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8.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defaultThemeVersion="124226"/>
  <xr:revisionPtr revIDLastSave="0" documentId="13_ncr:1_{6C6C41D9-93F9-443D-BE2F-80413F887754}" xr6:coauthVersionLast="47" xr6:coauthVersionMax="47" xr10:uidLastSave="{00000000-0000-0000-0000-000000000000}"/>
  <bookViews>
    <workbookView xWindow="25490" yWindow="5580" windowWidth="19420" windowHeight="10300" tabRatio="882" xr2:uid="{00000000-000D-0000-FFFF-FFFF00000000}"/>
  </bookViews>
  <sheets>
    <sheet name="説明" sheetId="20" r:id="rId1"/>
    <sheet name="入力" sheetId="9" r:id="rId2"/>
    <sheet name="結果（億円）" sheetId="18" r:id="rId3"/>
    <sheet name="結果（千円）" sheetId="19" r:id="rId4"/>
    <sheet name="ﾌﾛｰﾁｬｰﾄ（億円）" sheetId="6" r:id="rId5"/>
    <sheet name="ﾌﾛｰﾁｬｰﾄ（千円）" sheetId="15" r:id="rId6"/>
    <sheet name="波及ｸﾞﾗﾌ（億円）" sheetId="8" r:id="rId7"/>
    <sheet name="波及ｸﾞﾗﾌ（千円）" sheetId="22" r:id="rId8"/>
    <sheet name="投入" sheetId="2" r:id="rId9"/>
    <sheet name="逆行列２" sheetId="3" r:id="rId10"/>
    <sheet name="自給・移輸入率" sheetId="11" r:id="rId11"/>
    <sheet name="生産係数" sheetId="10" r:id="rId12"/>
    <sheet name="マージン計算" sheetId="14" r:id="rId13"/>
    <sheet name="計算" sheetId="1" r:id="rId14"/>
    <sheet name="更新履歴" sheetId="21" r:id="rId15"/>
  </sheets>
  <definedNames>
    <definedName name="_xlnm._FilterDatabase" localSheetId="1" hidden="1">入力!$K$45:$N$51</definedName>
    <definedName name="_xlnm.Print_Area" localSheetId="4">'ﾌﾛｰﾁｬｰﾄ（億円）'!$B$1:$K$51</definedName>
    <definedName name="_xlnm.Print_Area" localSheetId="5">'ﾌﾛｰﾁｬｰﾄ（千円）'!$B$1:$K$51</definedName>
    <definedName name="_xlnm.Print_Area" localSheetId="12">マージン計算!$A$1:$H$48</definedName>
    <definedName name="_xlnm.Print_Area" localSheetId="9">逆行列２!$A$1:$AQ$45</definedName>
    <definedName name="_xlnm.Print_Area" localSheetId="13">計算!$A$1:$M$328</definedName>
    <definedName name="_xlnm.Print_Area" localSheetId="2">'結果（億円）'!$B$1:$M$38</definedName>
    <definedName name="_xlnm.Print_Area" localSheetId="3">'結果（千円）'!$B$1:$M$38</definedName>
    <definedName name="_xlnm.Print_Area" localSheetId="14">更新履歴!$B$2:$M$17</definedName>
    <definedName name="_xlnm.Print_Area" localSheetId="10">自給・移輸入率!$A$1:$D$47</definedName>
    <definedName name="_xlnm.Print_Area" localSheetId="11">生産係数!$A$1:$J$44</definedName>
    <definedName name="_xlnm.Print_Area" localSheetId="0">説明!$B$1:$K$56</definedName>
    <definedName name="_xlnm.Print_Area" localSheetId="8">投入!$A$1:$AS$52</definedName>
    <definedName name="_xlnm.Print_Area" localSheetId="1">入力!$B$1:$P$89</definedName>
    <definedName name="_xlnm.Print_Area" localSheetId="6">'波及ｸﾞﾗﾌ（億円）'!$D$1:$R$86</definedName>
    <definedName name="_xlnm.Print_Area" localSheetId="7">'波及ｸﾞﾗﾌ（千円）'!$A$1:$O$86</definedName>
    <definedName name="_xlnm.Print_Titles" localSheetId="9">逆行列２!$A:$B</definedName>
    <definedName name="_xlnm.Print_Titles" localSheetId="8">投入!$A:$B</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9" i="14" l="1"/>
  <c r="L42" i="9"/>
  <c r="H82" i="9" l="1"/>
  <c r="H81" i="9"/>
  <c r="H80" i="9"/>
  <c r="H79" i="9"/>
  <c r="H78" i="9"/>
  <c r="H77" i="9"/>
  <c r="H76" i="9"/>
  <c r="H75" i="9"/>
  <c r="H74" i="9"/>
  <c r="H73" i="9"/>
  <c r="H72" i="9"/>
  <c r="H71" i="9"/>
  <c r="H70" i="9"/>
  <c r="H69" i="9"/>
  <c r="H68" i="9"/>
  <c r="H67" i="9"/>
  <c r="H66" i="9"/>
  <c r="H65" i="9"/>
  <c r="H64" i="9"/>
  <c r="H63" i="9"/>
  <c r="H62" i="9"/>
  <c r="H61" i="9"/>
  <c r="H60" i="9"/>
  <c r="H59" i="9"/>
  <c r="H58" i="9"/>
  <c r="H57" i="9"/>
  <c r="H56" i="9"/>
  <c r="H55" i="9"/>
  <c r="H54" i="9"/>
  <c r="H53" i="9"/>
  <c r="H52" i="9"/>
  <c r="H51" i="9"/>
  <c r="H50" i="9"/>
  <c r="H49" i="9"/>
  <c r="H48" i="9"/>
  <c r="H47" i="9"/>
  <c r="H46" i="9"/>
  <c r="H45" i="9"/>
  <c r="H44" i="9"/>
  <c r="H43" i="9"/>
  <c r="D11" i="18" l="1"/>
  <c r="G29" i="15" l="1"/>
  <c r="G29" i="6"/>
  <c r="D11" i="19"/>
  <c r="A39" i="8" l="1"/>
  <c r="A40" i="8"/>
  <c r="A41" i="8"/>
  <c r="A82" i="8" l="1"/>
  <c r="A84" i="8"/>
  <c r="A83" i="8"/>
  <c r="E231" i="1" l="1"/>
  <c r="G231" i="1"/>
  <c r="E232" i="1"/>
  <c r="G232" i="1"/>
  <c r="E233" i="1"/>
  <c r="G233" i="1"/>
  <c r="I184" i="1"/>
  <c r="I185" i="1"/>
  <c r="I186" i="1"/>
  <c r="G138" i="1"/>
  <c r="I138" i="1"/>
  <c r="G139" i="1"/>
  <c r="I139" i="1"/>
  <c r="G140" i="1"/>
  <c r="I140" i="1"/>
  <c r="G91" i="1"/>
  <c r="G92" i="1"/>
  <c r="G93" i="1"/>
  <c r="G45" i="1"/>
  <c r="I45" i="1"/>
  <c r="G46" i="1"/>
  <c r="I46" i="1"/>
  <c r="G47" i="1"/>
  <c r="I47" i="1"/>
  <c r="G48" i="1"/>
  <c r="I48" i="1"/>
  <c r="C42" i="14"/>
  <c r="H42" i="14" s="1"/>
  <c r="E78" i="9" s="1"/>
  <c r="G78" i="9" s="1"/>
  <c r="D45" i="1" s="1"/>
  <c r="C43" i="14"/>
  <c r="F43" i="14" s="1"/>
  <c r="C44" i="14"/>
  <c r="H44" i="14" s="1"/>
  <c r="E80" i="9" s="1"/>
  <c r="G80" i="9" s="1"/>
  <c r="D47" i="1" s="1"/>
  <c r="E45" i="1"/>
  <c r="E46" i="1"/>
  <c r="E47" i="1"/>
  <c r="G43" i="14" l="1"/>
  <c r="H43" i="14" s="1"/>
  <c r="E79" i="9" s="1"/>
  <c r="G79" i="9" s="1"/>
  <c r="I78" i="9"/>
  <c r="F45" i="1" s="1"/>
  <c r="E91" i="1" s="1"/>
  <c r="I80" i="9"/>
  <c r="F47" i="1" s="1"/>
  <c r="J45" i="1" l="1"/>
  <c r="D184" i="1" s="1"/>
  <c r="E93" i="1"/>
  <c r="H45" i="1"/>
  <c r="J47" i="1"/>
  <c r="D186" i="1" s="1"/>
  <c r="H47" i="1"/>
  <c r="I79" i="9"/>
  <c r="F46" i="1" s="1"/>
  <c r="D46" i="1"/>
  <c r="E92" i="1" l="1"/>
  <c r="H46" i="1"/>
  <c r="J46" i="1"/>
  <c r="D185" i="1" s="1"/>
  <c r="F10" i="19"/>
  <c r="G189" i="1"/>
  <c r="A31" i="8"/>
  <c r="A74" i="8" s="1"/>
  <c r="A32" i="8"/>
  <c r="A75" i="8" s="1"/>
  <c r="A33" i="8"/>
  <c r="A76" i="8" s="1"/>
  <c r="A34" i="8"/>
  <c r="A77" i="8" s="1"/>
  <c r="A35" i="8"/>
  <c r="A36" i="8"/>
  <c r="A79" i="8" s="1"/>
  <c r="A37" i="8"/>
  <c r="A80" i="8" s="1"/>
  <c r="A38" i="8"/>
  <c r="A81" i="8" s="1"/>
  <c r="A42" i="8"/>
  <c r="D1" i="1"/>
  <c r="K42" i="15"/>
  <c r="K42" i="6"/>
  <c r="J13" i="19"/>
  <c r="J13" i="18"/>
  <c r="E4" i="19"/>
  <c r="B1" i="6" s="1"/>
  <c r="E4" i="18"/>
  <c r="D1" i="8" s="1"/>
  <c r="D44" i="8" s="1"/>
  <c r="D82" i="9"/>
  <c r="G230" i="1"/>
  <c r="G234" i="1"/>
  <c r="E230" i="1"/>
  <c r="E234" i="1"/>
  <c r="I183" i="1"/>
  <c r="I187" i="1"/>
  <c r="I137" i="1"/>
  <c r="I141" i="1"/>
  <c r="G137" i="1"/>
  <c r="G141" i="1"/>
  <c r="I44" i="1"/>
  <c r="G44" i="1"/>
  <c r="C45" i="14"/>
  <c r="G45" i="14"/>
  <c r="C41" i="14"/>
  <c r="H41" i="14" s="1"/>
  <c r="E77" i="9" s="1"/>
  <c r="G77" i="9" s="1"/>
  <c r="C7" i="14"/>
  <c r="F7" i="14" s="1"/>
  <c r="I10" i="1"/>
  <c r="C8" i="14"/>
  <c r="F8" i="14" s="1"/>
  <c r="I11" i="1"/>
  <c r="C9" i="14"/>
  <c r="F9" i="14" s="1"/>
  <c r="I12" i="1"/>
  <c r="C10" i="14"/>
  <c r="I13" i="1"/>
  <c r="C11" i="14"/>
  <c r="G11" i="14" s="1"/>
  <c r="I14" i="1"/>
  <c r="C12" i="14"/>
  <c r="I15" i="1"/>
  <c r="C13" i="14"/>
  <c r="G13" i="14" s="1"/>
  <c r="I16" i="1"/>
  <c r="C14" i="14"/>
  <c r="F14" i="14" s="1"/>
  <c r="I17" i="1"/>
  <c r="C15" i="14"/>
  <c r="I18" i="1"/>
  <c r="C16" i="14"/>
  <c r="G16" i="14" s="1"/>
  <c r="I19" i="1"/>
  <c r="C17" i="14"/>
  <c r="F17" i="14" s="1"/>
  <c r="I20" i="1"/>
  <c r="C18" i="14"/>
  <c r="F18" i="14" s="1"/>
  <c r="I21" i="1"/>
  <c r="C19" i="14"/>
  <c r="G19" i="14" s="1"/>
  <c r="I22" i="1"/>
  <c r="C20" i="14"/>
  <c r="F20" i="14" s="1"/>
  <c r="I23" i="1"/>
  <c r="C21" i="14"/>
  <c r="F21" i="14" s="1"/>
  <c r="I24" i="1"/>
  <c r="C22" i="14"/>
  <c r="G22" i="14" s="1"/>
  <c r="I25" i="1"/>
  <c r="C23" i="14"/>
  <c r="F23" i="14" s="1"/>
  <c r="I26" i="1"/>
  <c r="C24" i="14"/>
  <c r="G24" i="14" s="1"/>
  <c r="I27" i="1"/>
  <c r="C25" i="14"/>
  <c r="I28" i="1"/>
  <c r="C26" i="14"/>
  <c r="F26" i="14" s="1"/>
  <c r="I29" i="1"/>
  <c r="C27" i="14"/>
  <c r="I30" i="1"/>
  <c r="C28" i="14"/>
  <c r="C37" i="14"/>
  <c r="C38" i="14"/>
  <c r="H38" i="14" s="1"/>
  <c r="E74" i="9" s="1"/>
  <c r="G74" i="9" s="1"/>
  <c r="D41" i="1" s="1"/>
  <c r="C40" i="14"/>
  <c r="H40" i="14" s="1"/>
  <c r="E76" i="9" s="1"/>
  <c r="G76" i="9" s="1"/>
  <c r="D43" i="1" s="1"/>
  <c r="I31" i="1"/>
  <c r="C29" i="14"/>
  <c r="H29" i="14" s="1"/>
  <c r="E65" i="9" s="1"/>
  <c r="G65" i="9" s="1"/>
  <c r="I32" i="1"/>
  <c r="C30" i="14"/>
  <c r="I33" i="1"/>
  <c r="C31" i="14"/>
  <c r="H31" i="14" s="1"/>
  <c r="E67" i="9" s="1"/>
  <c r="G67" i="9" s="1"/>
  <c r="D34" i="1" s="1"/>
  <c r="I34" i="1"/>
  <c r="C32" i="14"/>
  <c r="H32" i="14" s="1"/>
  <c r="E68" i="9" s="1"/>
  <c r="G68" i="9" s="1"/>
  <c r="D35" i="1" s="1"/>
  <c r="I35" i="1"/>
  <c r="C33" i="14"/>
  <c r="I36" i="1"/>
  <c r="C34" i="14"/>
  <c r="I37" i="1"/>
  <c r="C35" i="14"/>
  <c r="H35" i="14" s="1"/>
  <c r="E71" i="9" s="1"/>
  <c r="G71" i="9" s="1"/>
  <c r="D38" i="1" s="1"/>
  <c r="I38" i="1"/>
  <c r="C36" i="14"/>
  <c r="I39" i="1"/>
  <c r="I40" i="1"/>
  <c r="I41" i="1"/>
  <c r="C39" i="14"/>
  <c r="H39" i="14" s="1"/>
  <c r="E75" i="9" s="1"/>
  <c r="G75" i="9" s="1"/>
  <c r="D42" i="1" s="1"/>
  <c r="I42" i="1"/>
  <c r="I43"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B43" i="15"/>
  <c r="B43" i="6"/>
  <c r="I149" i="1"/>
  <c r="A30" i="8"/>
  <c r="A73" i="8" s="1"/>
  <c r="A29" i="8"/>
  <c r="A28" i="8"/>
  <c r="A27" i="8"/>
  <c r="A70" i="8" s="1"/>
  <c r="A26" i="8"/>
  <c r="A25" i="8"/>
  <c r="A68" i="8" s="1"/>
  <c r="A24" i="8"/>
  <c r="A67" i="8" s="1"/>
  <c r="A23" i="8"/>
  <c r="A22" i="8"/>
  <c r="A21" i="8"/>
  <c r="A64" i="8" s="1"/>
  <c r="A20" i="8"/>
  <c r="A63" i="8" s="1"/>
  <c r="A19" i="8"/>
  <c r="A18" i="8"/>
  <c r="A61" i="8" s="1"/>
  <c r="A17" i="8"/>
  <c r="A60" i="8" s="1"/>
  <c r="A16" i="8"/>
  <c r="A59" i="8" s="1"/>
  <c r="A15" i="8"/>
  <c r="A14" i="8"/>
  <c r="A57" i="8" s="1"/>
  <c r="A13" i="8"/>
  <c r="A56" i="8" s="1"/>
  <c r="A12" i="8"/>
  <c r="A11" i="8"/>
  <c r="A54" i="8" s="1"/>
  <c r="A10" i="8"/>
  <c r="A9" i="8"/>
  <c r="A8" i="8"/>
  <c r="A7" i="8"/>
  <c r="A50" i="8" s="1"/>
  <c r="A6" i="8"/>
  <c r="A5" i="8"/>
  <c r="A4" i="8"/>
  <c r="A47" i="8" s="1"/>
  <c r="G229" i="1"/>
  <c r="G228" i="1"/>
  <c r="G227" i="1"/>
  <c r="G226" i="1"/>
  <c r="G225" i="1"/>
  <c r="G224" i="1"/>
  <c r="G223" i="1"/>
  <c r="G222"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G196" i="1"/>
  <c r="E229" i="1"/>
  <c r="E228" i="1"/>
  <c r="E227" i="1"/>
  <c r="E226" i="1"/>
  <c r="E225" i="1"/>
  <c r="E224" i="1"/>
  <c r="E223" i="1"/>
  <c r="E222" i="1"/>
  <c r="E221" i="1"/>
  <c r="E220" i="1"/>
  <c r="E219" i="1"/>
  <c r="E218" i="1"/>
  <c r="E217" i="1"/>
  <c r="E216" i="1"/>
  <c r="E215" i="1"/>
  <c r="E214" i="1"/>
  <c r="E213" i="1"/>
  <c r="E212" i="1"/>
  <c r="E211" i="1"/>
  <c r="E210" i="1"/>
  <c r="E209" i="1"/>
  <c r="E208" i="1"/>
  <c r="E207" i="1"/>
  <c r="E206" i="1"/>
  <c r="E205" i="1"/>
  <c r="E204" i="1"/>
  <c r="E203" i="1"/>
  <c r="E202" i="1"/>
  <c r="E201" i="1"/>
  <c r="E200" i="1"/>
  <c r="E199" i="1"/>
  <c r="E198" i="1"/>
  <c r="E197" i="1"/>
  <c r="E196"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O53" i="9"/>
  <c r="O52" i="9"/>
  <c r="O48" i="9"/>
  <c r="O49" i="9"/>
  <c r="O50" i="9"/>
  <c r="O51" i="9"/>
  <c r="O47" i="9"/>
  <c r="E11" i="1"/>
  <c r="G57" i="1"/>
  <c r="G59" i="1"/>
  <c r="E13" i="1"/>
  <c r="E15" i="1"/>
  <c r="G61" i="1"/>
  <c r="G63" i="1"/>
  <c r="E17" i="1"/>
  <c r="E19" i="1"/>
  <c r="G65" i="1"/>
  <c r="G67" i="1"/>
  <c r="E21" i="1"/>
  <c r="G69" i="1"/>
  <c r="G71" i="1"/>
  <c r="E25" i="1"/>
  <c r="E27" i="1"/>
  <c r="G73" i="1"/>
  <c r="G75" i="1"/>
  <c r="E29" i="1"/>
  <c r="G77" i="1"/>
  <c r="E31" i="1"/>
  <c r="G79" i="1"/>
  <c r="G81" i="1"/>
  <c r="E35" i="1"/>
  <c r="G83" i="1"/>
  <c r="E37" i="1"/>
  <c r="G85" i="1"/>
  <c r="G87" i="1"/>
  <c r="E41" i="1"/>
  <c r="E43" i="1"/>
  <c r="G89" i="1"/>
  <c r="G94" i="1"/>
  <c r="E48" i="1"/>
  <c r="G56" i="1"/>
  <c r="E10" i="1"/>
  <c r="G58" i="1"/>
  <c r="G60" i="1"/>
  <c r="E14" i="1"/>
  <c r="G62" i="1"/>
  <c r="E16" i="1"/>
  <c r="G64" i="1"/>
  <c r="E18" i="1"/>
  <c r="G66" i="1"/>
  <c r="E20" i="1"/>
  <c r="E22" i="1"/>
  <c r="G68" i="1"/>
  <c r="G70" i="1"/>
  <c r="E24" i="1"/>
  <c r="G72" i="1"/>
  <c r="E26" i="1"/>
  <c r="G74" i="1"/>
  <c r="G76" i="1"/>
  <c r="E30" i="1"/>
  <c r="G78" i="1"/>
  <c r="E32" i="1"/>
  <c r="E34" i="1"/>
  <c r="G80" i="1"/>
  <c r="G82" i="1"/>
  <c r="E36" i="1"/>
  <c r="E38" i="1"/>
  <c r="G84" i="1"/>
  <c r="E40" i="1"/>
  <c r="G86" i="1"/>
  <c r="E42" i="1"/>
  <c r="G88" i="1"/>
  <c r="E44" i="1"/>
  <c r="G90" i="1"/>
  <c r="G7" i="14" l="1"/>
  <c r="A1" i="22"/>
  <c r="A44" i="22" s="1"/>
  <c r="F22" i="14"/>
  <c r="H22" i="14" s="1"/>
  <c r="E58" i="9" s="1"/>
  <c r="G58" i="9" s="1"/>
  <c r="D25" i="1" s="1"/>
  <c r="F11" i="14"/>
  <c r="H11" i="14" s="1"/>
  <c r="E47" i="9" s="1"/>
  <c r="G47" i="9" s="1"/>
  <c r="D14" i="1" s="1"/>
  <c r="G20" i="14"/>
  <c r="H20" i="14" s="1"/>
  <c r="E56" i="9" s="1"/>
  <c r="G56" i="9" s="1"/>
  <c r="D23" i="1" s="1"/>
  <c r="F19" i="14"/>
  <c r="H19" i="14" s="1"/>
  <c r="E55" i="9" s="1"/>
  <c r="G55" i="9" s="1"/>
  <c r="D22" i="1" s="1"/>
  <c r="F24" i="14"/>
  <c r="H24" i="14" s="1"/>
  <c r="E60" i="9" s="1"/>
  <c r="G60" i="9" s="1"/>
  <c r="D27" i="1" s="1"/>
  <c r="B1" i="15"/>
  <c r="G8" i="14"/>
  <c r="H8" i="14" s="1"/>
  <c r="E44" i="9" s="1"/>
  <c r="G44" i="9" s="1"/>
  <c r="G23" i="14"/>
  <c r="H23" i="14" s="1"/>
  <c r="E59" i="9" s="1"/>
  <c r="G59" i="9" s="1"/>
  <c r="D26" i="1" s="1"/>
  <c r="F16" i="14"/>
  <c r="H16" i="14" s="1"/>
  <c r="E52" i="9" s="1"/>
  <c r="G52" i="9" s="1"/>
  <c r="D19" i="1" s="1"/>
  <c r="C46" i="14"/>
  <c r="F27" i="14"/>
  <c r="G27" i="14"/>
  <c r="G18" i="14"/>
  <c r="H18" i="14" s="1"/>
  <c r="E54" i="9" s="1"/>
  <c r="G54" i="9" s="1"/>
  <c r="D21" i="1" s="1"/>
  <c r="G26" i="14"/>
  <c r="H26" i="14" s="1"/>
  <c r="E62" i="9" s="1"/>
  <c r="G62" i="9" s="1"/>
  <c r="D29" i="1" s="1"/>
  <c r="F37" i="14"/>
  <c r="G37" i="14"/>
  <c r="F28" i="14"/>
  <c r="G28" i="14"/>
  <c r="F29" i="15"/>
  <c r="G188" i="1"/>
  <c r="F29" i="6"/>
  <c r="F10" i="18"/>
  <c r="H7" i="14"/>
  <c r="E43" i="9" s="1"/>
  <c r="G43" i="9" s="1"/>
  <c r="I43" i="9" s="1"/>
  <c r="A51" i="8"/>
  <c r="A58" i="8"/>
  <c r="A65" i="8"/>
  <c r="A49" i="8"/>
  <c r="A72" i="8"/>
  <c r="A85" i="8"/>
  <c r="A53" i="8"/>
  <c r="A52" i="8"/>
  <c r="A62" i="8"/>
  <c r="A66" i="8"/>
  <c r="A71" i="8"/>
  <c r="A69" i="8"/>
  <c r="A78" i="8"/>
  <c r="A48" i="8"/>
  <c r="A55" i="8"/>
  <c r="I77" i="9"/>
  <c r="F44" i="1" s="1"/>
  <c r="D44" i="1"/>
  <c r="H34" i="14"/>
  <c r="E70" i="9" s="1"/>
  <c r="G70" i="9" s="1"/>
  <c r="D37" i="1" s="1"/>
  <c r="G14" i="14"/>
  <c r="H14" i="14" s="1"/>
  <c r="E50" i="9" s="1"/>
  <c r="G50" i="9" s="1"/>
  <c r="D17" i="1" s="1"/>
  <c r="G17" i="14"/>
  <c r="H17" i="14" s="1"/>
  <c r="E53" i="9" s="1"/>
  <c r="G53" i="9" s="1"/>
  <c r="I65" i="9"/>
  <c r="F32" i="1" s="1"/>
  <c r="E78" i="1" s="1"/>
  <c r="D32" i="1"/>
  <c r="F12" i="14"/>
  <c r="F10" i="14"/>
  <c r="G10" i="14"/>
  <c r="F25" i="14"/>
  <c r="G25" i="14"/>
  <c r="F15" i="14"/>
  <c r="F45" i="14"/>
  <c r="G21" i="14"/>
  <c r="H21" i="14" s="1"/>
  <c r="E57" i="9" s="1"/>
  <c r="G57" i="9" s="1"/>
  <c r="F13" i="14"/>
  <c r="H13" i="14" s="1"/>
  <c r="E49" i="9" s="1"/>
  <c r="G49" i="9" s="1"/>
  <c r="G15" i="14"/>
  <c r="G12" i="14"/>
  <c r="I67" i="9"/>
  <c r="F34" i="1" s="1"/>
  <c r="E80" i="1" s="1"/>
  <c r="G9" i="14"/>
  <c r="I75" i="9"/>
  <c r="F42" i="1" s="1"/>
  <c r="H42" i="1" s="1"/>
  <c r="I71" i="9"/>
  <c r="F38" i="1" s="1"/>
  <c r="E84" i="1" s="1"/>
  <c r="I76" i="9"/>
  <c r="F43" i="1" s="1"/>
  <c r="H43" i="1" s="1"/>
  <c r="E12" i="1"/>
  <c r="E33" i="1"/>
  <c r="I74" i="9"/>
  <c r="F41" i="1" s="1"/>
  <c r="E87" i="1" s="1"/>
  <c r="I68" i="9"/>
  <c r="F35" i="1" s="1"/>
  <c r="E81" i="1" s="1"/>
  <c r="E28" i="1"/>
  <c r="E39" i="1"/>
  <c r="E23" i="1"/>
  <c r="I52" i="9" l="1"/>
  <c r="F19" i="1" s="1"/>
  <c r="E65" i="1" s="1"/>
  <c r="H27" i="14"/>
  <c r="E63" i="9" s="1"/>
  <c r="G63" i="9" s="1"/>
  <c r="D30" i="1" s="1"/>
  <c r="H28" i="14"/>
  <c r="E64" i="9" s="1"/>
  <c r="G64" i="9" s="1"/>
  <c r="I64" i="9" s="1"/>
  <c r="F31" i="1" s="1"/>
  <c r="E77" i="1" s="1"/>
  <c r="I47" i="9"/>
  <c r="F14" i="1" s="1"/>
  <c r="E60" i="1" s="1"/>
  <c r="H37" i="14"/>
  <c r="E73" i="9" s="1"/>
  <c r="G73" i="9" s="1"/>
  <c r="I58" i="9"/>
  <c r="F25" i="1" s="1"/>
  <c r="E71" i="1" s="1"/>
  <c r="H25" i="14"/>
  <c r="E61" i="9" s="1"/>
  <c r="G61" i="9" s="1"/>
  <c r="D28" i="1" s="1"/>
  <c r="I54" i="9"/>
  <c r="F21" i="1" s="1"/>
  <c r="E67" i="1" s="1"/>
  <c r="G36" i="14"/>
  <c r="H36" i="14" s="1"/>
  <c r="E72" i="9" s="1"/>
  <c r="G72" i="9" s="1"/>
  <c r="D39" i="1" s="1"/>
  <c r="H15" i="14"/>
  <c r="E51" i="9" s="1"/>
  <c r="G51" i="9" s="1"/>
  <c r="I51" i="9" s="1"/>
  <c r="F18" i="1" s="1"/>
  <c r="J18" i="1" s="1"/>
  <c r="D157" i="1" s="1"/>
  <c r="H44" i="1"/>
  <c r="E90" i="1"/>
  <c r="H32" i="1"/>
  <c r="J44" i="1"/>
  <c r="E88" i="1"/>
  <c r="H34" i="1"/>
  <c r="H45" i="14"/>
  <c r="E81" i="9" s="1"/>
  <c r="G81" i="9" s="1"/>
  <c r="D48" i="1" s="1"/>
  <c r="I59" i="9"/>
  <c r="F26" i="1" s="1"/>
  <c r="H26" i="1" s="1"/>
  <c r="D16" i="1"/>
  <c r="I49" i="9"/>
  <c r="F16" i="1" s="1"/>
  <c r="E62" i="1" s="1"/>
  <c r="F33" i="14"/>
  <c r="H33" i="14" s="1"/>
  <c r="E69" i="9" s="1"/>
  <c r="G69" i="9" s="1"/>
  <c r="I55" i="9"/>
  <c r="F22" i="1" s="1"/>
  <c r="J22" i="1" s="1"/>
  <c r="D161" i="1" s="1"/>
  <c r="I60" i="9"/>
  <c r="F27" i="1" s="1"/>
  <c r="E73" i="1" s="1"/>
  <c r="J34" i="1"/>
  <c r="D173" i="1" s="1"/>
  <c r="D24" i="1"/>
  <c r="I57" i="9"/>
  <c r="F24" i="1" s="1"/>
  <c r="D20" i="1"/>
  <c r="I53" i="9"/>
  <c r="F20" i="1" s="1"/>
  <c r="J42" i="1"/>
  <c r="D181" i="1" s="1"/>
  <c r="J32" i="1"/>
  <c r="D171" i="1" s="1"/>
  <c r="I70" i="9"/>
  <c r="F37" i="1" s="1"/>
  <c r="E83" i="1" s="1"/>
  <c r="I56" i="9"/>
  <c r="F23" i="1" s="1"/>
  <c r="H12" i="14"/>
  <c r="E48" i="9" s="1"/>
  <c r="G48" i="9" s="1"/>
  <c r="D15" i="1" s="1"/>
  <c r="H9" i="14"/>
  <c r="D11" i="1"/>
  <c r="I44" i="9"/>
  <c r="F11" i="1" s="1"/>
  <c r="H10" i="14"/>
  <c r="E46" i="9" s="1"/>
  <c r="G46" i="9" s="1"/>
  <c r="H30" i="14"/>
  <c r="E66" i="9" s="1"/>
  <c r="G66" i="9" s="1"/>
  <c r="I50" i="9"/>
  <c r="F17" i="1" s="1"/>
  <c r="E63" i="1" s="1"/>
  <c r="H38" i="1"/>
  <c r="I62" i="9"/>
  <c r="F29" i="1" s="1"/>
  <c r="D10" i="1"/>
  <c r="J38" i="1"/>
  <c r="D177" i="1" s="1"/>
  <c r="H35" i="1"/>
  <c r="E89" i="1"/>
  <c r="J43" i="1"/>
  <c r="D182" i="1" s="1"/>
  <c r="J35" i="1"/>
  <c r="D174" i="1" s="1"/>
  <c r="J41" i="1"/>
  <c r="D180" i="1" s="1"/>
  <c r="H41" i="1"/>
  <c r="F10" i="1"/>
  <c r="H19" i="1" l="1"/>
  <c r="J19" i="1"/>
  <c r="D158" i="1" s="1"/>
  <c r="H14" i="1"/>
  <c r="D31" i="1"/>
  <c r="I63" i="9"/>
  <c r="F30" i="1" s="1"/>
  <c r="H30" i="1" s="1"/>
  <c r="J14" i="1"/>
  <c r="D153" i="1" s="1"/>
  <c r="J21" i="1"/>
  <c r="D160" i="1" s="1"/>
  <c r="H31" i="1"/>
  <c r="H25" i="1"/>
  <c r="J31" i="1"/>
  <c r="D170" i="1" s="1"/>
  <c r="D40" i="1"/>
  <c r="I73" i="9"/>
  <c r="F40" i="1" s="1"/>
  <c r="J25" i="1"/>
  <c r="D164" i="1" s="1"/>
  <c r="H21" i="1"/>
  <c r="D18" i="1"/>
  <c r="I61" i="9"/>
  <c r="F28" i="1" s="1"/>
  <c r="E74" i="1" s="1"/>
  <c r="I72" i="9"/>
  <c r="F39" i="1" s="1"/>
  <c r="E85" i="1" s="1"/>
  <c r="D183" i="1"/>
  <c r="E72" i="1"/>
  <c r="J16" i="1"/>
  <c r="D155" i="1" s="1"/>
  <c r="H37" i="1"/>
  <c r="H16" i="1"/>
  <c r="J17" i="1"/>
  <c r="D156" i="1" s="1"/>
  <c r="H17" i="1"/>
  <c r="I81" i="9"/>
  <c r="F48" i="1" s="1"/>
  <c r="J26" i="1"/>
  <c r="D165" i="1" s="1"/>
  <c r="I69" i="9"/>
  <c r="F36" i="1" s="1"/>
  <c r="E82" i="1" s="1"/>
  <c r="D36" i="1"/>
  <c r="E68" i="1"/>
  <c r="H22" i="1"/>
  <c r="H27" i="1"/>
  <c r="J27" i="1"/>
  <c r="D166" i="1" s="1"/>
  <c r="J37" i="1"/>
  <c r="D176" i="1" s="1"/>
  <c r="E70" i="1"/>
  <c r="J24" i="1"/>
  <c r="D163" i="1" s="1"/>
  <c r="H23" i="1"/>
  <c r="J23" i="1"/>
  <c r="D162" i="1" s="1"/>
  <c r="E69" i="1"/>
  <c r="H24" i="1"/>
  <c r="I48" i="9"/>
  <c r="F15" i="1" s="1"/>
  <c r="H15" i="1" s="1"/>
  <c r="E66" i="1"/>
  <c r="J20" i="1"/>
  <c r="D159" i="1" s="1"/>
  <c r="H20" i="1"/>
  <c r="D33" i="1"/>
  <c r="I66" i="9"/>
  <c r="F33" i="1" s="1"/>
  <c r="E64" i="1"/>
  <c r="D13" i="1"/>
  <c r="I46" i="9"/>
  <c r="F13" i="1" s="1"/>
  <c r="E45" i="9"/>
  <c r="H46" i="14"/>
  <c r="H18" i="1"/>
  <c r="E75" i="1"/>
  <c r="H29" i="1"/>
  <c r="J29" i="1"/>
  <c r="D168" i="1" s="1"/>
  <c r="E57" i="1"/>
  <c r="J11" i="1"/>
  <c r="D150" i="1" s="1"/>
  <c r="H11" i="1"/>
  <c r="E56" i="1"/>
  <c r="H10" i="1"/>
  <c r="J10" i="1"/>
  <c r="J30" i="1" l="1"/>
  <c r="D169" i="1" s="1"/>
  <c r="E76" i="1"/>
  <c r="H28" i="1"/>
  <c r="E86" i="1"/>
  <c r="J40" i="1"/>
  <c r="D179" i="1" s="1"/>
  <c r="H40" i="1"/>
  <c r="J28" i="1"/>
  <c r="D167" i="1" s="1"/>
  <c r="J39" i="1"/>
  <c r="D178" i="1" s="1"/>
  <c r="H39" i="1"/>
  <c r="J48" i="1"/>
  <c r="D187" i="1" s="1"/>
  <c r="H48" i="1"/>
  <c r="E94" i="1"/>
  <c r="J36" i="1"/>
  <c r="D175" i="1" s="1"/>
  <c r="H36" i="1"/>
  <c r="J15" i="1"/>
  <c r="D154" i="1" s="1"/>
  <c r="E61" i="1"/>
  <c r="E79" i="1"/>
  <c r="J33" i="1"/>
  <c r="D172" i="1" s="1"/>
  <c r="H33" i="1"/>
  <c r="G45" i="9"/>
  <c r="E82" i="9"/>
  <c r="E59" i="1"/>
  <c r="J13" i="1"/>
  <c r="D152" i="1" s="1"/>
  <c r="H13" i="1"/>
  <c r="D149" i="1"/>
  <c r="D12" i="1" l="1"/>
  <c r="D49" i="1" s="1"/>
  <c r="I45" i="9"/>
  <c r="G82" i="9"/>
  <c r="F7" i="19" l="1"/>
  <c r="F7" i="18"/>
  <c r="F12" i="1"/>
  <c r="F49" i="1" s="1"/>
  <c r="I82" i="9"/>
  <c r="F8" i="19" l="1"/>
  <c r="C8" i="15" s="1"/>
  <c r="C48" i="15" s="1"/>
  <c r="F8" i="18"/>
  <c r="C8" i="6" s="1"/>
  <c r="C48" i="6" s="1"/>
  <c r="E58" i="1"/>
  <c r="H12" i="1"/>
  <c r="H49" i="1" s="1"/>
  <c r="J12" i="1"/>
  <c r="J49" i="1" s="1"/>
  <c r="D3" i="1"/>
  <c r="C4" i="6"/>
  <c r="B48" i="6" s="1"/>
  <c r="F3" i="1"/>
  <c r="C4" i="15"/>
  <c r="B48" i="15" s="1"/>
  <c r="F56" i="1" l="1" a="1"/>
  <c r="F64" i="1" s="1"/>
  <c r="E95" i="1"/>
  <c r="H17" i="19"/>
  <c r="D10" i="15" s="1"/>
  <c r="F49" i="15" s="1"/>
  <c r="H17" i="18"/>
  <c r="D10" i="6" s="1"/>
  <c r="F49" i="6" s="1"/>
  <c r="F17" i="18"/>
  <c r="F17" i="19"/>
  <c r="D151" i="1"/>
  <c r="D188" i="1" s="1"/>
  <c r="F77" i="1" l="1"/>
  <c r="H77" i="1" s="1"/>
  <c r="E124" i="1" s="1"/>
  <c r="F63" i="1"/>
  <c r="H63" i="1" s="1"/>
  <c r="E110" i="1" s="1"/>
  <c r="F65" i="1"/>
  <c r="H65" i="1" s="1"/>
  <c r="E112" i="1" s="1"/>
  <c r="F90" i="1"/>
  <c r="H90" i="1" s="1"/>
  <c r="E137" i="1" s="1"/>
  <c r="F72" i="1"/>
  <c r="H72" i="1" s="1"/>
  <c r="E119" i="1" s="1"/>
  <c r="F62" i="1"/>
  <c r="H62" i="1" s="1"/>
  <c r="E109" i="1" s="1"/>
  <c r="F87" i="1"/>
  <c r="H87" i="1" s="1"/>
  <c r="E134" i="1" s="1"/>
  <c r="F73" i="1"/>
  <c r="H73" i="1" s="1"/>
  <c r="E120" i="1" s="1"/>
  <c r="F59" i="1"/>
  <c r="H59" i="1" s="1"/>
  <c r="E106" i="1" s="1"/>
  <c r="F80" i="1"/>
  <c r="H80" i="1" s="1"/>
  <c r="E127" i="1" s="1"/>
  <c r="F93" i="1"/>
  <c r="H93" i="1" s="1"/>
  <c r="E140" i="1" s="1"/>
  <c r="F79" i="1"/>
  <c r="H79" i="1" s="1"/>
  <c r="E126" i="1" s="1"/>
  <c r="F81" i="1"/>
  <c r="H81" i="1" s="1"/>
  <c r="E128" i="1" s="1"/>
  <c r="F67" i="1"/>
  <c r="H67" i="1" s="1"/>
  <c r="E114" i="1" s="1"/>
  <c r="F88" i="1"/>
  <c r="H88" i="1" s="1"/>
  <c r="E135" i="1" s="1"/>
  <c r="F78" i="1"/>
  <c r="H78" i="1" s="1"/>
  <c r="E125" i="1" s="1"/>
  <c r="F60" i="1"/>
  <c r="H60" i="1" s="1"/>
  <c r="E107" i="1" s="1"/>
  <c r="F89" i="1"/>
  <c r="H89" i="1" s="1"/>
  <c r="E136" i="1" s="1"/>
  <c r="F75" i="1"/>
  <c r="H75" i="1" s="1"/>
  <c r="E122" i="1" s="1"/>
  <c r="F57" i="1"/>
  <c r="H57" i="1" s="1"/>
  <c r="E104" i="1" s="1"/>
  <c r="F70" i="1"/>
  <c r="H70" i="1" s="1"/>
  <c r="E117" i="1" s="1"/>
  <c r="F68" i="1"/>
  <c r="H68" i="1" s="1"/>
  <c r="E115" i="1" s="1"/>
  <c r="F58" i="1"/>
  <c r="H58" i="1" s="1"/>
  <c r="E105" i="1" s="1"/>
  <c r="F83" i="1"/>
  <c r="H83" i="1" s="1"/>
  <c r="E130" i="1" s="1"/>
  <c r="F69" i="1"/>
  <c r="H69" i="1" s="1"/>
  <c r="E116" i="1" s="1"/>
  <c r="F94" i="1"/>
  <c r="H94" i="1" s="1"/>
  <c r="E141" i="1" s="1"/>
  <c r="F76" i="1"/>
  <c r="H76" i="1" s="1"/>
  <c r="E123" i="1" s="1"/>
  <c r="F66" i="1"/>
  <c r="H66" i="1" s="1"/>
  <c r="E113" i="1" s="1"/>
  <c r="F91" i="1"/>
  <c r="H91" i="1" s="1"/>
  <c r="E138" i="1" s="1"/>
  <c r="F61" i="1"/>
  <c r="H61" i="1" s="1"/>
  <c r="E108" i="1" s="1"/>
  <c r="F86" i="1"/>
  <c r="H86" i="1" s="1"/>
  <c r="E133" i="1" s="1"/>
  <c r="F84" i="1"/>
  <c r="H84" i="1" s="1"/>
  <c r="E131" i="1" s="1"/>
  <c r="F74" i="1"/>
  <c r="H74" i="1" s="1"/>
  <c r="E121" i="1" s="1"/>
  <c r="F56" i="1"/>
  <c r="F85" i="1"/>
  <c r="H85" i="1" s="1"/>
  <c r="E132" i="1" s="1"/>
  <c r="F71" i="1"/>
  <c r="H71" i="1" s="1"/>
  <c r="E118" i="1" s="1"/>
  <c r="F92" i="1"/>
  <c r="H92" i="1" s="1"/>
  <c r="E139" i="1" s="1"/>
  <c r="F82" i="1"/>
  <c r="H82" i="1" s="1"/>
  <c r="E129" i="1" s="1"/>
  <c r="J17" i="19"/>
  <c r="E12" i="15" s="1"/>
  <c r="I50" i="15" s="1"/>
  <c r="J17" i="18"/>
  <c r="E12" i="6" s="1"/>
  <c r="I50" i="6" s="1"/>
  <c r="H64" i="1"/>
  <c r="E111" i="1" s="1"/>
  <c r="F95" i="1" l="1"/>
  <c r="H56" i="1"/>
  <c r="H95" i="1" s="1"/>
  <c r="E103" i="1" l="1"/>
  <c r="F103" i="1" s="1" a="1"/>
  <c r="C16" i="15"/>
  <c r="C16" i="6"/>
  <c r="F104" i="1" l="1"/>
  <c r="F127" i="1"/>
  <c r="F111" i="1"/>
  <c r="F134" i="1"/>
  <c r="F118" i="1"/>
  <c r="F129" i="1"/>
  <c r="F113" i="1"/>
  <c r="F136" i="1"/>
  <c r="F120" i="1"/>
  <c r="F119" i="1"/>
  <c r="F126" i="1"/>
  <c r="F137" i="1"/>
  <c r="F105" i="1"/>
  <c r="F112" i="1"/>
  <c r="F115" i="1"/>
  <c r="F106" i="1"/>
  <c r="F117" i="1"/>
  <c r="F124" i="1"/>
  <c r="F139" i="1"/>
  <c r="F123" i="1"/>
  <c r="F107" i="1"/>
  <c r="F130" i="1"/>
  <c r="F114" i="1"/>
  <c r="F141" i="1"/>
  <c r="F125" i="1"/>
  <c r="F109" i="1"/>
  <c r="F132" i="1"/>
  <c r="F116" i="1"/>
  <c r="F135" i="1"/>
  <c r="F103" i="1"/>
  <c r="F110" i="1"/>
  <c r="F121" i="1"/>
  <c r="F128" i="1"/>
  <c r="F131" i="1"/>
  <c r="F138" i="1"/>
  <c r="F122" i="1"/>
  <c r="F133" i="1"/>
  <c r="F140" i="1"/>
  <c r="F108" i="1"/>
  <c r="C20" i="6"/>
  <c r="C20" i="15"/>
  <c r="E142" i="1"/>
  <c r="B39" i="22" l="1"/>
  <c r="B82" i="22" s="1"/>
  <c r="B39" i="8"/>
  <c r="B40" i="8"/>
  <c r="B40" i="22"/>
  <c r="B83" i="22" s="1"/>
  <c r="B41" i="22"/>
  <c r="B84" i="22" s="1"/>
  <c r="B41" i="8"/>
  <c r="H138" i="1"/>
  <c r="J138" i="1"/>
  <c r="H139" i="1"/>
  <c r="J139" i="1"/>
  <c r="J140" i="1"/>
  <c r="H140" i="1"/>
  <c r="J109" i="1"/>
  <c r="E155" i="1" s="1"/>
  <c r="F155" i="1" s="1"/>
  <c r="B10" i="8"/>
  <c r="H109" i="1"/>
  <c r="B10" i="22"/>
  <c r="B53" i="22" s="1"/>
  <c r="H120" i="1"/>
  <c r="J120" i="1"/>
  <c r="E166" i="1" s="1"/>
  <c r="F166" i="1" s="1"/>
  <c r="B21" i="22"/>
  <c r="B64" i="22" s="1"/>
  <c r="B21" i="8"/>
  <c r="B17" i="22"/>
  <c r="B60" i="22" s="1"/>
  <c r="B17" i="8"/>
  <c r="H116" i="1"/>
  <c r="J116" i="1"/>
  <c r="E162" i="1" s="1"/>
  <c r="F162" i="1" s="1"/>
  <c r="B35" i="22"/>
  <c r="B78" i="22" s="1"/>
  <c r="J134" i="1"/>
  <c r="E180" i="1" s="1"/>
  <c r="F180" i="1" s="1"/>
  <c r="H134" i="1"/>
  <c r="B35" i="8"/>
  <c r="B24" i="22"/>
  <c r="B67" i="22" s="1"/>
  <c r="H123" i="1"/>
  <c r="B24" i="8"/>
  <c r="J123" i="1"/>
  <c r="E169" i="1" s="1"/>
  <c r="F169" i="1" s="1"/>
  <c r="H103" i="1"/>
  <c r="B4" i="8"/>
  <c r="F142" i="1"/>
  <c r="J103" i="1"/>
  <c r="B4" i="22"/>
  <c r="B19" i="8"/>
  <c r="H118" i="1"/>
  <c r="B19" i="22"/>
  <c r="B62" i="22" s="1"/>
  <c r="J118" i="1"/>
  <c r="E164" i="1" s="1"/>
  <c r="F164" i="1" s="1"/>
  <c r="H130" i="1"/>
  <c r="B31" i="22"/>
  <c r="B74" i="22" s="1"/>
  <c r="B31" i="8"/>
  <c r="J130" i="1"/>
  <c r="E176" i="1" s="1"/>
  <c r="F176" i="1" s="1"/>
  <c r="H108" i="1"/>
  <c r="B9" i="8"/>
  <c r="B9" i="22"/>
  <c r="B52" i="22" s="1"/>
  <c r="J108" i="1"/>
  <c r="E154" i="1" s="1"/>
  <c r="F154" i="1" s="1"/>
  <c r="H135" i="1"/>
  <c r="B36" i="8"/>
  <c r="B36" i="22"/>
  <c r="B79" i="22" s="1"/>
  <c r="J135" i="1"/>
  <c r="E181" i="1" s="1"/>
  <c r="F181" i="1" s="1"/>
  <c r="B16" i="22"/>
  <c r="B59" i="22" s="1"/>
  <c r="J115" i="1"/>
  <c r="E161" i="1" s="1"/>
  <c r="F161" i="1" s="1"/>
  <c r="H115" i="1"/>
  <c r="B16" i="8"/>
  <c r="B37" i="22"/>
  <c r="B80" i="22" s="1"/>
  <c r="J136" i="1"/>
  <c r="E182" i="1" s="1"/>
  <c r="F182" i="1" s="1"/>
  <c r="B37" i="8"/>
  <c r="H136" i="1"/>
  <c r="J129" i="1"/>
  <c r="E175" i="1" s="1"/>
  <c r="F175" i="1" s="1"/>
  <c r="B30" i="8"/>
  <c r="H129" i="1"/>
  <c r="B30" i="22"/>
  <c r="B73" i="22" s="1"/>
  <c r="B29" i="8"/>
  <c r="B29" i="22"/>
  <c r="B72" i="22" s="1"/>
  <c r="H128" i="1"/>
  <c r="J128" i="1"/>
  <c r="E174" i="1" s="1"/>
  <c r="F174" i="1" s="1"/>
  <c r="J106" i="1"/>
  <c r="E152" i="1" s="1"/>
  <c r="F152" i="1" s="1"/>
  <c r="B7" i="22"/>
  <c r="B50" i="22" s="1"/>
  <c r="H106" i="1"/>
  <c r="B7" i="8"/>
  <c r="B13" i="8"/>
  <c r="H112" i="1"/>
  <c r="J112" i="1"/>
  <c r="E158" i="1" s="1"/>
  <c r="F158" i="1" s="1"/>
  <c r="B13" i="22"/>
  <c r="B56" i="22" s="1"/>
  <c r="B20" i="8"/>
  <c r="J119" i="1"/>
  <c r="E165" i="1" s="1"/>
  <c r="F165" i="1" s="1"/>
  <c r="B20" i="22"/>
  <c r="B63" i="22" s="1"/>
  <c r="H119" i="1"/>
  <c r="B23" i="22"/>
  <c r="B66" i="22" s="1"/>
  <c r="H122" i="1"/>
  <c r="B23" i="8"/>
  <c r="J122" i="1"/>
  <c r="E168" i="1" s="1"/>
  <c r="F168" i="1" s="1"/>
  <c r="H124" i="1"/>
  <c r="B25" i="8"/>
  <c r="B25" i="22"/>
  <c r="B68" i="22" s="1"/>
  <c r="J124" i="1"/>
  <c r="E170" i="1" s="1"/>
  <c r="F170" i="1" s="1"/>
  <c r="H137" i="1"/>
  <c r="J137" i="1"/>
  <c r="B38" i="8"/>
  <c r="B38" i="22"/>
  <c r="B81" i="22" s="1"/>
  <c r="B32" i="8"/>
  <c r="B32" i="22"/>
  <c r="B75" i="22" s="1"/>
  <c r="J131" i="1"/>
  <c r="E177" i="1" s="1"/>
  <c r="F177" i="1" s="1"/>
  <c r="H131" i="1"/>
  <c r="J127" i="1"/>
  <c r="E173" i="1" s="1"/>
  <c r="F173" i="1" s="1"/>
  <c r="H127" i="1"/>
  <c r="B28" i="8"/>
  <c r="B28" i="22"/>
  <c r="B71" i="22" s="1"/>
  <c r="J104" i="1"/>
  <c r="E150" i="1" s="1"/>
  <c r="F150" i="1" s="1"/>
  <c r="B5" i="8"/>
  <c r="B5" i="22"/>
  <c r="B48" i="22" s="1"/>
  <c r="H104" i="1"/>
  <c r="B18" i="8"/>
  <c r="B18" i="22"/>
  <c r="B61" i="22" s="1"/>
  <c r="J117" i="1"/>
  <c r="E163" i="1" s="1"/>
  <c r="F163" i="1" s="1"/>
  <c r="H117" i="1"/>
  <c r="J132" i="1"/>
  <c r="E178" i="1" s="1"/>
  <c r="F178" i="1" s="1"/>
  <c r="B33" i="22"/>
  <c r="B76" i="22" s="1"/>
  <c r="B33" i="8"/>
  <c r="H132" i="1"/>
  <c r="H107" i="1"/>
  <c r="B8" i="22"/>
  <c r="B51" i="22" s="1"/>
  <c r="J107" i="1"/>
  <c r="E153" i="1" s="1"/>
  <c r="F153" i="1" s="1"/>
  <c r="B8" i="8"/>
  <c r="B42" i="22"/>
  <c r="B85" i="22" s="1"/>
  <c r="H141" i="1"/>
  <c r="B42" i="8"/>
  <c r="J141" i="1"/>
  <c r="E187" i="1" s="1"/>
  <c r="F187" i="1" s="1"/>
  <c r="J121" i="1"/>
  <c r="E167" i="1" s="1"/>
  <c r="F167" i="1" s="1"/>
  <c r="H121" i="1"/>
  <c r="B22" i="8"/>
  <c r="B22" i="22"/>
  <c r="B65" i="22" s="1"/>
  <c r="H126" i="1"/>
  <c r="B27" i="8"/>
  <c r="B27" i="22"/>
  <c r="B70" i="22" s="1"/>
  <c r="J126" i="1"/>
  <c r="E172" i="1" s="1"/>
  <c r="F172" i="1" s="1"/>
  <c r="B12" i="8"/>
  <c r="B12" i="22"/>
  <c r="B55" i="22" s="1"/>
  <c r="J111" i="1"/>
  <c r="E157" i="1" s="1"/>
  <c r="F157" i="1" s="1"/>
  <c r="H111" i="1"/>
  <c r="B11" i="22"/>
  <c r="B54" i="22" s="1"/>
  <c r="H110" i="1"/>
  <c r="B11" i="8"/>
  <c r="J110" i="1"/>
  <c r="E156" i="1" s="1"/>
  <c r="F156" i="1" s="1"/>
  <c r="B15" i="8"/>
  <c r="B15" i="22"/>
  <c r="B58" i="22" s="1"/>
  <c r="H114" i="1"/>
  <c r="J114" i="1"/>
  <c r="E160" i="1" s="1"/>
  <c r="F160" i="1" s="1"/>
  <c r="H105" i="1"/>
  <c r="J105" i="1"/>
  <c r="E151" i="1" s="1"/>
  <c r="F151" i="1" s="1"/>
  <c r="B6" i="22"/>
  <c r="B49" i="22" s="1"/>
  <c r="B6" i="8"/>
  <c r="E6" i="8" s="1"/>
  <c r="B14" i="22"/>
  <c r="B57" i="22" s="1"/>
  <c r="J113" i="1"/>
  <c r="E159" i="1" s="1"/>
  <c r="F159" i="1" s="1"/>
  <c r="H113" i="1"/>
  <c r="B14" i="8"/>
  <c r="J125" i="1"/>
  <c r="E171" i="1" s="1"/>
  <c r="F171" i="1" s="1"/>
  <c r="H125" i="1"/>
  <c r="B26" i="22"/>
  <c r="B69" i="22" s="1"/>
  <c r="B26" i="8"/>
  <c r="J133" i="1"/>
  <c r="E179" i="1" s="1"/>
  <c r="F179" i="1" s="1"/>
  <c r="H133" i="1"/>
  <c r="B34" i="22"/>
  <c r="B77" i="22" s="1"/>
  <c r="B34" i="8"/>
  <c r="E40" i="8" l="1"/>
  <c r="B83" i="8"/>
  <c r="E83" i="8" s="1"/>
  <c r="E41" i="8"/>
  <c r="B84" i="8"/>
  <c r="E84" i="8" s="1"/>
  <c r="B82" i="8"/>
  <c r="E82" i="8" s="1"/>
  <c r="E39" i="8"/>
  <c r="E185" i="1"/>
  <c r="F185" i="1" s="1"/>
  <c r="E184" i="1"/>
  <c r="F184" i="1" s="1"/>
  <c r="E183" i="1"/>
  <c r="F183" i="1" s="1"/>
  <c r="E186" i="1"/>
  <c r="F186" i="1" s="1"/>
  <c r="H142" i="1"/>
  <c r="H18" i="19" s="1"/>
  <c r="D26" i="15" s="1"/>
  <c r="G49" i="15" s="1"/>
  <c r="E11" i="8"/>
  <c r="B54" i="8"/>
  <c r="E54" i="8" s="1"/>
  <c r="B65" i="8"/>
  <c r="E65" i="8" s="1"/>
  <c r="E22" i="8"/>
  <c r="E42" i="8"/>
  <c r="B85" i="8"/>
  <c r="E85" i="8" s="1"/>
  <c r="B76" i="8"/>
  <c r="E76" i="8" s="1"/>
  <c r="E33" i="8"/>
  <c r="B71" i="8"/>
  <c r="E71" i="8" s="1"/>
  <c r="E28" i="8"/>
  <c r="B81" i="8"/>
  <c r="E81" i="8" s="1"/>
  <c r="E38" i="8"/>
  <c r="B66" i="8"/>
  <c r="E66" i="8" s="1"/>
  <c r="E23" i="8"/>
  <c r="E37" i="8"/>
  <c r="B80" i="8"/>
  <c r="E80" i="8" s="1"/>
  <c r="E31" i="8"/>
  <c r="B74" i="8"/>
  <c r="E74" i="8" s="1"/>
  <c r="E149" i="1"/>
  <c r="J142" i="1"/>
  <c r="B78" i="8"/>
  <c r="E78" i="8" s="1"/>
  <c r="E35" i="8"/>
  <c r="E21" i="8"/>
  <c r="B64" i="8"/>
  <c r="E64" i="8" s="1"/>
  <c r="B70" i="8"/>
  <c r="E70" i="8" s="1"/>
  <c r="E27" i="8"/>
  <c r="E5" i="8"/>
  <c r="B48" i="8"/>
  <c r="E48" i="8" s="1"/>
  <c r="E25" i="8"/>
  <c r="B68" i="8"/>
  <c r="E68" i="8" s="1"/>
  <c r="B73" i="8"/>
  <c r="E73" i="8" s="1"/>
  <c r="E30" i="8"/>
  <c r="B79" i="8"/>
  <c r="E79" i="8" s="1"/>
  <c r="E36" i="8"/>
  <c r="B52" i="8"/>
  <c r="E52" i="8" s="1"/>
  <c r="E9" i="8"/>
  <c r="F18" i="19"/>
  <c r="C24" i="15" s="1"/>
  <c r="D48" i="15" s="1"/>
  <c r="F18" i="18"/>
  <c r="C24" i="6" s="1"/>
  <c r="D48" i="6" s="1"/>
  <c r="B67" i="8"/>
  <c r="E67" i="8" s="1"/>
  <c r="E24" i="8"/>
  <c r="B58" i="8"/>
  <c r="E58" i="8" s="1"/>
  <c r="E15" i="8"/>
  <c r="E12" i="8"/>
  <c r="B55" i="8"/>
  <c r="E55" i="8" s="1"/>
  <c r="B61" i="8"/>
  <c r="E61" i="8" s="1"/>
  <c r="E18" i="8"/>
  <c r="E32" i="8"/>
  <c r="B75" i="8"/>
  <c r="E75" i="8" s="1"/>
  <c r="E20" i="8"/>
  <c r="B63" i="8"/>
  <c r="E63" i="8" s="1"/>
  <c r="B56" i="8"/>
  <c r="E56" i="8" s="1"/>
  <c r="E13" i="8"/>
  <c r="E29" i="8"/>
  <c r="B72" i="8"/>
  <c r="E72" i="8" s="1"/>
  <c r="E19" i="8"/>
  <c r="B62" i="8"/>
  <c r="E62" i="8" s="1"/>
  <c r="B47" i="8"/>
  <c r="B43" i="8"/>
  <c r="E4" i="8"/>
  <c r="E17" i="8"/>
  <c r="B60" i="8"/>
  <c r="E60" i="8" s="1"/>
  <c r="B53" i="8"/>
  <c r="E53" i="8" s="1"/>
  <c r="E10" i="8"/>
  <c r="E34" i="8"/>
  <c r="B77" i="8"/>
  <c r="E77" i="8" s="1"/>
  <c r="B69" i="8"/>
  <c r="E69" i="8" s="1"/>
  <c r="E26" i="8"/>
  <c r="E14" i="8"/>
  <c r="B57" i="8"/>
  <c r="E57" i="8" s="1"/>
  <c r="B49" i="8"/>
  <c r="E49" i="8" s="1"/>
  <c r="E8" i="8"/>
  <c r="B51" i="8"/>
  <c r="E51" i="8" s="1"/>
  <c r="E7" i="8"/>
  <c r="B50" i="8"/>
  <c r="E50" i="8" s="1"/>
  <c r="B59" i="8"/>
  <c r="E59" i="8" s="1"/>
  <c r="E16" i="8"/>
  <c r="B47" i="22"/>
  <c r="B86" i="22" s="1"/>
  <c r="B43" i="22"/>
  <c r="H18" i="18" l="1"/>
  <c r="D26" i="6" s="1"/>
  <c r="G49" i="6" s="1"/>
  <c r="E43" i="8"/>
  <c r="J18" i="18"/>
  <c r="E28" i="6" s="1"/>
  <c r="J50" i="6" s="1"/>
  <c r="J18" i="19"/>
  <c r="E28" i="15" s="1"/>
  <c r="J50" i="15" s="1"/>
  <c r="E188" i="1"/>
  <c r="F188" i="1" s="1"/>
  <c r="H188" i="1" s="1"/>
  <c r="F149" i="1"/>
  <c r="B86" i="8"/>
  <c r="E47" i="8"/>
  <c r="E86" i="8" s="1"/>
  <c r="K185" i="1" l="1"/>
  <c r="M185" i="1" s="1"/>
  <c r="K184" i="1"/>
  <c r="M184" i="1" s="1"/>
  <c r="K186" i="1"/>
  <c r="M186" i="1" s="1"/>
  <c r="K153" i="1"/>
  <c r="M153" i="1" s="1"/>
  <c r="K183" i="1"/>
  <c r="M183" i="1" s="1"/>
  <c r="D276" i="1" s="1"/>
  <c r="D323" i="1" s="1"/>
  <c r="F323" i="1" s="1"/>
  <c r="K149" i="1"/>
  <c r="M149" i="1" s="1"/>
  <c r="K163" i="1"/>
  <c r="M163" i="1" s="1"/>
  <c r="K177" i="1"/>
  <c r="M177" i="1" s="1"/>
  <c r="K165" i="1"/>
  <c r="M165" i="1" s="1"/>
  <c r="K157" i="1"/>
  <c r="M157" i="1" s="1"/>
  <c r="K156" i="1"/>
  <c r="M156" i="1" s="1"/>
  <c r="K173" i="1"/>
  <c r="M173" i="1" s="1"/>
  <c r="K154" i="1"/>
  <c r="M154" i="1" s="1"/>
  <c r="K155" i="1"/>
  <c r="M155" i="1" s="1"/>
  <c r="K175" i="1"/>
  <c r="M175" i="1" s="1"/>
  <c r="K167" i="1"/>
  <c r="M167" i="1" s="1"/>
  <c r="K150" i="1"/>
  <c r="M150" i="1" s="1"/>
  <c r="K166" i="1"/>
  <c r="M166" i="1" s="1"/>
  <c r="K168" i="1"/>
  <c r="M168" i="1" s="1"/>
  <c r="K174" i="1"/>
  <c r="M174" i="1" s="1"/>
  <c r="K171" i="1"/>
  <c r="M171" i="1" s="1"/>
  <c r="K158" i="1"/>
  <c r="M158" i="1" s="1"/>
  <c r="K159" i="1"/>
  <c r="M159" i="1" s="1"/>
  <c r="K152" i="1"/>
  <c r="M152" i="1" s="1"/>
  <c r="K182" i="1"/>
  <c r="M182" i="1" s="1"/>
  <c r="K178" i="1"/>
  <c r="M178" i="1" s="1"/>
  <c r="K161" i="1"/>
  <c r="M161" i="1" s="1"/>
  <c r="K181" i="1"/>
  <c r="M181" i="1" s="1"/>
  <c r="K176" i="1"/>
  <c r="M176" i="1" s="1"/>
  <c r="K169" i="1"/>
  <c r="M169" i="1" s="1"/>
  <c r="K170" i="1"/>
  <c r="M170" i="1" s="1"/>
  <c r="F32" i="15"/>
  <c r="K160" i="1"/>
  <c r="M160" i="1" s="1"/>
  <c r="K187" i="1"/>
  <c r="M187" i="1" s="1"/>
  <c r="F32" i="6"/>
  <c r="K151" i="1"/>
  <c r="M151" i="1" s="1"/>
  <c r="K180" i="1"/>
  <c r="M180" i="1" s="1"/>
  <c r="K162" i="1"/>
  <c r="M162" i="1" s="1"/>
  <c r="K179" i="1"/>
  <c r="M179" i="1" s="1"/>
  <c r="K172" i="1"/>
  <c r="M172" i="1" s="1"/>
  <c r="K164" i="1"/>
  <c r="M164" i="1" s="1"/>
  <c r="D233" i="1" l="1"/>
  <c r="D279" i="1"/>
  <c r="D326" i="1" s="1"/>
  <c r="D231" i="1"/>
  <c r="D277" i="1"/>
  <c r="D324" i="1" s="1"/>
  <c r="F324" i="1" s="1"/>
  <c r="D232" i="1"/>
  <c r="D278" i="1"/>
  <c r="D325" i="1" s="1"/>
  <c r="F325" i="1" s="1"/>
  <c r="D226" i="1"/>
  <c r="H226" i="1" s="1"/>
  <c r="D272" i="1"/>
  <c r="D319" i="1" s="1"/>
  <c r="F319" i="1" s="1"/>
  <c r="D217" i="1"/>
  <c r="D263" i="1"/>
  <c r="D310" i="1" s="1"/>
  <c r="F310" i="1" s="1"/>
  <c r="D254" i="1"/>
  <c r="D301" i="1" s="1"/>
  <c r="F301" i="1" s="1"/>
  <c r="D208" i="1"/>
  <c r="D252" i="1"/>
  <c r="D299" i="1" s="1"/>
  <c r="F299" i="1" s="1"/>
  <c r="D206" i="1"/>
  <c r="D215" i="1"/>
  <c r="D261" i="1"/>
  <c r="D308" i="1" s="1"/>
  <c r="F308" i="1" s="1"/>
  <c r="D222" i="1"/>
  <c r="D268" i="1"/>
  <c r="D315" i="1" s="1"/>
  <c r="F315" i="1" s="1"/>
  <c r="D203" i="1"/>
  <c r="D249" i="1"/>
  <c r="D296" i="1" s="1"/>
  <c r="F296" i="1" s="1"/>
  <c r="D210" i="1"/>
  <c r="D256" i="1"/>
  <c r="D303" i="1" s="1"/>
  <c r="F303" i="1" s="1"/>
  <c r="D255" i="1"/>
  <c r="D302" i="1" s="1"/>
  <c r="F302" i="1" s="1"/>
  <c r="D209" i="1"/>
  <c r="D234" i="1"/>
  <c r="D280" i="1"/>
  <c r="D327" i="1" s="1"/>
  <c r="D262" i="1"/>
  <c r="D309" i="1" s="1"/>
  <c r="F309" i="1" s="1"/>
  <c r="D216" i="1"/>
  <c r="D225" i="1"/>
  <c r="D271" i="1"/>
  <c r="D318" i="1" s="1"/>
  <c r="F318" i="1" s="1"/>
  <c r="D205" i="1"/>
  <c r="D251" i="1"/>
  <c r="D298" i="1" s="1"/>
  <c r="F298" i="1" s="1"/>
  <c r="D259" i="1"/>
  <c r="D306" i="1" s="1"/>
  <c r="F306" i="1" s="1"/>
  <c r="D213" i="1"/>
  <c r="D202" i="1"/>
  <c r="D248" i="1"/>
  <c r="D295" i="1" s="1"/>
  <c r="F295" i="1" s="1"/>
  <c r="D250" i="1"/>
  <c r="D297" i="1" s="1"/>
  <c r="F297" i="1" s="1"/>
  <c r="D204" i="1"/>
  <c r="D242" i="1"/>
  <c r="M188" i="1"/>
  <c r="D196" i="1"/>
  <c r="D211" i="1"/>
  <c r="D257" i="1"/>
  <c r="D304" i="1" s="1"/>
  <c r="F304" i="1" s="1"/>
  <c r="D227" i="1"/>
  <c r="H227" i="1" s="1"/>
  <c r="D273" i="1"/>
  <c r="D320" i="1" s="1"/>
  <c r="F320" i="1" s="1"/>
  <c r="D253" i="1"/>
  <c r="D300" i="1" s="1"/>
  <c r="F300" i="1" s="1"/>
  <c r="D207" i="1"/>
  <c r="D223" i="1"/>
  <c r="D269" i="1"/>
  <c r="D316" i="1" s="1"/>
  <c r="F316" i="1" s="1"/>
  <c r="D229" i="1"/>
  <c r="H229" i="1" s="1"/>
  <c r="D275" i="1"/>
  <c r="D322" i="1" s="1"/>
  <c r="F322" i="1" s="1"/>
  <c r="D218" i="1"/>
  <c r="D264" i="1"/>
  <c r="D311" i="1" s="1"/>
  <c r="F311" i="1" s="1"/>
  <c r="D243" i="1"/>
  <c r="D290" i="1" s="1"/>
  <c r="F290" i="1" s="1"/>
  <c r="D197" i="1"/>
  <c r="D247" i="1"/>
  <c r="D294" i="1" s="1"/>
  <c r="F294" i="1" s="1"/>
  <c r="D201" i="1"/>
  <c r="D212" i="1"/>
  <c r="D258" i="1"/>
  <c r="D305" i="1" s="1"/>
  <c r="F305" i="1" s="1"/>
  <c r="D230" i="1"/>
  <c r="H230" i="1" s="1"/>
  <c r="D219" i="1"/>
  <c r="D265" i="1"/>
  <c r="D312" i="1" s="1"/>
  <c r="F312" i="1" s="1"/>
  <c r="D244" i="1"/>
  <c r="D291" i="1" s="1"/>
  <c r="F291" i="1" s="1"/>
  <c r="D198" i="1"/>
  <c r="D274" i="1"/>
  <c r="D321" i="1" s="1"/>
  <c r="F321" i="1" s="1"/>
  <c r="D228" i="1"/>
  <c r="H228" i="1" s="1"/>
  <c r="D245" i="1"/>
  <c r="D292" i="1" s="1"/>
  <c r="F292" i="1" s="1"/>
  <c r="D199" i="1"/>
  <c r="D221" i="1"/>
  <c r="D267" i="1"/>
  <c r="D314" i="1" s="1"/>
  <c r="F314" i="1" s="1"/>
  <c r="D214" i="1"/>
  <c r="D260" i="1"/>
  <c r="D307" i="1" s="1"/>
  <c r="F307" i="1" s="1"/>
  <c r="D266" i="1"/>
  <c r="D313" i="1" s="1"/>
  <c r="F313" i="1" s="1"/>
  <c r="D220" i="1"/>
  <c r="D270" i="1"/>
  <c r="D317" i="1" s="1"/>
  <c r="F317" i="1" s="1"/>
  <c r="D224" i="1"/>
  <c r="D246" i="1"/>
  <c r="D293" i="1" s="1"/>
  <c r="F293" i="1" s="1"/>
  <c r="D200" i="1"/>
  <c r="H232" i="1" l="1"/>
  <c r="F278" i="1" s="1"/>
  <c r="C83" i="22"/>
  <c r="C40" i="22"/>
  <c r="C40" i="8"/>
  <c r="H231" i="1"/>
  <c r="F277" i="1" s="1"/>
  <c r="C39" i="8"/>
  <c r="C82" i="22"/>
  <c r="C39" i="22"/>
  <c r="H233" i="1"/>
  <c r="F279" i="1" s="1"/>
  <c r="C41" i="22"/>
  <c r="C41" i="8"/>
  <c r="C84" i="22"/>
  <c r="F231" i="1"/>
  <c r="E277" i="1" s="1"/>
  <c r="F232" i="1"/>
  <c r="E278" i="1" s="1"/>
  <c r="F233" i="1"/>
  <c r="E279" i="1" s="1"/>
  <c r="H221" i="1"/>
  <c r="F267" i="1" s="1"/>
  <c r="C72" i="22"/>
  <c r="C29" i="8"/>
  <c r="C29" i="22"/>
  <c r="F221" i="1"/>
  <c r="E267" i="1" s="1"/>
  <c r="C70" i="22"/>
  <c r="H219" i="1"/>
  <c r="F265" i="1" s="1"/>
  <c r="C27" i="22"/>
  <c r="C27" i="8"/>
  <c r="F219" i="1"/>
  <c r="E265" i="1" s="1"/>
  <c r="H212" i="1"/>
  <c r="F258" i="1" s="1"/>
  <c r="C20" i="8"/>
  <c r="F212" i="1"/>
  <c r="E258" i="1" s="1"/>
  <c r="C20" i="22"/>
  <c r="C63" i="22"/>
  <c r="C37" i="22"/>
  <c r="F275" i="1"/>
  <c r="C37" i="8"/>
  <c r="C80" i="22"/>
  <c r="F229" i="1"/>
  <c r="E275" i="1" s="1"/>
  <c r="F211" i="1"/>
  <c r="E257" i="1" s="1"/>
  <c r="C62" i="22"/>
  <c r="C19" i="22"/>
  <c r="H211" i="1"/>
  <c r="F257" i="1" s="1"/>
  <c r="C19" i="8"/>
  <c r="C12" i="8"/>
  <c r="C12" i="22"/>
  <c r="F204" i="1"/>
  <c r="E250" i="1" s="1"/>
  <c r="C55" i="22"/>
  <c r="H204" i="1"/>
  <c r="F250" i="1" s="1"/>
  <c r="C64" i="22"/>
  <c r="C21" i="8"/>
  <c r="C21" i="22"/>
  <c r="H213" i="1"/>
  <c r="F259" i="1" s="1"/>
  <c r="F213" i="1"/>
  <c r="E259" i="1" s="1"/>
  <c r="C14" i="8"/>
  <c r="H206" i="1"/>
  <c r="F252" i="1" s="1"/>
  <c r="F206" i="1"/>
  <c r="E252" i="1" s="1"/>
  <c r="C57" i="22"/>
  <c r="C14" i="22"/>
  <c r="H224" i="1"/>
  <c r="F270" i="1" s="1"/>
  <c r="F224" i="1"/>
  <c r="E270" i="1" s="1"/>
  <c r="C32" i="22"/>
  <c r="C75" i="22"/>
  <c r="C32" i="8"/>
  <c r="C50" i="22"/>
  <c r="C7" i="22"/>
  <c r="H199" i="1"/>
  <c r="F245" i="1" s="1"/>
  <c r="C7" i="8"/>
  <c r="F199" i="1"/>
  <c r="E245" i="1" s="1"/>
  <c r="C49" i="22"/>
  <c r="C6" i="8"/>
  <c r="C6" i="22"/>
  <c r="H198" i="1"/>
  <c r="F244" i="1" s="1"/>
  <c r="F198" i="1"/>
  <c r="E244" i="1" s="1"/>
  <c r="C52" i="22"/>
  <c r="H201" i="1"/>
  <c r="F247" i="1" s="1"/>
  <c r="C9" i="8"/>
  <c r="F201" i="1"/>
  <c r="E247" i="1" s="1"/>
  <c r="C9" i="22"/>
  <c r="C4" i="8"/>
  <c r="D235" i="1"/>
  <c r="C47" i="22"/>
  <c r="F196" i="1"/>
  <c r="C4" i="22"/>
  <c r="H196" i="1"/>
  <c r="C33" i="22"/>
  <c r="C76" i="22"/>
  <c r="C33" i="8"/>
  <c r="F225" i="1"/>
  <c r="E271" i="1" s="1"/>
  <c r="H225" i="1"/>
  <c r="F271" i="1" s="1"/>
  <c r="H234" i="1"/>
  <c r="F280" i="1" s="1"/>
  <c r="C85" i="22"/>
  <c r="C42" i="8"/>
  <c r="C42" i="22"/>
  <c r="F234" i="1"/>
  <c r="E280" i="1" s="1"/>
  <c r="C18" i="22"/>
  <c r="C61" i="22"/>
  <c r="C18" i="8"/>
  <c r="H210" i="1"/>
  <c r="F256" i="1" s="1"/>
  <c r="F210" i="1"/>
  <c r="E256" i="1" s="1"/>
  <c r="C30" i="22"/>
  <c r="H222" i="1"/>
  <c r="F268" i="1" s="1"/>
  <c r="F222" i="1"/>
  <c r="E268" i="1" s="1"/>
  <c r="C73" i="22"/>
  <c r="C30" i="8"/>
  <c r="H217" i="1"/>
  <c r="F263" i="1" s="1"/>
  <c r="F217" i="1"/>
  <c r="E263" i="1" s="1"/>
  <c r="C25" i="8"/>
  <c r="C68" i="22"/>
  <c r="C25" i="22"/>
  <c r="H214" i="1"/>
  <c r="F260" i="1" s="1"/>
  <c r="C65" i="22"/>
  <c r="F214" i="1"/>
  <c r="E260" i="1" s="1"/>
  <c r="C22" i="8"/>
  <c r="C22" i="22"/>
  <c r="C81" i="22"/>
  <c r="C38" i="22"/>
  <c r="C38" i="8"/>
  <c r="F276" i="1"/>
  <c r="F230" i="1"/>
  <c r="E276" i="1" s="1"/>
  <c r="H218" i="1"/>
  <c r="F264" i="1" s="1"/>
  <c r="C26" i="22"/>
  <c r="C69" i="22"/>
  <c r="F218" i="1"/>
  <c r="E264" i="1" s="1"/>
  <c r="C26" i="8"/>
  <c r="H223" i="1"/>
  <c r="F269" i="1" s="1"/>
  <c r="F223" i="1"/>
  <c r="E269" i="1" s="1"/>
  <c r="C31" i="22"/>
  <c r="C74" i="22"/>
  <c r="C31" i="8"/>
  <c r="C35" i="22"/>
  <c r="C78" i="22"/>
  <c r="F273" i="1"/>
  <c r="F227" i="1"/>
  <c r="E273" i="1" s="1"/>
  <c r="C35" i="8"/>
  <c r="F216" i="1"/>
  <c r="E262" i="1" s="1"/>
  <c r="C24" i="8"/>
  <c r="C67" i="22"/>
  <c r="H216" i="1"/>
  <c r="F262" i="1" s="1"/>
  <c r="C24" i="22"/>
  <c r="C17" i="8"/>
  <c r="F209" i="1"/>
  <c r="E255" i="1" s="1"/>
  <c r="C60" i="22"/>
  <c r="H209" i="1"/>
  <c r="F255" i="1" s="1"/>
  <c r="C17" i="22"/>
  <c r="C16" i="8"/>
  <c r="C16" i="22"/>
  <c r="F208" i="1"/>
  <c r="E254" i="1" s="1"/>
  <c r="C59" i="22"/>
  <c r="H208" i="1"/>
  <c r="F254" i="1" s="1"/>
  <c r="C51" i="22"/>
  <c r="F200" i="1"/>
  <c r="E246" i="1" s="1"/>
  <c r="C8" i="22"/>
  <c r="C8" i="8"/>
  <c r="H200" i="1"/>
  <c r="F246" i="1" s="1"/>
  <c r="C28" i="22"/>
  <c r="C28" i="8"/>
  <c r="H220" i="1"/>
  <c r="F266" i="1" s="1"/>
  <c r="C71" i="22"/>
  <c r="F220" i="1"/>
  <c r="E266" i="1" s="1"/>
  <c r="C36" i="8"/>
  <c r="C36" i="22"/>
  <c r="C79" i="22"/>
  <c r="F274" i="1"/>
  <c r="F228" i="1"/>
  <c r="E274" i="1" s="1"/>
  <c r="F197" i="1"/>
  <c r="E243" i="1" s="1"/>
  <c r="H197" i="1"/>
  <c r="F243" i="1" s="1"/>
  <c r="C5" i="8"/>
  <c r="C5" i="22"/>
  <c r="C48" i="22"/>
  <c r="C15" i="8"/>
  <c r="F207" i="1"/>
  <c r="E253" i="1" s="1"/>
  <c r="C58" i="22"/>
  <c r="C15" i="22"/>
  <c r="H207" i="1"/>
  <c r="F253" i="1" s="1"/>
  <c r="D281" i="1"/>
  <c r="D289" i="1"/>
  <c r="C53" i="22"/>
  <c r="H202" i="1"/>
  <c r="F248" i="1" s="1"/>
  <c r="C10" i="8"/>
  <c r="F202" i="1"/>
  <c r="E248" i="1" s="1"/>
  <c r="C10" i="22"/>
  <c r="C13" i="8"/>
  <c r="F205" i="1"/>
  <c r="E251" i="1" s="1"/>
  <c r="C13" i="22"/>
  <c r="H205" i="1"/>
  <c r="F251" i="1" s="1"/>
  <c r="C56" i="22"/>
  <c r="C11" i="22"/>
  <c r="C54" i="22"/>
  <c r="F203" i="1"/>
  <c r="E249" i="1" s="1"/>
  <c r="H203" i="1"/>
  <c r="F249" i="1" s="1"/>
  <c r="C11" i="8"/>
  <c r="H215" i="1"/>
  <c r="F261" i="1" s="1"/>
  <c r="C23" i="22"/>
  <c r="F215" i="1"/>
  <c r="E261" i="1" s="1"/>
  <c r="C66" i="22"/>
  <c r="C23" i="8"/>
  <c r="C34" i="22"/>
  <c r="F226" i="1"/>
  <c r="E272" i="1" s="1"/>
  <c r="F272" i="1"/>
  <c r="C34" i="8"/>
  <c r="C77" i="22"/>
  <c r="F40" i="8" l="1"/>
  <c r="C83" i="8"/>
  <c r="F83" i="8" s="1"/>
  <c r="F41" i="8"/>
  <c r="C84" i="8"/>
  <c r="F84" i="8" s="1"/>
  <c r="F39" i="8"/>
  <c r="C82" i="8"/>
  <c r="F82" i="8" s="1"/>
  <c r="C86" i="22"/>
  <c r="C43" i="22"/>
  <c r="C56" i="8"/>
  <c r="F56" i="8" s="1"/>
  <c r="F13" i="8"/>
  <c r="C58" i="8"/>
  <c r="F58" i="8" s="1"/>
  <c r="F15" i="8"/>
  <c r="F35" i="8"/>
  <c r="C78" i="8"/>
  <c r="F78" i="8" s="1"/>
  <c r="E242" i="1"/>
  <c r="E281" i="1" s="1"/>
  <c r="F235" i="1"/>
  <c r="C49" i="8"/>
  <c r="F49" i="8" s="1"/>
  <c r="F6" i="8"/>
  <c r="C57" i="8"/>
  <c r="F57" i="8" s="1"/>
  <c r="F14" i="8"/>
  <c r="F21" i="8"/>
  <c r="C64" i="8"/>
  <c r="F64" i="8" s="1"/>
  <c r="C63" i="8"/>
  <c r="F63" i="8" s="1"/>
  <c r="F20" i="8"/>
  <c r="F8" i="8"/>
  <c r="C51" i="8"/>
  <c r="F51" i="8" s="1"/>
  <c r="F16" i="8"/>
  <c r="C59" i="8"/>
  <c r="F59" i="8" s="1"/>
  <c r="C74" i="8"/>
  <c r="F74" i="8" s="1"/>
  <c r="F31" i="8"/>
  <c r="F38" i="8"/>
  <c r="C81" i="8"/>
  <c r="F81" i="8" s="1"/>
  <c r="F22" i="8"/>
  <c r="C65" i="8"/>
  <c r="F65" i="8" s="1"/>
  <c r="F18" i="8"/>
  <c r="C61" i="8"/>
  <c r="F61" i="8" s="1"/>
  <c r="F29" i="8"/>
  <c r="C72" i="8"/>
  <c r="F72" i="8" s="1"/>
  <c r="F34" i="8"/>
  <c r="C77" i="8"/>
  <c r="F77" i="8" s="1"/>
  <c r="C66" i="8"/>
  <c r="F66" i="8" s="1"/>
  <c r="F23" i="8"/>
  <c r="F289" i="1"/>
  <c r="F328" i="1" s="1"/>
  <c r="D328" i="1"/>
  <c r="C79" i="8"/>
  <c r="F79" i="8" s="1"/>
  <c r="F36" i="8"/>
  <c r="F28" i="8"/>
  <c r="C71" i="8"/>
  <c r="F71" i="8" s="1"/>
  <c r="C60" i="8"/>
  <c r="F60" i="8" s="1"/>
  <c r="F17" i="8"/>
  <c r="C67" i="8"/>
  <c r="F67" i="8" s="1"/>
  <c r="F24" i="8"/>
  <c r="F26" i="8"/>
  <c r="C69" i="8"/>
  <c r="F69" i="8" s="1"/>
  <c r="C73" i="8"/>
  <c r="F73" i="8" s="1"/>
  <c r="F30" i="8"/>
  <c r="F42" i="8"/>
  <c r="C85" i="8"/>
  <c r="F85" i="8" s="1"/>
  <c r="F242" i="1"/>
  <c r="F281" i="1" s="1"/>
  <c r="H235" i="1"/>
  <c r="F19" i="19"/>
  <c r="F36" i="15" s="1"/>
  <c r="E48" i="15" s="1"/>
  <c r="C51" i="15" s="1"/>
  <c r="F19" i="18"/>
  <c r="F36" i="6" s="1"/>
  <c r="E48" i="6" s="1"/>
  <c r="C51" i="6" s="1"/>
  <c r="F9" i="8"/>
  <c r="C52" i="8"/>
  <c r="F52" i="8" s="1"/>
  <c r="C55" i="8"/>
  <c r="F55" i="8" s="1"/>
  <c r="F12" i="8"/>
  <c r="F37" i="8"/>
  <c r="C80" i="8"/>
  <c r="F80" i="8" s="1"/>
  <c r="F11" i="8"/>
  <c r="C54" i="8"/>
  <c r="F54" i="8" s="1"/>
  <c r="F10" i="8"/>
  <c r="C53" i="8"/>
  <c r="F53" i="8" s="1"/>
  <c r="F20" i="18"/>
  <c r="F21" i="18" s="1"/>
  <c r="F20" i="19"/>
  <c r="F21" i="19" s="1"/>
  <c r="F5" i="8"/>
  <c r="C48" i="8"/>
  <c r="F48" i="8" s="1"/>
  <c r="C68" i="8"/>
  <c r="F68" i="8" s="1"/>
  <c r="F25" i="8"/>
  <c r="C76" i="8"/>
  <c r="F76" i="8" s="1"/>
  <c r="F33" i="8"/>
  <c r="F4" i="8"/>
  <c r="C47" i="8"/>
  <c r="C43" i="8"/>
  <c r="C50" i="8"/>
  <c r="F50" i="8" s="1"/>
  <c r="F7" i="8"/>
  <c r="F32" i="8"/>
  <c r="C75" i="8"/>
  <c r="F75" i="8" s="1"/>
  <c r="C62" i="8"/>
  <c r="F62" i="8" s="1"/>
  <c r="F19" i="8"/>
  <c r="F27" i="8"/>
  <c r="C70" i="8"/>
  <c r="F70" i="8" s="1"/>
  <c r="F43" i="8" l="1"/>
  <c r="J19" i="18"/>
  <c r="H40" i="6" s="1"/>
  <c r="K50" i="6" s="1"/>
  <c r="J19" i="19"/>
  <c r="H40" i="15" s="1"/>
  <c r="K50" i="15" s="1"/>
  <c r="H19" i="18"/>
  <c r="G38" i="6" s="1"/>
  <c r="H49" i="6" s="1"/>
  <c r="H19" i="19"/>
  <c r="G38" i="15" s="1"/>
  <c r="H49" i="15" s="1"/>
  <c r="J20" i="18"/>
  <c r="J20" i="19"/>
  <c r="L17" i="19"/>
  <c r="J39" i="15" s="1"/>
  <c r="L17" i="18"/>
  <c r="J39" i="6" s="1"/>
  <c r="H20" i="18"/>
  <c r="H20" i="19"/>
  <c r="F47" i="8"/>
  <c r="F86" i="8" s="1"/>
  <c r="C86" i="8"/>
</calcChain>
</file>

<file path=xl/sharedStrings.xml><?xml version="1.0" encoding="utf-8"?>
<sst xmlns="http://schemas.openxmlformats.org/spreadsheetml/2006/main" count="1416" uniqueCount="397">
  <si>
    <t>粗付加価値</t>
  </si>
  <si>
    <t>雇用者所得</t>
  </si>
  <si>
    <t>誘発額</t>
  </si>
  <si>
    <t>④</t>
  </si>
  <si>
    <t>⑥</t>
  </si>
  <si>
    <t>合計</t>
  </si>
  <si>
    <t>投入係数</t>
    <rPh sb="0" eb="2">
      <t>トウニュウ</t>
    </rPh>
    <rPh sb="2" eb="4">
      <t>ケイスウ</t>
    </rPh>
    <phoneticPr fontId="2"/>
  </si>
  <si>
    <t>自給率</t>
    <rPh sb="0" eb="3">
      <t>ジキュウリツ</t>
    </rPh>
    <phoneticPr fontId="2"/>
  </si>
  <si>
    <t>生産誘発額</t>
    <rPh sb="0" eb="2">
      <t>セイサン</t>
    </rPh>
    <rPh sb="2" eb="4">
      <t>ユウハツ</t>
    </rPh>
    <rPh sb="4" eb="5">
      <t>ガク</t>
    </rPh>
    <phoneticPr fontId="2"/>
  </si>
  <si>
    <t>粗付加価値</t>
    <rPh sb="0" eb="5">
      <t>ソフカカチ</t>
    </rPh>
    <phoneticPr fontId="2"/>
  </si>
  <si>
    <t>雇用者所得</t>
    <rPh sb="0" eb="3">
      <t>コヨウシャ</t>
    </rPh>
    <rPh sb="3" eb="5">
      <t>ショトク</t>
    </rPh>
    <phoneticPr fontId="2"/>
  </si>
  <si>
    <t>誘発額</t>
    <rPh sb="0" eb="2">
      <t>ユウハツ</t>
    </rPh>
    <rPh sb="2" eb="3">
      <t>ガク</t>
    </rPh>
    <phoneticPr fontId="2"/>
  </si>
  <si>
    <t>逆行列</t>
  </si>
  <si>
    <t>係数</t>
  </si>
  <si>
    <t>生産誘発額</t>
  </si>
  <si>
    <t>⑪</t>
  </si>
  <si>
    <t>⑩</t>
  </si>
  <si>
    <t>消費支出額</t>
  </si>
  <si>
    <t>(直接効果）</t>
  </si>
  <si>
    <t>⑦</t>
  </si>
  <si>
    <t>⑭</t>
  </si>
  <si>
    <t>⑯</t>
  </si>
  <si>
    <t>⑱</t>
  </si>
  <si>
    <t>⑰</t>
  </si>
  <si>
    <t>⑲＝⑱×⑰</t>
  </si>
  <si>
    <t>×</t>
  </si>
  <si>
    <t>＝</t>
  </si>
  <si>
    <t>⑥</t>
    <phoneticPr fontId="2"/>
  </si>
  <si>
    <t>③</t>
    <phoneticPr fontId="2"/>
  </si>
  <si>
    <t>雇用創出</t>
  </si>
  <si>
    <t>(百万円）</t>
  </si>
  <si>
    <t>(人）</t>
  </si>
  <si>
    <t>A</t>
  </si>
  <si>
    <t>D</t>
  </si>
  <si>
    <t>A×D</t>
  </si>
  <si>
    <t>－</t>
  </si>
  <si>
    <t>民間消費支出</t>
  </si>
  <si>
    <t>一般政府消費支出</t>
  </si>
  <si>
    <t>在庫純増</t>
  </si>
  <si>
    <t>営業余剰</t>
  </si>
  <si>
    <t>資本減耗引当</t>
  </si>
  <si>
    <t>（控除）経常補助金</t>
  </si>
  <si>
    <t>波及効果</t>
    <rPh sb="0" eb="4">
      <t>ハキュウコウカ</t>
    </rPh>
    <phoneticPr fontId="2"/>
  </si>
  <si>
    <t>粗付加価値誘発額⑤</t>
    <rPh sb="0" eb="1">
      <t>ソ</t>
    </rPh>
    <rPh sb="1" eb="3">
      <t>フカ</t>
    </rPh>
    <rPh sb="3" eb="5">
      <t>カチ</t>
    </rPh>
    <rPh sb="5" eb="8">
      <t>ユウハツガク</t>
    </rPh>
    <phoneticPr fontId="2"/>
  </si>
  <si>
    <t>雇用者所得誘発額⑦</t>
    <rPh sb="5" eb="8">
      <t>ユウハツガク</t>
    </rPh>
    <phoneticPr fontId="2"/>
  </si>
  <si>
    <t>粗付加価値誘発額⑬</t>
    <rPh sb="0" eb="1">
      <t>ソ</t>
    </rPh>
    <rPh sb="1" eb="3">
      <t>フカ</t>
    </rPh>
    <rPh sb="3" eb="5">
      <t>カチ</t>
    </rPh>
    <rPh sb="5" eb="8">
      <t>ユウハツガク</t>
    </rPh>
    <phoneticPr fontId="2"/>
  </si>
  <si>
    <t>雇用者所得誘発額⑭</t>
    <rPh sb="5" eb="8">
      <t>ユウハツガク</t>
    </rPh>
    <phoneticPr fontId="2"/>
  </si>
  <si>
    <t>消費支出額⑰</t>
    <rPh sb="0" eb="2">
      <t>ショウヒ</t>
    </rPh>
    <rPh sb="2" eb="4">
      <t>シシュツ</t>
    </rPh>
    <rPh sb="4" eb="5">
      <t>ガク</t>
    </rPh>
    <phoneticPr fontId="2"/>
  </si>
  <si>
    <t>粗付加価値誘発額⑳</t>
    <rPh sb="0" eb="1">
      <t>ソ</t>
    </rPh>
    <rPh sb="1" eb="3">
      <t>フカ</t>
    </rPh>
    <rPh sb="3" eb="5">
      <t>カチ</t>
    </rPh>
    <rPh sb="5" eb="8">
      <t>ユウハツガク</t>
    </rPh>
    <phoneticPr fontId="2"/>
  </si>
  <si>
    <t>県産品需要額⑩</t>
    <rPh sb="0" eb="1">
      <t>ケン</t>
    </rPh>
    <rPh sb="1" eb="3">
      <t>サンヒン</t>
    </rPh>
    <rPh sb="3" eb="6">
      <t>ジュヨウガク</t>
    </rPh>
    <phoneticPr fontId="2"/>
  </si>
  <si>
    <t>計</t>
    <rPh sb="0" eb="1">
      <t>ケイ</t>
    </rPh>
    <phoneticPr fontId="2"/>
  </si>
  <si>
    <t>⑳=⑲×④</t>
    <phoneticPr fontId="2"/>
  </si>
  <si>
    <t>原材料等投入額⑨</t>
    <rPh sb="0" eb="3">
      <t>ゲンザイリョウ</t>
    </rPh>
    <rPh sb="3" eb="4">
      <t>トウ</t>
    </rPh>
    <rPh sb="4" eb="6">
      <t>トウニュウ</t>
    </rPh>
    <rPh sb="6" eb="7">
      <t>ガク</t>
    </rPh>
    <phoneticPr fontId="2"/>
  </si>
  <si>
    <t>雇用創出効果（人）</t>
    <rPh sb="0" eb="2">
      <t>コヨウ</t>
    </rPh>
    <rPh sb="2" eb="4">
      <t>ソウシュツ</t>
    </rPh>
    <rPh sb="4" eb="6">
      <t>コウカ</t>
    </rPh>
    <rPh sb="7" eb="8">
      <t>ニン</t>
    </rPh>
    <phoneticPr fontId="2"/>
  </si>
  <si>
    <t>部門名</t>
    <rPh sb="0" eb="2">
      <t>ブモン</t>
    </rPh>
    <rPh sb="2" eb="3">
      <t>メイ</t>
    </rPh>
    <phoneticPr fontId="2"/>
  </si>
  <si>
    <t>可処分所得</t>
    <rPh sb="0" eb="3">
      <t>カショブン</t>
    </rPh>
    <rPh sb="3" eb="5">
      <t>ショトク</t>
    </rPh>
    <phoneticPr fontId="2"/>
  </si>
  <si>
    <t>消費支出</t>
    <rPh sb="0" eb="2">
      <t>ショウヒ</t>
    </rPh>
    <rPh sb="2" eb="4">
      <t>シシュツ</t>
    </rPh>
    <phoneticPr fontId="2"/>
  </si>
  <si>
    <t>粗付加価値率</t>
    <rPh sb="0" eb="1">
      <t>ソ</t>
    </rPh>
    <rPh sb="1" eb="3">
      <t>フカ</t>
    </rPh>
    <rPh sb="3" eb="5">
      <t>カチ</t>
    </rPh>
    <rPh sb="5" eb="6">
      <t>リツ</t>
    </rPh>
    <phoneticPr fontId="2"/>
  </si>
  <si>
    <t>雇用者所得率</t>
    <rPh sb="0" eb="3">
      <t>コヨウシャ</t>
    </rPh>
    <rPh sb="3" eb="6">
      <t>ショトクリツ</t>
    </rPh>
    <phoneticPr fontId="2"/>
  </si>
  <si>
    <t>移輸入率</t>
    <rPh sb="0" eb="1">
      <t>イ</t>
    </rPh>
    <rPh sb="1" eb="3">
      <t>ユニュウ</t>
    </rPh>
    <rPh sb="3" eb="4">
      <t>リツ</t>
    </rPh>
    <phoneticPr fontId="2"/>
  </si>
  <si>
    <t>自給率</t>
  </si>
  <si>
    <t>①</t>
  </si>
  <si>
    <t>②</t>
  </si>
  <si>
    <t>購入者価格</t>
    <rPh sb="0" eb="3">
      <t>コウニュウシャ</t>
    </rPh>
    <rPh sb="3" eb="5">
      <t>カカク</t>
    </rPh>
    <phoneticPr fontId="2"/>
  </si>
  <si>
    <t>全国表</t>
    <rPh sb="0" eb="2">
      <t>ゼンコク</t>
    </rPh>
    <rPh sb="2" eb="3">
      <t>ヒョウ</t>
    </rPh>
    <phoneticPr fontId="2"/>
  </si>
  <si>
    <t>商業マージン額</t>
    <rPh sb="0" eb="2">
      <t>ショウギョウ</t>
    </rPh>
    <rPh sb="6" eb="7">
      <t>ガク</t>
    </rPh>
    <phoneticPr fontId="2"/>
  </si>
  <si>
    <t>貨物運賃額</t>
    <rPh sb="0" eb="2">
      <t>カモツ</t>
    </rPh>
    <rPh sb="2" eb="4">
      <t>ウンチン</t>
    </rPh>
    <rPh sb="4" eb="5">
      <t>ガク</t>
    </rPh>
    <phoneticPr fontId="2"/>
  </si>
  <si>
    <t>(購入者価格)</t>
    <rPh sb="1" eb="4">
      <t>コウニュウシャ</t>
    </rPh>
    <rPh sb="4" eb="6">
      <t>カカク</t>
    </rPh>
    <phoneticPr fontId="2"/>
  </si>
  <si>
    <t>商業マージン率</t>
    <rPh sb="0" eb="2">
      <t>ショウギョウ</t>
    </rPh>
    <rPh sb="6" eb="7">
      <t>リツ</t>
    </rPh>
    <phoneticPr fontId="2"/>
  </si>
  <si>
    <t>貨物運賃率</t>
    <rPh sb="0" eb="2">
      <t>カモツ</t>
    </rPh>
    <rPh sb="2" eb="4">
      <t>ウンチン</t>
    </rPh>
    <rPh sb="4" eb="5">
      <t>リツ</t>
    </rPh>
    <phoneticPr fontId="2"/>
  </si>
  <si>
    <t>(生産者価格)</t>
    <rPh sb="1" eb="4">
      <t>セイサンシャ</t>
    </rPh>
    <rPh sb="4" eb="6">
      <t>カカク</t>
    </rPh>
    <phoneticPr fontId="2"/>
  </si>
  <si>
    <t>ａ</t>
    <phoneticPr fontId="2"/>
  </si>
  <si>
    <t>ｂ</t>
    <phoneticPr fontId="2"/>
  </si>
  <si>
    <t>ｃ</t>
    <phoneticPr fontId="2"/>
  </si>
  <si>
    <t>ｄ＝ａ×ｂ</t>
    <phoneticPr fontId="2"/>
  </si>
  <si>
    <t>e＝ａ×ｃ</t>
    <phoneticPr fontId="2"/>
  </si>
  <si>
    <t>ｆ＝ａ－ｄ－ｅ</t>
    <phoneticPr fontId="2"/>
  </si>
  <si>
    <t>実際に、いつ頃、どの産業に、どの程度の波及が及ぶかは不明です。</t>
    <rPh sb="0" eb="2">
      <t>ジッサイ</t>
    </rPh>
    <rPh sb="6" eb="7">
      <t>コロ</t>
    </rPh>
    <rPh sb="10" eb="12">
      <t>サンギョウ</t>
    </rPh>
    <rPh sb="16" eb="18">
      <t>テイド</t>
    </rPh>
    <rPh sb="19" eb="21">
      <t>ハキュウ</t>
    </rPh>
    <rPh sb="22" eb="23">
      <t>オヨ</t>
    </rPh>
    <rPh sb="26" eb="28">
      <t>フメイ</t>
    </rPh>
    <phoneticPr fontId="2"/>
  </si>
  <si>
    <t>最終需要額</t>
    <rPh sb="0" eb="2">
      <t>サイシュウ</t>
    </rPh>
    <rPh sb="2" eb="4">
      <t>ジュヨウ</t>
    </rPh>
    <rPh sb="4" eb="5">
      <t>ガク</t>
    </rPh>
    <phoneticPr fontId="2"/>
  </si>
  <si>
    <t>１　設定条件</t>
    <rPh sb="2" eb="4">
      <t>セッテイ</t>
    </rPh>
    <rPh sb="4" eb="6">
      <t>ジョウケン</t>
    </rPh>
    <phoneticPr fontId="2"/>
  </si>
  <si>
    <t>①</t>
    <phoneticPr fontId="2"/>
  </si>
  <si>
    <t>③</t>
    <phoneticPr fontId="2"/>
  </si>
  <si>
    <t>消費転換係数</t>
    <rPh sb="0" eb="2">
      <t>ショウヒ</t>
    </rPh>
    <rPh sb="2" eb="4">
      <t>テンカン</t>
    </rPh>
    <rPh sb="4" eb="6">
      <t>ケイスウ</t>
    </rPh>
    <phoneticPr fontId="2"/>
  </si>
  <si>
    <t>⑯</t>
    <phoneticPr fontId="2"/>
  </si>
  <si>
    <t>２　分析結果</t>
    <rPh sb="2" eb="4">
      <t>ブンセキ</t>
    </rPh>
    <rPh sb="4" eb="6">
      <t>ケッカ</t>
    </rPh>
    <phoneticPr fontId="2"/>
  </si>
  <si>
    <t>生産誘発額</t>
    <rPh sb="0" eb="2">
      <t>セイサン</t>
    </rPh>
    <rPh sb="2" eb="5">
      <t>ユウハツガク</t>
    </rPh>
    <phoneticPr fontId="2"/>
  </si>
  <si>
    <t>うち粗付加価値誘発額</t>
    <rPh sb="2" eb="3">
      <t>ソ</t>
    </rPh>
    <rPh sb="3" eb="5">
      <t>フカ</t>
    </rPh>
    <rPh sb="5" eb="7">
      <t>カチ</t>
    </rPh>
    <rPh sb="7" eb="10">
      <t>ユウハツガク</t>
    </rPh>
    <phoneticPr fontId="2"/>
  </si>
  <si>
    <t>うち雇用者所得誘発額</t>
    <rPh sb="2" eb="5">
      <t>コヨウシャ</t>
    </rPh>
    <rPh sb="5" eb="7">
      <t>ショトク</t>
    </rPh>
    <rPh sb="7" eb="10">
      <t>ユウハツガク</t>
    </rPh>
    <phoneticPr fontId="2"/>
  </si>
  <si>
    <t>③</t>
    <phoneticPr fontId="2"/>
  </si>
  <si>
    <t>⑤</t>
    <phoneticPr fontId="2"/>
  </si>
  <si>
    <t>⑦</t>
    <phoneticPr fontId="2"/>
  </si>
  <si>
    <t>⑫</t>
    <phoneticPr fontId="2"/>
  </si>
  <si>
    <t>⑬</t>
    <phoneticPr fontId="2"/>
  </si>
  <si>
    <t>⑭</t>
    <phoneticPr fontId="2"/>
  </si>
  <si>
    <t>⑲</t>
    <phoneticPr fontId="2"/>
  </si>
  <si>
    <t>Ａ</t>
    <phoneticPr fontId="2"/>
  </si>
  <si>
    <t>Ｂ</t>
    <phoneticPr fontId="2"/>
  </si>
  <si>
    <t>Ｃ</t>
    <phoneticPr fontId="2"/>
  </si>
  <si>
    <t>３　留意事項</t>
    <rPh sb="2" eb="4">
      <t>リュウイ</t>
    </rPh>
    <rPh sb="4" eb="6">
      <t>ジコウ</t>
    </rPh>
    <phoneticPr fontId="2"/>
  </si>
  <si>
    <t>（１）投入係数は不変である。</t>
    <rPh sb="3" eb="5">
      <t>トウニュウ</t>
    </rPh>
    <rPh sb="5" eb="7">
      <t>ケイスウ</t>
    </rPh>
    <rPh sb="8" eb="10">
      <t>フヘン</t>
    </rPh>
    <phoneticPr fontId="2"/>
  </si>
  <si>
    <t>（２）自給率・移輸入率は不変である。</t>
    <rPh sb="3" eb="6">
      <t>ジキュウリツ</t>
    </rPh>
    <rPh sb="7" eb="8">
      <t>イ</t>
    </rPh>
    <rPh sb="8" eb="10">
      <t>ユニュウ</t>
    </rPh>
    <rPh sb="10" eb="11">
      <t>リツ</t>
    </rPh>
    <rPh sb="12" eb="14">
      <t>フヘン</t>
    </rPh>
    <phoneticPr fontId="2"/>
  </si>
  <si>
    <t>（３）在庫対応の影響は考慮していない。</t>
    <rPh sb="3" eb="5">
      <t>ザイコ</t>
    </rPh>
    <rPh sb="5" eb="7">
      <t>タイオウ</t>
    </rPh>
    <rPh sb="8" eb="10">
      <t>エイキョウ</t>
    </rPh>
    <rPh sb="11" eb="13">
      <t>コウリョ</t>
    </rPh>
    <phoneticPr fontId="2"/>
  </si>
  <si>
    <t>（４）生産能力の限界は考慮していない。</t>
    <rPh sb="3" eb="5">
      <t>セイサン</t>
    </rPh>
    <rPh sb="5" eb="7">
      <t>ノウリョク</t>
    </rPh>
    <rPh sb="8" eb="10">
      <t>ゲンカイ</t>
    </rPh>
    <rPh sb="11" eb="13">
      <t>コウリョ</t>
    </rPh>
    <phoneticPr fontId="2"/>
  </si>
  <si>
    <t>（５）波及効果が達成されるまでの期間は不明である。</t>
    <rPh sb="3" eb="7">
      <t>ハキュウコウカ</t>
    </rPh>
    <rPh sb="8" eb="10">
      <t>タッセイ</t>
    </rPh>
    <rPh sb="16" eb="18">
      <t>キカン</t>
    </rPh>
    <rPh sb="19" eb="21">
      <t>フメイ</t>
    </rPh>
    <phoneticPr fontId="2"/>
  </si>
  <si>
    <t>（７）雇用創出効果には時間外勤務対応は考慮していない。</t>
    <rPh sb="3" eb="5">
      <t>コヨウ</t>
    </rPh>
    <rPh sb="5" eb="7">
      <t>ソウシュツ</t>
    </rPh>
    <rPh sb="7" eb="9">
      <t>コウカ</t>
    </rPh>
    <rPh sb="11" eb="14">
      <t>ジカンガイ</t>
    </rPh>
    <rPh sb="14" eb="16">
      <t>キンム</t>
    </rPh>
    <rPh sb="16" eb="18">
      <t>タイオウ</t>
    </rPh>
    <rPh sb="19" eb="21">
      <t>コウリョ</t>
    </rPh>
    <phoneticPr fontId="2"/>
  </si>
  <si>
    <t>４　その他の留意点</t>
    <rPh sb="4" eb="5">
      <t>タ</t>
    </rPh>
    <rPh sb="6" eb="9">
      <t>リュウイテン</t>
    </rPh>
    <phoneticPr fontId="2"/>
  </si>
  <si>
    <t>⑳</t>
    <phoneticPr fontId="2"/>
  </si>
  <si>
    <t>最終需要額①</t>
    <rPh sb="0" eb="2">
      <t>サイシュウ</t>
    </rPh>
    <rPh sb="2" eb="4">
      <t>ジュヨウ</t>
    </rPh>
    <rPh sb="4" eb="5">
      <t>ガク</t>
    </rPh>
    <phoneticPr fontId="2"/>
  </si>
  <si>
    <t>直接効果③</t>
    <rPh sb="0" eb="2">
      <t>チョクセツ</t>
    </rPh>
    <rPh sb="2" eb="4">
      <t>コウカ</t>
    </rPh>
    <phoneticPr fontId="2"/>
  </si>
  <si>
    <t>粗付加価値誘発額</t>
    <rPh sb="0" eb="1">
      <t>ソ</t>
    </rPh>
    <rPh sb="1" eb="3">
      <t>フカ</t>
    </rPh>
    <rPh sb="3" eb="5">
      <t>カチ</t>
    </rPh>
    <rPh sb="5" eb="7">
      <t>ユウハツ</t>
    </rPh>
    <rPh sb="7" eb="8">
      <t>ガク</t>
    </rPh>
    <phoneticPr fontId="2"/>
  </si>
  <si>
    <t>直接効果⑤</t>
    <rPh sb="0" eb="2">
      <t>チョクセツ</t>
    </rPh>
    <rPh sb="2" eb="4">
      <t>コウカ</t>
    </rPh>
    <phoneticPr fontId="2"/>
  </si>
  <si>
    <t>雇用者所得誘発額</t>
    <rPh sb="0" eb="2">
      <t>コヨウ</t>
    </rPh>
    <rPh sb="2" eb="3">
      <t>シャ</t>
    </rPh>
    <rPh sb="3" eb="5">
      <t>ショトク</t>
    </rPh>
    <rPh sb="5" eb="7">
      <t>ユウハツ</t>
    </rPh>
    <rPh sb="7" eb="8">
      <t>ガク</t>
    </rPh>
    <phoneticPr fontId="2"/>
  </si>
  <si>
    <t>直接効果⑦</t>
    <rPh sb="0" eb="2">
      <t>チョクセツ</t>
    </rPh>
    <rPh sb="2" eb="4">
      <t>コウカ</t>
    </rPh>
    <phoneticPr fontId="2"/>
  </si>
  <si>
    <t>うち県内最終需要額</t>
    <rPh sb="2" eb="4">
      <t>ケンナイ</t>
    </rPh>
    <rPh sb="4" eb="6">
      <t>サイシュウ</t>
    </rPh>
    <rPh sb="6" eb="8">
      <t>ジュヨウ</t>
    </rPh>
    <rPh sb="8" eb="9">
      <t>ガク</t>
    </rPh>
    <phoneticPr fontId="2"/>
  </si>
  <si>
    <t>県内最終需要額③</t>
    <rPh sb="0" eb="1">
      <t>ケン</t>
    </rPh>
    <rPh sb="1" eb="2">
      <t>ナイ</t>
    </rPh>
    <rPh sb="2" eb="4">
      <t>サイシュウ</t>
    </rPh>
    <rPh sb="4" eb="7">
      <t>ジュヨウガク</t>
    </rPh>
    <phoneticPr fontId="2"/>
  </si>
  <si>
    <t>　</t>
    <phoneticPr fontId="2"/>
  </si>
  <si>
    <t>（生産者が出荷するときの価格）</t>
    <rPh sb="1" eb="4">
      <t>セイサンシャ</t>
    </rPh>
    <rPh sb="5" eb="7">
      <t>シュッカ</t>
    </rPh>
    <rPh sb="12" eb="14">
      <t>カカク</t>
    </rPh>
    <phoneticPr fontId="2"/>
  </si>
  <si>
    <t>（店で販売されている価格）</t>
    <rPh sb="1" eb="2">
      <t>ミセ</t>
    </rPh>
    <rPh sb="3" eb="5">
      <t>ハンバイ</t>
    </rPh>
    <rPh sb="10" eb="12">
      <t>カカク</t>
    </rPh>
    <phoneticPr fontId="2"/>
  </si>
  <si>
    <t>二人以上の世帯のうち勤労者世帯（農林漁家世帯含む）</t>
    <rPh sb="0" eb="1">
      <t>ニ</t>
    </rPh>
    <rPh sb="1" eb="2">
      <t>ニン</t>
    </rPh>
    <rPh sb="2" eb="4">
      <t>イジョウ</t>
    </rPh>
    <rPh sb="5" eb="7">
      <t>セタイ</t>
    </rPh>
    <rPh sb="10" eb="13">
      <t>キンロウシャ</t>
    </rPh>
    <rPh sb="13" eb="15">
      <t>セタイ</t>
    </rPh>
    <rPh sb="16" eb="18">
      <t>ノウリン</t>
    </rPh>
    <rPh sb="18" eb="20">
      <t>ギョカ</t>
    </rPh>
    <rPh sb="20" eb="22">
      <t>セタイ</t>
    </rPh>
    <rPh sb="22" eb="23">
      <t>フク</t>
    </rPh>
    <phoneticPr fontId="2"/>
  </si>
  <si>
    <t>以下のいずれかの年平均値を選択してください。</t>
    <rPh sb="0" eb="2">
      <t>イカ</t>
    </rPh>
    <rPh sb="8" eb="9">
      <t>トシ</t>
    </rPh>
    <rPh sb="9" eb="12">
      <t>ヘイキンチ</t>
    </rPh>
    <rPh sb="13" eb="15">
      <t>センタク</t>
    </rPh>
    <phoneticPr fontId="2"/>
  </si>
  <si>
    <t>（ 単位：億円 ）</t>
    <rPh sb="2" eb="4">
      <t>タンイ</t>
    </rPh>
    <rPh sb="5" eb="7">
      <t>オクエン</t>
    </rPh>
    <phoneticPr fontId="2"/>
  </si>
  <si>
    <t>（ 単位：千円 ）</t>
    <rPh sb="2" eb="4">
      <t>タンイ</t>
    </rPh>
    <rPh sb="5" eb="7">
      <t>センエン</t>
    </rPh>
    <phoneticPr fontId="2"/>
  </si>
  <si>
    <t>　　　　　〈労働投入係数〉</t>
    <rPh sb="6" eb="8">
      <t>ロウドウ</t>
    </rPh>
    <rPh sb="8" eb="10">
      <t>トウニュウ</t>
    </rPh>
    <rPh sb="10" eb="12">
      <t>ケイスウ</t>
    </rPh>
    <phoneticPr fontId="2"/>
  </si>
  <si>
    <t>　需要が増加すれば、県産品で賄う率が変わることも考えられますが、投入係数同
様、自給率・移輸入率も不変であると仮定しています。</t>
    <rPh sb="1" eb="3">
      <t>ジュヨウ</t>
    </rPh>
    <rPh sb="4" eb="6">
      <t>ゾウカ</t>
    </rPh>
    <rPh sb="10" eb="11">
      <t>ケン</t>
    </rPh>
    <rPh sb="11" eb="13">
      <t>サンヒン</t>
    </rPh>
    <rPh sb="14" eb="15">
      <t>マカナ</t>
    </rPh>
    <rPh sb="16" eb="17">
      <t>リツ</t>
    </rPh>
    <rPh sb="18" eb="19">
      <t>カ</t>
    </rPh>
    <rPh sb="24" eb="25">
      <t>カンガ</t>
    </rPh>
    <rPh sb="32" eb="34">
      <t>トウニュウ</t>
    </rPh>
    <rPh sb="34" eb="36">
      <t>ケイスウ</t>
    </rPh>
    <rPh sb="36" eb="37">
      <t>ドウ</t>
    </rPh>
    <rPh sb="38" eb="39">
      <t>サマ</t>
    </rPh>
    <rPh sb="40" eb="43">
      <t>ジキュウリツ</t>
    </rPh>
    <rPh sb="44" eb="45">
      <t>イ</t>
    </rPh>
    <rPh sb="45" eb="47">
      <t>ユニュウ</t>
    </rPh>
    <rPh sb="47" eb="48">
      <t>リツ</t>
    </rPh>
    <rPh sb="49" eb="51">
      <t>フヘン</t>
    </rPh>
    <rPh sb="55" eb="57">
      <t>カテイ</t>
    </rPh>
    <phoneticPr fontId="2"/>
  </si>
  <si>
    <t>　需要初期など、生産波及が及んでも在庫品で対応し、その分の生産が行われない
などが考えられますが、波及の中断は想定していません。</t>
    <rPh sb="1" eb="3">
      <t>ジュヨウ</t>
    </rPh>
    <rPh sb="3" eb="5">
      <t>ショキ</t>
    </rPh>
    <rPh sb="8" eb="10">
      <t>セイサン</t>
    </rPh>
    <rPh sb="10" eb="12">
      <t>ハキュウ</t>
    </rPh>
    <rPh sb="13" eb="14">
      <t>オヨ</t>
    </rPh>
    <rPh sb="17" eb="20">
      <t>ザイコヒン</t>
    </rPh>
    <rPh sb="21" eb="23">
      <t>タイオウ</t>
    </rPh>
    <rPh sb="27" eb="28">
      <t>フン</t>
    </rPh>
    <rPh sb="29" eb="31">
      <t>セイサン</t>
    </rPh>
    <rPh sb="32" eb="33">
      <t>オコナ</t>
    </rPh>
    <rPh sb="41" eb="42">
      <t>カンガ</t>
    </rPh>
    <rPh sb="49" eb="51">
      <t>ハキュウ</t>
    </rPh>
    <rPh sb="52" eb="54">
      <t>チュウダン</t>
    </rPh>
    <rPh sb="55" eb="57">
      <t>ソウテイ</t>
    </rPh>
    <phoneticPr fontId="2"/>
  </si>
  <si>
    <t>　生産の増加によって、新規雇用者が誘発されるという前提で雇用創出効果を計算
しています。しかし、現実的には全てが雇用増に結びつくものではなく、時間外勤
務や生産設備の増強によって対応される場合もあることに注意を要します。</t>
    <rPh sb="1" eb="3">
      <t>セイサン</t>
    </rPh>
    <rPh sb="4" eb="6">
      <t>ゾウカ</t>
    </rPh>
    <rPh sb="11" eb="13">
      <t>シンキ</t>
    </rPh>
    <rPh sb="13" eb="16">
      <t>コヨウシャ</t>
    </rPh>
    <rPh sb="17" eb="19">
      <t>ユウハツ</t>
    </rPh>
    <rPh sb="25" eb="27">
      <t>ゼンテイ</t>
    </rPh>
    <rPh sb="28" eb="30">
      <t>コヨウ</t>
    </rPh>
    <rPh sb="30" eb="32">
      <t>ソウシュツ</t>
    </rPh>
    <rPh sb="32" eb="34">
      <t>コウカ</t>
    </rPh>
    <rPh sb="35" eb="37">
      <t>ケイサン</t>
    </rPh>
    <rPh sb="48" eb="50">
      <t>ゲンジツ</t>
    </rPh>
    <rPh sb="50" eb="51">
      <t>テキ</t>
    </rPh>
    <rPh sb="53" eb="54">
      <t>スベ</t>
    </rPh>
    <rPh sb="56" eb="58">
      <t>コヨウ</t>
    </rPh>
    <rPh sb="58" eb="59">
      <t>ゾウ</t>
    </rPh>
    <rPh sb="60" eb="61">
      <t>ムス</t>
    </rPh>
    <rPh sb="71" eb="74">
      <t>ジカンガイ</t>
    </rPh>
    <rPh sb="78" eb="80">
      <t>セイサン</t>
    </rPh>
    <rPh sb="80" eb="82">
      <t>セツビ</t>
    </rPh>
    <rPh sb="83" eb="85">
      <t>ゾウキョウ</t>
    </rPh>
    <rPh sb="89" eb="91">
      <t>タイオウ</t>
    </rPh>
    <rPh sb="94" eb="96">
      <t>バアイ</t>
    </rPh>
    <rPh sb="102" eb="104">
      <t>チュウイ</t>
    </rPh>
    <rPh sb="105" eb="106">
      <t>ヨウ</t>
    </rPh>
    <phoneticPr fontId="2"/>
  </si>
  <si>
    <t>　　◆ 矢印の指示に従い、　　　 　　　　  をクリックして進んでください。</t>
    <rPh sb="4" eb="6">
      <t>ヤジルシ</t>
    </rPh>
    <rPh sb="7" eb="9">
      <t>シジ</t>
    </rPh>
    <phoneticPr fontId="2"/>
  </si>
  <si>
    <t>　〔 データ入力上の注意点 〕</t>
    <rPh sb="6" eb="8">
      <t>ニュウリョク</t>
    </rPh>
    <rPh sb="8" eb="9">
      <t>ジョウ</t>
    </rPh>
    <rPh sb="10" eb="13">
      <t>チュウイテン</t>
    </rPh>
    <phoneticPr fontId="2"/>
  </si>
  <si>
    <r>
      <t xml:space="preserve">　　金額の入力単位は </t>
    </r>
    <r>
      <rPr>
        <b/>
        <u/>
        <sz val="10"/>
        <rFont val="ＭＳ Ｐゴシック"/>
        <family val="3"/>
        <charset val="128"/>
      </rPr>
      <t>千円</t>
    </r>
    <r>
      <rPr>
        <sz val="10"/>
        <rFont val="ＭＳ Ｐゴシック"/>
        <family val="3"/>
        <charset val="128"/>
      </rPr>
      <t xml:space="preserve"> です。</t>
    </r>
    <rPh sb="2" eb="4">
      <t>キンガク</t>
    </rPh>
    <rPh sb="5" eb="7">
      <t>ニュウリョク</t>
    </rPh>
    <rPh sb="7" eb="9">
      <t>タンイ</t>
    </rPh>
    <rPh sb="11" eb="13">
      <t>センエン</t>
    </rPh>
    <phoneticPr fontId="2"/>
  </si>
  <si>
    <r>
      <t>　　なお、分析結果の表示は、「千円」 と 「億円」 の２種類から選択できます。</t>
    </r>
    <r>
      <rPr>
        <sz val="11"/>
        <rFont val="ＭＳ Ｐゴシック"/>
        <family val="3"/>
        <charset val="128"/>
      </rPr>
      <t/>
    </r>
    <rPh sb="10" eb="12">
      <t>ヒョウジ</t>
    </rPh>
    <rPh sb="32" eb="34">
      <t>センタク</t>
    </rPh>
    <phoneticPr fontId="2"/>
  </si>
  <si>
    <t xml:space="preserve">　　　　　　   </t>
    <phoneticPr fontId="2"/>
  </si>
  <si>
    <t xml:space="preserve"> １　投入係数は不変である。</t>
    <rPh sb="3" eb="5">
      <t>トウニュウ</t>
    </rPh>
    <rPh sb="5" eb="7">
      <t>ケイスウ</t>
    </rPh>
    <rPh sb="8" eb="10">
      <t>フヘン</t>
    </rPh>
    <phoneticPr fontId="2"/>
  </si>
  <si>
    <t xml:space="preserve"> ２　自給率・移輸入率は不変である。</t>
    <rPh sb="3" eb="6">
      <t>ジキュウリツ</t>
    </rPh>
    <rPh sb="7" eb="8">
      <t>イ</t>
    </rPh>
    <rPh sb="8" eb="10">
      <t>ユニュウ</t>
    </rPh>
    <rPh sb="10" eb="11">
      <t>リツ</t>
    </rPh>
    <rPh sb="12" eb="14">
      <t>フヘン</t>
    </rPh>
    <phoneticPr fontId="2"/>
  </si>
  <si>
    <t xml:space="preserve"> ３　在庫対応の影響は考慮していない。</t>
    <rPh sb="3" eb="5">
      <t>ザイコ</t>
    </rPh>
    <rPh sb="5" eb="7">
      <t>タイオウ</t>
    </rPh>
    <rPh sb="8" eb="10">
      <t>エイキョウ</t>
    </rPh>
    <rPh sb="11" eb="13">
      <t>コウリョ</t>
    </rPh>
    <phoneticPr fontId="2"/>
  </si>
  <si>
    <t xml:space="preserve"> ４　生産能力の限界は考慮していない。</t>
    <rPh sb="3" eb="5">
      <t>セイサン</t>
    </rPh>
    <rPh sb="5" eb="7">
      <t>ノウリョク</t>
    </rPh>
    <rPh sb="8" eb="10">
      <t>ゲンカイ</t>
    </rPh>
    <rPh sb="11" eb="13">
      <t>コウリョ</t>
    </rPh>
    <phoneticPr fontId="2"/>
  </si>
  <si>
    <t>　需要の増加に対し、各産業が十分対応できない場合も考えられますが、各部門は
あらゆる需要に応えられると想定しています。</t>
    <rPh sb="1" eb="3">
      <t>ジュヨウ</t>
    </rPh>
    <rPh sb="4" eb="6">
      <t>ゾウカ</t>
    </rPh>
    <rPh sb="7" eb="8">
      <t>タイ</t>
    </rPh>
    <rPh sb="10" eb="11">
      <t>カク</t>
    </rPh>
    <rPh sb="11" eb="13">
      <t>サンギョウ</t>
    </rPh>
    <rPh sb="14" eb="16">
      <t>ジュウブン</t>
    </rPh>
    <rPh sb="16" eb="18">
      <t>タイオウ</t>
    </rPh>
    <rPh sb="22" eb="24">
      <t>バアイ</t>
    </rPh>
    <rPh sb="25" eb="26">
      <t>カンガ</t>
    </rPh>
    <rPh sb="33" eb="36">
      <t>カクブモン</t>
    </rPh>
    <rPh sb="42" eb="44">
      <t>ジュヨウ</t>
    </rPh>
    <rPh sb="45" eb="46">
      <t>コタ</t>
    </rPh>
    <rPh sb="51" eb="53">
      <t>ソウテイ</t>
    </rPh>
    <phoneticPr fontId="2"/>
  </si>
  <si>
    <t xml:space="preserve"> ５　波及効果が達成されるまでの期間は不明である。</t>
    <rPh sb="3" eb="7">
      <t>ハキュウコウカ</t>
    </rPh>
    <rPh sb="8" eb="10">
      <t>タッセイ</t>
    </rPh>
    <rPh sb="16" eb="18">
      <t>キカン</t>
    </rPh>
    <rPh sb="19" eb="21">
      <t>フメイ</t>
    </rPh>
    <phoneticPr fontId="2"/>
  </si>
  <si>
    <t xml:space="preserve"> ７　雇用創出効果には時間外勤務対応は考慮していない。</t>
    <rPh sb="3" eb="5">
      <t>コヨウ</t>
    </rPh>
    <rPh sb="5" eb="7">
      <t>ソウシュツ</t>
    </rPh>
    <rPh sb="7" eb="9">
      <t>コウカ</t>
    </rPh>
    <rPh sb="11" eb="14">
      <t>ジカンガイ</t>
    </rPh>
    <rPh sb="14" eb="16">
      <t>キンム</t>
    </rPh>
    <rPh sb="16" eb="18">
      <t>タイオウ</t>
    </rPh>
    <rPh sb="19" eb="21">
      <t>コウリョ</t>
    </rPh>
    <phoneticPr fontId="2"/>
  </si>
  <si>
    <t>　（ 下欄に入力してください。 ）</t>
    <rPh sb="3" eb="4">
      <t>シタ</t>
    </rPh>
    <rPh sb="4" eb="5">
      <t>ラン</t>
    </rPh>
    <rPh sb="6" eb="8">
      <t>ニュウリョク</t>
    </rPh>
    <phoneticPr fontId="2"/>
  </si>
  <si>
    <t>「 購入者価格 」</t>
    <rPh sb="2" eb="5">
      <t>コウニュウシャ</t>
    </rPh>
    <rPh sb="5" eb="7">
      <t>カカク</t>
    </rPh>
    <phoneticPr fontId="2"/>
  </si>
  <si>
    <t>「 生産者価格 」</t>
    <rPh sb="2" eb="5">
      <t>セイサンシャ</t>
    </rPh>
    <rPh sb="5" eb="7">
      <t>カカク</t>
    </rPh>
    <phoneticPr fontId="2"/>
  </si>
  <si>
    <t>Ａを生産者
価格に変換</t>
    <rPh sb="2" eb="5">
      <t>セイサンシャ</t>
    </rPh>
    <rPh sb="6" eb="8">
      <t>カカク</t>
    </rPh>
    <rPh sb="9" eb="11">
      <t>ヘンカン</t>
    </rPh>
    <phoneticPr fontId="2"/>
  </si>
  <si>
    <t>Ａ</t>
    <phoneticPr fontId="2"/>
  </si>
  <si>
    <t>ｺｰﾄﾞ</t>
    <phoneticPr fontId="2"/>
  </si>
  <si>
    <t>県内最終需要額</t>
    <rPh sb="0" eb="2">
      <t>ケンナイ</t>
    </rPh>
    <rPh sb="2" eb="4">
      <t>サイシュウ</t>
    </rPh>
    <phoneticPr fontId="2"/>
  </si>
  <si>
    <t>（単位：千円）　</t>
    <rPh sb="1" eb="3">
      <t>タンイ</t>
    </rPh>
    <rPh sb="4" eb="6">
      <t>センエン</t>
    </rPh>
    <phoneticPr fontId="2"/>
  </si>
  <si>
    <t>② 分析タイトル</t>
    <rPh sb="2" eb="4">
      <t>ブンセキ</t>
    </rPh>
    <phoneticPr fontId="2"/>
  </si>
  <si>
    <t>合　　　計</t>
    <phoneticPr fontId="2"/>
  </si>
  <si>
    <t>④ 平均消費性向の採用年</t>
    <rPh sb="2" eb="4">
      <t>ヘイキン</t>
    </rPh>
    <rPh sb="4" eb="6">
      <t>ショウヒ</t>
    </rPh>
    <rPh sb="6" eb="8">
      <t>セイコウ</t>
    </rPh>
    <rPh sb="9" eb="11">
      <t>サイヨウ</t>
    </rPh>
    <rPh sb="11" eb="12">
      <t>ネン</t>
    </rPh>
    <phoneticPr fontId="2"/>
  </si>
  <si>
    <t>③ 把握している最終需要額は 「購入者価格」 ですか？　それとも 「生産者価格」 ですか？</t>
    <rPh sb="2" eb="4">
      <t>ハアク</t>
    </rPh>
    <rPh sb="8" eb="10">
      <t>サイシュウ</t>
    </rPh>
    <rPh sb="10" eb="13">
      <t>ジュヨウガク</t>
    </rPh>
    <rPh sb="16" eb="19">
      <t>コウニュウシャ</t>
    </rPh>
    <rPh sb="19" eb="21">
      <t>カカク</t>
    </rPh>
    <rPh sb="34" eb="37">
      <t>セイサンシャ</t>
    </rPh>
    <rPh sb="37" eb="39">
      <t>カカク</t>
    </rPh>
    <phoneticPr fontId="2"/>
  </si>
  <si>
    <t>〔採用年〕</t>
    <rPh sb="1" eb="3">
      <t>サイヨウ</t>
    </rPh>
    <rPh sb="3" eb="4">
      <t>ネン</t>
    </rPh>
    <phoneticPr fontId="2"/>
  </si>
  <si>
    <t>〔数値〕</t>
    <rPh sb="1" eb="3">
      <t>スウチ</t>
    </rPh>
    <phoneticPr fontId="2"/>
  </si>
  <si>
    <t>↑</t>
    <phoneticPr fontId="2"/>
  </si>
  <si>
    <r>
      <t>《 分析タイトル</t>
    </r>
    <r>
      <rPr>
        <sz val="11"/>
        <rFont val="ＭＳ Ｐゴシック"/>
        <family val="3"/>
        <charset val="128"/>
      </rPr>
      <t xml:space="preserve"> 》</t>
    </r>
    <rPh sb="2" eb="4">
      <t>ブンセキ</t>
    </rPh>
    <phoneticPr fontId="2"/>
  </si>
  <si>
    <r>
      <t>《 分析タイトル</t>
    </r>
    <r>
      <rPr>
        <sz val="11"/>
        <rFont val="ＭＳ Ｐゴシック"/>
        <family val="3"/>
        <charset val="128"/>
      </rPr>
      <t xml:space="preserve"> 》</t>
    </r>
    <rPh sb="2" eb="4">
      <t>ブンセキ</t>
    </rPh>
    <phoneticPr fontId="2"/>
  </si>
  <si>
    <t xml:space="preserve"> 直接効果</t>
    <rPh sb="1" eb="3">
      <t>チョクセツ</t>
    </rPh>
    <rPh sb="3" eb="5">
      <t>コウカ</t>
    </rPh>
    <phoneticPr fontId="2"/>
  </si>
  <si>
    <t>※ 四捨五入の関係で、内訳と合計は必ずしも一致しない。</t>
    <rPh sb="2" eb="6">
      <t>シシャゴニュウ</t>
    </rPh>
    <rPh sb="7" eb="9">
      <t>カンケイ</t>
    </rPh>
    <rPh sb="11" eb="13">
      <t>ウチワケ</t>
    </rPh>
    <rPh sb="14" eb="16">
      <t>ゴウケイ</t>
    </rPh>
    <rPh sb="17" eb="18">
      <t>カナラ</t>
    </rPh>
    <rPh sb="21" eb="23">
      <t>イッチ</t>
    </rPh>
    <phoneticPr fontId="2"/>
  </si>
  <si>
    <t>雇用創出効果
（人）</t>
    <rPh sb="0" eb="2">
      <t>コヨウ</t>
    </rPh>
    <rPh sb="2" eb="4">
      <t>ソウシュツ</t>
    </rPh>
    <rPh sb="4" eb="6">
      <t>コウカ</t>
    </rPh>
    <rPh sb="8" eb="9">
      <t>ニン</t>
    </rPh>
    <phoneticPr fontId="2"/>
  </si>
  <si>
    <t>波及効果倍率（倍）</t>
    <rPh sb="0" eb="4">
      <t>ハキュウコウカ</t>
    </rPh>
    <rPh sb="4" eb="6">
      <t>バイリツ</t>
    </rPh>
    <rPh sb="7" eb="8">
      <t>バイ</t>
    </rPh>
    <phoneticPr fontId="2"/>
  </si>
  <si>
    <t>　　　　〈自給率〉</t>
    <rPh sb="5" eb="8">
      <t>ジキュウリツ</t>
    </rPh>
    <phoneticPr fontId="2"/>
  </si>
  <si>
    <t>　　　　　最終需要のうち県内で生産された製品による供給部分</t>
    <rPh sb="5" eb="7">
      <t>サイシュウ</t>
    </rPh>
    <rPh sb="7" eb="9">
      <t>ジュヨウ</t>
    </rPh>
    <rPh sb="12" eb="14">
      <t>ケンナイ</t>
    </rPh>
    <rPh sb="15" eb="17">
      <t>セイサン</t>
    </rPh>
    <rPh sb="20" eb="22">
      <t>セイヒン</t>
    </rPh>
    <rPh sb="25" eb="27">
      <t>キョウキュウ</t>
    </rPh>
    <rPh sb="27" eb="29">
      <t>ブブン</t>
    </rPh>
    <phoneticPr fontId="2"/>
  </si>
  <si>
    <t>　　　　〈投入係数〉</t>
    <rPh sb="5" eb="7">
      <t>トウニュウ</t>
    </rPh>
    <rPh sb="7" eb="9">
      <t>ケイスウ</t>
    </rPh>
    <phoneticPr fontId="2"/>
  </si>
  <si>
    <t>　　　　　県内最終需要を賄うために必要な原材料等</t>
    <rPh sb="5" eb="7">
      <t>ケンナイ</t>
    </rPh>
    <rPh sb="7" eb="9">
      <t>サイシュウ</t>
    </rPh>
    <rPh sb="9" eb="11">
      <t>ジュヨウ</t>
    </rPh>
    <rPh sb="12" eb="13">
      <t>マカナ</t>
    </rPh>
    <rPh sb="17" eb="19">
      <t>ヒツヨウ</t>
    </rPh>
    <rPh sb="20" eb="23">
      <t>ゲンザイリョウ</t>
    </rPh>
    <rPh sb="23" eb="24">
      <t>トウ</t>
    </rPh>
    <phoneticPr fontId="2"/>
  </si>
  <si>
    <t>　　　　　原材料等のうち自給している部分</t>
    <rPh sb="5" eb="8">
      <t>ゲンザイリョウ</t>
    </rPh>
    <rPh sb="8" eb="9">
      <t>トウ</t>
    </rPh>
    <rPh sb="12" eb="14">
      <t>ジキュウ</t>
    </rPh>
    <rPh sb="18" eb="20">
      <t>ブブン</t>
    </rPh>
    <phoneticPr fontId="2"/>
  </si>
  <si>
    <t>　　　　〈逆行列係数〉</t>
    <rPh sb="5" eb="8">
      <t>ギャクギョウレツ</t>
    </rPh>
    <rPh sb="8" eb="10">
      <t>ケイスウ</t>
    </rPh>
    <phoneticPr fontId="2"/>
  </si>
  <si>
    <t>　　　　　この需要が直接・間接に生産を誘発する額</t>
    <rPh sb="7" eb="9">
      <t>ジュヨウ</t>
    </rPh>
    <rPh sb="10" eb="12">
      <t>チョクセツ</t>
    </rPh>
    <rPh sb="13" eb="15">
      <t>カンセツ</t>
    </rPh>
    <rPh sb="16" eb="18">
      <t>セイサン</t>
    </rPh>
    <rPh sb="19" eb="21">
      <t>ユウハツ</t>
    </rPh>
    <rPh sb="23" eb="24">
      <t>ガク</t>
    </rPh>
    <phoneticPr fontId="2"/>
  </si>
  <si>
    <t>【 直接効果 】</t>
    <rPh sb="2" eb="4">
      <t>チョクセツ</t>
    </rPh>
    <rPh sb="4" eb="6">
      <t>コウカ</t>
    </rPh>
    <phoneticPr fontId="2"/>
  </si>
  <si>
    <t>〔 総  括 〕</t>
    <rPh sb="2" eb="3">
      <t>ソウ</t>
    </rPh>
    <rPh sb="5" eb="6">
      <t>カツ</t>
    </rPh>
    <phoneticPr fontId="2"/>
  </si>
  <si>
    <t>　　　　　所得のうち消費支出に使用される金額</t>
    <rPh sb="5" eb="7">
      <t>ショトク</t>
    </rPh>
    <rPh sb="10" eb="12">
      <t>ショウヒ</t>
    </rPh>
    <rPh sb="12" eb="14">
      <t>シシュツ</t>
    </rPh>
    <rPh sb="15" eb="17">
      <t>シヨウ</t>
    </rPh>
    <rPh sb="20" eb="22">
      <t>キンガク</t>
    </rPh>
    <phoneticPr fontId="2"/>
  </si>
  <si>
    <t>　　　　〈生産誘発係数〉</t>
    <phoneticPr fontId="2"/>
  </si>
  <si>
    <t>　　　　　その消費金額が生産を誘発する額</t>
    <rPh sb="7" eb="9">
      <t>ショウヒ</t>
    </rPh>
    <rPh sb="9" eb="11">
      <t>キンガク</t>
    </rPh>
    <rPh sb="12" eb="14">
      <t>セイサン</t>
    </rPh>
    <rPh sb="15" eb="17">
      <t>ユウハツ</t>
    </rPh>
    <rPh sb="19" eb="20">
      <t>ガク</t>
    </rPh>
    <phoneticPr fontId="2"/>
  </si>
  <si>
    <t>　　　　　　新たな需要及びそれに伴う生産</t>
    <rPh sb="6" eb="7">
      <t>アラ</t>
    </rPh>
    <rPh sb="9" eb="11">
      <t>ジュヨウ</t>
    </rPh>
    <rPh sb="11" eb="12">
      <t>オヨ</t>
    </rPh>
    <rPh sb="16" eb="17">
      <t>トモナ</t>
    </rPh>
    <rPh sb="18" eb="20">
      <t>セイサン</t>
    </rPh>
    <phoneticPr fontId="2"/>
  </si>
  <si>
    <t>　　　　　　誘発額が創出する雇用効果</t>
    <rPh sb="10" eb="12">
      <t>ソウシュツ</t>
    </rPh>
    <rPh sb="16" eb="18">
      <t>コウカ</t>
    </rPh>
    <phoneticPr fontId="2"/>
  </si>
  <si>
    <t>波及効果倍率（倍）</t>
    <rPh sb="0" eb="2">
      <t>ハキュウ</t>
    </rPh>
    <rPh sb="2" eb="4">
      <t>コウカ</t>
    </rPh>
    <rPh sb="4" eb="6">
      <t>バイリツ</t>
    </rPh>
    <rPh sb="7" eb="8">
      <t>バイ</t>
    </rPh>
    <phoneticPr fontId="2"/>
  </si>
  <si>
    <t>（ 単位：千円 ）</t>
    <rPh sb="2" eb="4">
      <t>タンイ</t>
    </rPh>
    <rPh sb="5" eb="7">
      <t>セ</t>
    </rPh>
    <phoneticPr fontId="2"/>
  </si>
  <si>
    <t>総合効果 C</t>
    <rPh sb="0" eb="2">
      <t>ソウゴウ</t>
    </rPh>
    <rPh sb="2" eb="4">
      <t>コウカ</t>
    </rPh>
    <phoneticPr fontId="2"/>
  </si>
  <si>
    <t>総合効果 B</t>
    <rPh sb="0" eb="2">
      <t>ソウゴウ</t>
    </rPh>
    <rPh sb="2" eb="4">
      <t>コウカ</t>
    </rPh>
    <phoneticPr fontId="2"/>
  </si>
  <si>
    <t>総合効果 A</t>
    <rPh sb="0" eb="2">
      <t>ソウゴウ</t>
    </rPh>
    <rPh sb="2" eb="4">
      <t>コウカ</t>
    </rPh>
    <phoneticPr fontId="2"/>
  </si>
  <si>
    <t>（単位：千円）</t>
    <rPh sb="1" eb="3">
      <t>タンイ</t>
    </rPh>
    <rPh sb="4" eb="6">
      <t>センエン</t>
    </rPh>
    <phoneticPr fontId="2"/>
  </si>
  <si>
    <t>（単位：億円）</t>
    <rPh sb="1" eb="3">
      <t>タンイ</t>
    </rPh>
    <rPh sb="4" eb="6">
      <t>オクエン</t>
    </rPh>
    <phoneticPr fontId="2"/>
  </si>
  <si>
    <t>部門名</t>
    <rPh sb="0" eb="3">
      <t>ブモンメイ</t>
    </rPh>
    <phoneticPr fontId="2"/>
  </si>
  <si>
    <t>合　計</t>
    <rPh sb="0" eb="1">
      <t>ゴウ</t>
    </rPh>
    <rPh sb="2" eb="3">
      <t>ケイ</t>
    </rPh>
    <phoneticPr fontId="2"/>
  </si>
  <si>
    <t>合　　　計</t>
    <rPh sb="0" eb="1">
      <t>ゴウ</t>
    </rPh>
    <rPh sb="4" eb="5">
      <t>ケイ</t>
    </rPh>
    <phoneticPr fontId="2"/>
  </si>
  <si>
    <t>コード・部門名</t>
    <rPh sb="4" eb="7">
      <t>ブモンメイ</t>
    </rPh>
    <phoneticPr fontId="2"/>
  </si>
  <si>
    <t>コード・部門名</t>
    <phoneticPr fontId="2"/>
  </si>
  <si>
    <t>※　自給率 ＝ １ － 移輸入率</t>
    <rPh sb="2" eb="5">
      <t>ジキュウリツ</t>
    </rPh>
    <rPh sb="12" eb="13">
      <t>イ</t>
    </rPh>
    <rPh sb="15" eb="16">
      <t>リツ</t>
    </rPh>
    <phoneticPr fontId="2"/>
  </si>
  <si>
    <t>○ 生産者価格への変換</t>
    <rPh sb="2" eb="5">
      <t>セイサンシャ</t>
    </rPh>
    <rPh sb="5" eb="7">
      <t>カカク</t>
    </rPh>
    <rPh sb="9" eb="11">
      <t>ヘンカン</t>
    </rPh>
    <phoneticPr fontId="2"/>
  </si>
  <si>
    <t xml:space="preserve"> ･･･ マージンは発生しない部門</t>
    <rPh sb="10" eb="12">
      <t>ハッセイ</t>
    </rPh>
    <rPh sb="15" eb="17">
      <t>ブモン</t>
    </rPh>
    <phoneticPr fontId="2"/>
  </si>
  <si>
    <t>コード・部門名</t>
    <rPh sb="4" eb="6">
      <t>ブモン</t>
    </rPh>
    <rPh sb="6" eb="7">
      <t>メイ</t>
    </rPh>
    <phoneticPr fontId="2"/>
  </si>
  <si>
    <t>－</t>
    <phoneticPr fontId="2"/>
  </si>
  <si>
    <t>１　設定（ 《 分析タイトル 》 ）</t>
    <rPh sb="2" eb="4">
      <t>セッテイ</t>
    </rPh>
    <rPh sb="8" eb="10">
      <t>ブンセキ</t>
    </rPh>
    <phoneticPr fontId="2"/>
  </si>
  <si>
    <t>（１） 使用逆行列表</t>
    <rPh sb="4" eb="6">
      <t>シヨウ</t>
    </rPh>
    <rPh sb="6" eb="9">
      <t>ギャクギョウレツ</t>
    </rPh>
    <rPh sb="9" eb="10">
      <t>ヒョウ</t>
    </rPh>
    <phoneticPr fontId="2"/>
  </si>
  <si>
    <r>
      <t>開放型　〔Ｉ－（Ｉ－Ｍ）Ａ〕</t>
    </r>
    <r>
      <rPr>
        <vertAlign val="superscript"/>
        <sz val="8"/>
        <rFont val="ＭＳ Ｐゴシック"/>
        <family val="3"/>
        <charset val="128"/>
      </rPr>
      <t>－１</t>
    </r>
    <rPh sb="10" eb="11">
      <t xml:space="preserve"> ∧</t>
    </rPh>
    <phoneticPr fontId="2"/>
  </si>
  <si>
    <t>（２） 最終需要額</t>
    <rPh sb="4" eb="6">
      <t>サイシュウ</t>
    </rPh>
    <rPh sb="6" eb="8">
      <t>ジュヨウ</t>
    </rPh>
    <rPh sb="8" eb="9">
      <t>ガク</t>
    </rPh>
    <phoneticPr fontId="2"/>
  </si>
  <si>
    <r>
      <rPr>
        <b/>
        <sz val="11"/>
        <color indexed="8"/>
        <rFont val="ＭＳ Ｐゴシック"/>
        <family val="3"/>
        <charset val="128"/>
      </rPr>
      <t>億円</t>
    </r>
    <r>
      <rPr>
        <sz val="10"/>
        <color indexed="8"/>
        <rFont val="ＭＳ Ｐゴシック"/>
        <family val="3"/>
        <charset val="128"/>
      </rPr>
      <t>　　　（</t>
    </r>
    <rPh sb="0" eb="2">
      <t>オクエン</t>
    </rPh>
    <phoneticPr fontId="2"/>
  </si>
  <si>
    <t>千円 ）</t>
    <rPh sb="0" eb="2">
      <t>セ</t>
    </rPh>
    <phoneticPr fontId="2"/>
  </si>
  <si>
    <t>２　「直接効果」の測定</t>
    <phoneticPr fontId="2"/>
  </si>
  <si>
    <t>県内最終
需要額</t>
    <rPh sb="0" eb="2">
      <t>ケンナイ</t>
    </rPh>
    <rPh sb="2" eb="4">
      <t>サイシュウ</t>
    </rPh>
    <rPh sb="5" eb="8">
      <t>ジュヨウガク</t>
    </rPh>
    <phoneticPr fontId="2"/>
  </si>
  <si>
    <t>粗付加
価値率</t>
    <phoneticPr fontId="2"/>
  </si>
  <si>
    <t>雇用者
所得率</t>
    <phoneticPr fontId="2"/>
  </si>
  <si>
    <t>③</t>
    <phoneticPr fontId="2"/>
  </si>
  <si>
    <t>⑤=③×④</t>
    <phoneticPr fontId="2"/>
  </si>
  <si>
    <t>⑦=③×⑥</t>
    <phoneticPr fontId="2"/>
  </si>
  <si>
    <t>県内最終
需要額</t>
    <rPh sb="0" eb="2">
      <t>ケンナイ</t>
    </rPh>
    <rPh sb="2" eb="4">
      <t>サイシュウ</t>
    </rPh>
    <rPh sb="5" eb="7">
      <t>ジュヨウ</t>
    </rPh>
    <rPh sb="7" eb="8">
      <t>ガク</t>
    </rPh>
    <phoneticPr fontId="2"/>
  </si>
  <si>
    <t>原材料等
投入額</t>
    <rPh sb="5" eb="7">
      <t>トウニュウ</t>
    </rPh>
    <rPh sb="7" eb="8">
      <t>ガク</t>
    </rPh>
    <phoneticPr fontId="2"/>
  </si>
  <si>
    <t>県産品
需要額</t>
    <rPh sb="4" eb="6">
      <t>ジュヨウ</t>
    </rPh>
    <rPh sb="6" eb="7">
      <t>ガク</t>
    </rPh>
    <phoneticPr fontId="2"/>
  </si>
  <si>
    <t>⑧</t>
    <phoneticPr fontId="2"/>
  </si>
  <si>
    <t>⑨=⑧×③</t>
    <phoneticPr fontId="2"/>
  </si>
  <si>
    <t>②</t>
    <phoneticPr fontId="2"/>
  </si>
  <si>
    <t>⑩=⑨×②</t>
    <phoneticPr fontId="2"/>
  </si>
  <si>
    <t>（下表へ続く）</t>
    <rPh sb="1" eb="2">
      <t>シタ</t>
    </rPh>
    <rPh sb="2" eb="3">
      <t>ヒョウ</t>
    </rPh>
    <rPh sb="4" eb="5">
      <t>ツヅ</t>
    </rPh>
    <phoneticPr fontId="2"/>
  </si>
  <si>
    <t>（単位：千円）</t>
    <phoneticPr fontId="2"/>
  </si>
  <si>
    <t>県産品
需要額</t>
    <phoneticPr fontId="2"/>
  </si>
  <si>
    <t>逆行列係数</t>
    <rPh sb="3" eb="5">
      <t>ケイスウ</t>
    </rPh>
    <phoneticPr fontId="2"/>
  </si>
  <si>
    <t>⑫=⑪×⑩</t>
    <phoneticPr fontId="2"/>
  </si>
  <si>
    <t>⑬=⑫×④</t>
    <phoneticPr fontId="2"/>
  </si>
  <si>
    <t>⑭=⑫×⑥</t>
    <phoneticPr fontId="2"/>
  </si>
  <si>
    <t>平均消費
性向（※）</t>
    <phoneticPr fontId="2"/>
  </si>
  <si>
    <t>生産誘発係数
(民間消費支出）</t>
    <phoneticPr fontId="2"/>
  </si>
  <si>
    <t>消費支出増加額</t>
    <phoneticPr fontId="2"/>
  </si>
  <si>
    <t>⑰=</t>
    <phoneticPr fontId="2"/>
  </si>
  <si>
    <t>⑮=⑦+⑭</t>
    <phoneticPr fontId="2"/>
  </si>
  <si>
    <t>⑮の合計×⑯</t>
    <phoneticPr fontId="2"/>
  </si>
  <si>
    <t>（単位：千円）</t>
    <phoneticPr fontId="2"/>
  </si>
  <si>
    <t>コード・部門名</t>
    <phoneticPr fontId="2"/>
  </si>
  <si>
    <t>粗付加
価値率</t>
    <phoneticPr fontId="2"/>
  </si>
  <si>
    <t>雇用者
所得率</t>
    <phoneticPr fontId="2"/>
  </si>
  <si>
    <t>⑲</t>
    <phoneticPr fontId="2"/>
  </si>
  <si>
    <t>④</t>
    <phoneticPr fontId="2"/>
  </si>
  <si>
    <t>（単位：千円）</t>
    <phoneticPr fontId="2"/>
  </si>
  <si>
    <t>コード・部門名</t>
    <phoneticPr fontId="2"/>
  </si>
  <si>
    <t>生産
誘発額</t>
    <phoneticPr fontId="2"/>
  </si>
  <si>
    <t>A=③+⑫+⑲</t>
    <phoneticPr fontId="2"/>
  </si>
  <si>
    <t>B=⑤+⑬+⑳</t>
    <phoneticPr fontId="2"/>
  </si>
  <si>
    <t>６　「雇用創出効果」の測定</t>
    <rPh sb="5" eb="7">
      <t>ソウシュツ</t>
    </rPh>
    <phoneticPr fontId="2"/>
  </si>
  <si>
    <t>労働投入</t>
    <rPh sb="2" eb="4">
      <t>トウニュウ</t>
    </rPh>
    <phoneticPr fontId="2"/>
  </si>
  <si>
    <t>係数（※）</t>
    <rPh sb="0" eb="2">
      <t>ケイスウ</t>
    </rPh>
    <phoneticPr fontId="2"/>
  </si>
  <si>
    <t>　　※　労働投入係数は、各部門ごとに「有給役員＋雇用者」数を県内生産</t>
    <rPh sb="4" eb="6">
      <t>ロウドウ</t>
    </rPh>
    <rPh sb="6" eb="8">
      <t>トウニュウ</t>
    </rPh>
    <rPh sb="8" eb="10">
      <t>ケイスウ</t>
    </rPh>
    <rPh sb="12" eb="15">
      <t>カクブモン</t>
    </rPh>
    <rPh sb="19" eb="21">
      <t>ユウキュウ</t>
    </rPh>
    <rPh sb="21" eb="23">
      <t>ヤクイン</t>
    </rPh>
    <rPh sb="24" eb="26">
      <t>コヨウ</t>
    </rPh>
    <rPh sb="26" eb="27">
      <t>シャ</t>
    </rPh>
    <rPh sb="28" eb="29">
      <t>スウ</t>
    </rPh>
    <rPh sb="30" eb="32">
      <t>ケンナイ</t>
    </rPh>
    <rPh sb="32" eb="34">
      <t>セイサン</t>
    </rPh>
    <phoneticPr fontId="2"/>
  </si>
  <si>
    <t>　　　　額で除して求めており、１単位（百万円）の生産が増加した場合に、</t>
    <phoneticPr fontId="2"/>
  </si>
  <si>
    <t>　　　　どの程度の労働力が必要になるかを示している。</t>
    <rPh sb="20" eb="21">
      <t>シメ</t>
    </rPh>
    <phoneticPr fontId="2"/>
  </si>
  <si>
    <t>合　　　　計</t>
    <rPh sb="0" eb="1">
      <t>ゴウ</t>
    </rPh>
    <rPh sb="5" eb="6">
      <t>ケイ</t>
    </rPh>
    <phoneticPr fontId="2"/>
  </si>
  <si>
    <t>平　均</t>
    <rPh sb="0" eb="1">
      <t>ヒラ</t>
    </rPh>
    <rPh sb="2" eb="3">
      <t>ヒトシ</t>
    </rPh>
    <phoneticPr fontId="2"/>
  </si>
  <si>
    <t>合　　計</t>
    <rPh sb="0" eb="1">
      <t>ゴウ</t>
    </rPh>
    <rPh sb="3" eb="4">
      <t>ケイ</t>
    </rPh>
    <phoneticPr fontId="2"/>
  </si>
  <si>
    <t>合　　　　計</t>
    <phoneticPr fontId="2"/>
  </si>
  <si>
    <t>《　更 新 履 歴　》</t>
    <rPh sb="2" eb="3">
      <t>サラ</t>
    </rPh>
    <rPh sb="4" eb="5">
      <t>シン</t>
    </rPh>
    <rPh sb="6" eb="7">
      <t>クツ</t>
    </rPh>
    <rPh sb="8" eb="9">
      <t>レキ</t>
    </rPh>
    <phoneticPr fontId="2"/>
  </si>
  <si>
    <t>㉑</t>
    <phoneticPr fontId="2"/>
  </si>
  <si>
    <t>雇用者所得誘発額㉑</t>
    <rPh sb="5" eb="8">
      <t>ユウハツガク</t>
    </rPh>
    <phoneticPr fontId="2"/>
  </si>
  <si>
    <t>＜  生 産 誘 発 効 果  ＞</t>
    <phoneticPr fontId="2"/>
  </si>
  <si>
    <t>（単位：千円）</t>
    <rPh sb="1" eb="3">
      <t>タンイ</t>
    </rPh>
    <rPh sb="4" eb="5">
      <t>セン</t>
    </rPh>
    <rPh sb="5" eb="6">
      <t>エン</t>
    </rPh>
    <phoneticPr fontId="2"/>
  </si>
  <si>
    <t>㉑=⑲×⑥</t>
    <phoneticPr fontId="2"/>
  </si>
  <si>
    <t>C=⑦+⑭+㉑</t>
    <phoneticPr fontId="2"/>
  </si>
  <si>
    <t>※　波及効果倍率 ＝ 生産誘発額（総合効果Ａ） ÷ 最終需要額①</t>
    <rPh sb="2" eb="6">
      <t>ハキュウコウカ</t>
    </rPh>
    <rPh sb="6" eb="8">
      <t>バイリツ</t>
    </rPh>
    <rPh sb="11" eb="13">
      <t>セイサン</t>
    </rPh>
    <rPh sb="13" eb="16">
      <t>ユウハツガク</t>
    </rPh>
    <rPh sb="17" eb="19">
      <t>ソウゴウ</t>
    </rPh>
    <rPh sb="19" eb="21">
      <t>コウカ</t>
    </rPh>
    <rPh sb="26" eb="28">
      <t>サイシュウ</t>
    </rPh>
    <rPh sb="28" eb="30">
      <t>ジュヨウ</t>
    </rPh>
    <rPh sb="30" eb="31">
      <t>ガク</t>
    </rPh>
    <phoneticPr fontId="2"/>
  </si>
  <si>
    <t>※ 波及効果倍率 ＝ 生産誘発額（総合効果Ａ） ／ 最終需要額①</t>
    <rPh sb="2" eb="6">
      <t>ハキュウコウカ</t>
    </rPh>
    <rPh sb="6" eb="8">
      <t>バイリツ</t>
    </rPh>
    <rPh sb="11" eb="13">
      <t>セイサン</t>
    </rPh>
    <rPh sb="13" eb="16">
      <t>ユウハツガク</t>
    </rPh>
    <rPh sb="17" eb="19">
      <t>ソウゴウ</t>
    </rPh>
    <rPh sb="19" eb="21">
      <t>コウカ</t>
    </rPh>
    <rPh sb="26" eb="28">
      <t>サイシュウ</t>
    </rPh>
    <rPh sb="28" eb="30">
      <t>ジュヨウ</t>
    </rPh>
    <rPh sb="30" eb="31">
      <t>ガク</t>
    </rPh>
    <phoneticPr fontId="2"/>
  </si>
  <si>
    <t>　　　　　　 〈平均消費性向〉</t>
    <phoneticPr fontId="2"/>
  </si>
  <si>
    <t>　（ ドロップダウンリストから選択してください。 ）</t>
    <rPh sb="15" eb="17">
      <t>センタク</t>
    </rPh>
    <phoneticPr fontId="2"/>
  </si>
  <si>
    <t>松江市の平均消費性向　（総務省「家計調査」）</t>
    <rPh sb="0" eb="3">
      <t>マツエシ</t>
    </rPh>
    <rPh sb="4" eb="6">
      <t>ヘイキン</t>
    </rPh>
    <rPh sb="6" eb="8">
      <t>ショウヒ</t>
    </rPh>
    <rPh sb="8" eb="10">
      <t>セイコウ</t>
    </rPh>
    <rPh sb="12" eb="15">
      <t>ソ</t>
    </rPh>
    <rPh sb="16" eb="18">
      <t>カケイ</t>
    </rPh>
    <rPh sb="18" eb="20">
      <t>チョウサ</t>
    </rPh>
    <phoneticPr fontId="2"/>
  </si>
  <si>
    <t>01</t>
  </si>
  <si>
    <t>農業</t>
  </si>
  <si>
    <t>02</t>
  </si>
  <si>
    <t>林業</t>
  </si>
  <si>
    <t>03</t>
  </si>
  <si>
    <t>漁業</t>
  </si>
  <si>
    <t>鉱業</t>
  </si>
  <si>
    <t>飲食料品</t>
  </si>
  <si>
    <t>06</t>
  </si>
  <si>
    <t>繊維製品</t>
  </si>
  <si>
    <t>パルプ・紙・木製品</t>
  </si>
  <si>
    <t>化学製品</t>
  </si>
  <si>
    <t>石油・石炭製品</t>
  </si>
  <si>
    <t>窯業・土石製品</t>
  </si>
  <si>
    <t>鉄鋼</t>
  </si>
  <si>
    <t>非鉄金属</t>
  </si>
  <si>
    <t>金属製品</t>
  </si>
  <si>
    <t>電子部品</t>
  </si>
  <si>
    <t>電気機械</t>
  </si>
  <si>
    <t>輸送機械</t>
  </si>
  <si>
    <t>建設</t>
  </si>
  <si>
    <t>商業</t>
  </si>
  <si>
    <t>金融・保険</t>
  </si>
  <si>
    <t>不動産</t>
  </si>
  <si>
    <t>運輸・郵便</t>
  </si>
  <si>
    <t>情報通信</t>
  </si>
  <si>
    <t>公務</t>
  </si>
  <si>
    <t>教育・研究</t>
  </si>
  <si>
    <t>医療・福祉</t>
  </si>
  <si>
    <t>対事業所サービス</t>
  </si>
  <si>
    <t>対個人サービス</t>
  </si>
  <si>
    <t>事務用品</t>
  </si>
  <si>
    <t>分類不明</t>
  </si>
  <si>
    <t>内生部門計</t>
    <rPh sb="0" eb="1">
      <t>ナイ</t>
    </rPh>
    <rPh sb="1" eb="2">
      <t>セイ</t>
    </rPh>
    <rPh sb="2" eb="4">
      <t>ブモン</t>
    </rPh>
    <rPh sb="4" eb="5">
      <t>ケイ</t>
    </rPh>
    <phoneticPr fontId="4"/>
  </si>
  <si>
    <t>71</t>
  </si>
  <si>
    <t>家計外消費支出（行）</t>
  </si>
  <si>
    <t>91</t>
  </si>
  <si>
    <t>92</t>
  </si>
  <si>
    <t>93</t>
  </si>
  <si>
    <t>94</t>
  </si>
  <si>
    <t>95</t>
  </si>
  <si>
    <t>96</t>
  </si>
  <si>
    <t>粗付加価値部門計</t>
  </si>
  <si>
    <t>70</t>
  </si>
  <si>
    <t>97</t>
  </si>
  <si>
    <t>72</t>
  </si>
  <si>
    <t>73</t>
  </si>
  <si>
    <t>74</t>
  </si>
  <si>
    <t>75</t>
  </si>
  <si>
    <t>76</t>
  </si>
  <si>
    <t>影響力係数</t>
    <rPh sb="0" eb="3">
      <t>エイキョウリョク</t>
    </rPh>
    <rPh sb="3" eb="5">
      <t>ケイスウ</t>
    </rPh>
    <phoneticPr fontId="1"/>
  </si>
  <si>
    <t>行和</t>
    <rPh sb="0" eb="1">
      <t>ギョウ</t>
    </rPh>
    <rPh sb="1" eb="2">
      <t>ワ</t>
    </rPh>
    <phoneticPr fontId="1"/>
  </si>
  <si>
    <t>感応度係数</t>
    <rPh sb="0" eb="3">
      <t>カンノウド</t>
    </rPh>
    <rPh sb="3" eb="5">
      <t>ケイスウ</t>
    </rPh>
    <phoneticPr fontId="1"/>
  </si>
  <si>
    <t>※　移輸入率 ＝ 移輸入額 ÷ （県内需要額 － 調整項）</t>
    <rPh sb="25" eb="27">
      <t>チョウセイ</t>
    </rPh>
    <rPh sb="27" eb="28">
      <t>コウ</t>
    </rPh>
    <phoneticPr fontId="2"/>
  </si>
  <si>
    <t>39行×39列</t>
    <rPh sb="2" eb="3">
      <t>ギョウ</t>
    </rPh>
    <rPh sb="6" eb="7">
      <t>レツ</t>
    </rPh>
    <phoneticPr fontId="2"/>
  </si>
  <si>
    <t>その他</t>
    <rPh sb="2" eb="3">
      <t>タ</t>
    </rPh>
    <phoneticPr fontId="2"/>
  </si>
  <si>
    <t xml:space="preserve"> ６　二次波及の対象は雇用者所得に限定している。</t>
    <rPh sb="3" eb="4">
      <t>2</t>
    </rPh>
    <rPh sb="4" eb="5">
      <t>ジ</t>
    </rPh>
    <rPh sb="5" eb="7">
      <t>ハキュウ</t>
    </rPh>
    <rPh sb="8" eb="10">
      <t>タイショウ</t>
    </rPh>
    <rPh sb="11" eb="14">
      <t>コヨウシャ</t>
    </rPh>
    <rPh sb="14" eb="16">
      <t>ショトク</t>
    </rPh>
    <rPh sb="17" eb="19">
      <t>ゲンテイ</t>
    </rPh>
    <phoneticPr fontId="2"/>
  </si>
  <si>
    <t>　所得の増加に伴う生産波及を分析する二次波及の計算では、対象を雇用者所得
のみに限定しています。農家等個人事業主の所得は、営業余剰に含まれますが、
その部分だけ取り出す事が困難であるため、分析の対象とはしていません。</t>
    <rPh sb="1" eb="3">
      <t>ショトク</t>
    </rPh>
    <rPh sb="4" eb="6">
      <t>ゾウカ</t>
    </rPh>
    <rPh sb="7" eb="8">
      <t>トモナ</t>
    </rPh>
    <rPh sb="9" eb="11">
      <t>セイサン</t>
    </rPh>
    <rPh sb="11" eb="13">
      <t>ハキュウ</t>
    </rPh>
    <rPh sb="14" eb="16">
      <t>ブンセキ</t>
    </rPh>
    <rPh sb="18" eb="19">
      <t>2</t>
    </rPh>
    <rPh sb="19" eb="20">
      <t>ジ</t>
    </rPh>
    <rPh sb="20" eb="22">
      <t>ハキュウ</t>
    </rPh>
    <rPh sb="23" eb="25">
      <t>ケイサン</t>
    </rPh>
    <rPh sb="28" eb="30">
      <t>タイショウ</t>
    </rPh>
    <rPh sb="31" eb="34">
      <t>コヨウシャ</t>
    </rPh>
    <rPh sb="40" eb="42">
      <t>ゲンテイ</t>
    </rPh>
    <rPh sb="48" eb="50">
      <t>ノウカ</t>
    </rPh>
    <rPh sb="50" eb="51">
      <t>トウ</t>
    </rPh>
    <rPh sb="51" eb="53">
      <t>コジン</t>
    </rPh>
    <rPh sb="53" eb="55">
      <t>ジギョウ</t>
    </rPh>
    <rPh sb="55" eb="56">
      <t>ヌシ</t>
    </rPh>
    <rPh sb="57" eb="59">
      <t>ショトク</t>
    </rPh>
    <rPh sb="61" eb="63">
      <t>エイギョウ</t>
    </rPh>
    <rPh sb="63" eb="65">
      <t>ヨジョウ</t>
    </rPh>
    <rPh sb="66" eb="67">
      <t>フク</t>
    </rPh>
    <rPh sb="76" eb="78">
      <t>ブブン</t>
    </rPh>
    <rPh sb="80" eb="81">
      <t>ト</t>
    </rPh>
    <rPh sb="82" eb="83">
      <t>ダ</t>
    </rPh>
    <rPh sb="84" eb="85">
      <t>コト</t>
    </rPh>
    <rPh sb="86" eb="88">
      <t>コンナン</t>
    </rPh>
    <rPh sb="94" eb="96">
      <t>ブンセキ</t>
    </rPh>
    <rPh sb="97" eb="99">
      <t>タイショウ</t>
    </rPh>
    <phoneticPr fontId="2"/>
  </si>
  <si>
    <t>（６）二次波及の対象は雇用者所得に限定している。</t>
    <rPh sb="3" eb="4">
      <t>2</t>
    </rPh>
    <rPh sb="4" eb="5">
      <t>ジ</t>
    </rPh>
    <rPh sb="5" eb="7">
      <t>ハキュウ</t>
    </rPh>
    <rPh sb="8" eb="10">
      <t>タイショウ</t>
    </rPh>
    <rPh sb="11" eb="14">
      <t>コヨウシャ</t>
    </rPh>
    <rPh sb="14" eb="16">
      <t>ショトク</t>
    </rPh>
    <rPh sb="17" eb="19">
      <t>ゲンテイ</t>
    </rPh>
    <phoneticPr fontId="2"/>
  </si>
  <si>
    <t xml:space="preserve"> 一次波及</t>
    <rPh sb="1" eb="2">
      <t>1</t>
    </rPh>
    <rPh sb="2" eb="3">
      <t>ジ</t>
    </rPh>
    <rPh sb="3" eb="5">
      <t>ハキュウ</t>
    </rPh>
    <phoneticPr fontId="2"/>
  </si>
  <si>
    <t xml:space="preserve"> 二次波及</t>
    <rPh sb="1" eb="2">
      <t>2</t>
    </rPh>
    <rPh sb="2" eb="3">
      <t>ジ</t>
    </rPh>
    <rPh sb="3" eb="5">
      <t>ハキュウ</t>
    </rPh>
    <phoneticPr fontId="2"/>
  </si>
  <si>
    <t xml:space="preserve"> 総合効果（直接＋一次＋二次）</t>
    <rPh sb="1" eb="3">
      <t>ソウゴウ</t>
    </rPh>
    <rPh sb="3" eb="5">
      <t>コウカ</t>
    </rPh>
    <rPh sb="6" eb="8">
      <t>チョクセツ</t>
    </rPh>
    <rPh sb="9" eb="10">
      <t>1</t>
    </rPh>
    <rPh sb="10" eb="11">
      <t>ジ</t>
    </rPh>
    <rPh sb="12" eb="13">
      <t>2</t>
    </rPh>
    <rPh sb="13" eb="14">
      <t>ジ</t>
    </rPh>
    <phoneticPr fontId="2"/>
  </si>
  <si>
    <t>一次波及　生産誘発額⑫</t>
    <rPh sb="0" eb="2">
      <t>イチジ</t>
    </rPh>
    <rPh sb="2" eb="4">
      <t>ハキュウ</t>
    </rPh>
    <rPh sb="5" eb="7">
      <t>セイサン</t>
    </rPh>
    <rPh sb="7" eb="9">
      <t>ユウハツ</t>
    </rPh>
    <rPh sb="9" eb="10">
      <t>ガク</t>
    </rPh>
    <phoneticPr fontId="2"/>
  </si>
  <si>
    <t>二次波及　生産誘発額⑲</t>
    <rPh sb="0" eb="4">
      <t>ニジハキュウ</t>
    </rPh>
    <phoneticPr fontId="2"/>
  </si>
  <si>
    <t>(直接③+一次⑫)</t>
    <rPh sb="1" eb="3">
      <t>チョクセツ</t>
    </rPh>
    <rPh sb="5" eb="6">
      <t>1</t>
    </rPh>
    <rPh sb="6" eb="7">
      <t>ジ</t>
    </rPh>
    <phoneticPr fontId="2"/>
  </si>
  <si>
    <t>(直接③+一次⑫+二次⑲)</t>
    <rPh sb="1" eb="3">
      <t>チョクセツ</t>
    </rPh>
    <rPh sb="5" eb="6">
      <t>1</t>
    </rPh>
    <rPh sb="6" eb="7">
      <t>ジ</t>
    </rPh>
    <rPh sb="9" eb="10">
      <t>2</t>
    </rPh>
    <rPh sb="10" eb="11">
      <t>ジ</t>
    </rPh>
    <phoneticPr fontId="2"/>
  </si>
  <si>
    <t>(直接⑤+一次⑬)</t>
    <rPh sb="1" eb="3">
      <t>チョクセツ</t>
    </rPh>
    <rPh sb="5" eb="6">
      <t>1</t>
    </rPh>
    <rPh sb="6" eb="7">
      <t>ジ</t>
    </rPh>
    <phoneticPr fontId="2"/>
  </si>
  <si>
    <t>(直接⑤+一次⑬+二次⑳)</t>
    <rPh sb="1" eb="3">
      <t>チョクセツ</t>
    </rPh>
    <rPh sb="5" eb="6">
      <t>1</t>
    </rPh>
    <rPh sb="6" eb="7">
      <t>ジ</t>
    </rPh>
    <rPh sb="9" eb="10">
      <t>2</t>
    </rPh>
    <rPh sb="10" eb="11">
      <t>ジ</t>
    </rPh>
    <phoneticPr fontId="2"/>
  </si>
  <si>
    <t>(直接⑦+一次⑭)</t>
    <rPh sb="1" eb="3">
      <t>チョクセツ</t>
    </rPh>
    <rPh sb="5" eb="6">
      <t>1</t>
    </rPh>
    <rPh sb="6" eb="7">
      <t>ジ</t>
    </rPh>
    <phoneticPr fontId="2"/>
  </si>
  <si>
    <t>(直接⑦+一次⑭+二次㉑)</t>
    <rPh sb="1" eb="3">
      <t>チョクセツ</t>
    </rPh>
    <rPh sb="5" eb="6">
      <t>1</t>
    </rPh>
    <rPh sb="6" eb="7">
      <t>ジ</t>
    </rPh>
    <rPh sb="9" eb="10">
      <t>2</t>
    </rPh>
    <rPh sb="10" eb="11">
      <t>ジ</t>
    </rPh>
    <phoneticPr fontId="2"/>
  </si>
  <si>
    <t>直接③＋一次波及⑫</t>
    <rPh sb="0" eb="2">
      <t>チョクセツ</t>
    </rPh>
    <rPh sb="4" eb="6">
      <t>イチジ</t>
    </rPh>
    <rPh sb="6" eb="8">
      <t>ハキュウ</t>
    </rPh>
    <phoneticPr fontId="2"/>
  </si>
  <si>
    <t>二次波及⑲</t>
    <rPh sb="0" eb="4">
      <t>ニジハキュウ</t>
    </rPh>
    <phoneticPr fontId="2"/>
  </si>
  <si>
    <t>一次波及⑫</t>
    <rPh sb="0" eb="2">
      <t>イチジ</t>
    </rPh>
    <rPh sb="2" eb="4">
      <t>ハキュウ</t>
    </rPh>
    <phoneticPr fontId="2"/>
  </si>
  <si>
    <t>３　「一次波及」の測定</t>
    <rPh sb="3" eb="4">
      <t>1</t>
    </rPh>
    <rPh sb="4" eb="5">
      <t>ジ</t>
    </rPh>
    <rPh sb="5" eb="7">
      <t>ハキュウ</t>
    </rPh>
    <rPh sb="9" eb="11">
      <t>ソクテイ</t>
    </rPh>
    <phoneticPr fontId="2"/>
  </si>
  <si>
    <t>４　「二次波及」の測定</t>
    <rPh sb="3" eb="4">
      <t>2</t>
    </rPh>
    <rPh sb="5" eb="7">
      <t>ハキュウ</t>
    </rPh>
    <phoneticPr fontId="2"/>
  </si>
  <si>
    <t>二次波及
生産誘発額</t>
    <rPh sb="0" eb="4">
      <t>ニジハキュウ</t>
    </rPh>
    <phoneticPr fontId="2"/>
  </si>
  <si>
    <t>一次波及
生産誘発額</t>
    <rPh sb="0" eb="2">
      <t>イチジ</t>
    </rPh>
    <rPh sb="2" eb="4">
      <t>ハキュウ</t>
    </rPh>
    <phoneticPr fontId="2"/>
  </si>
  <si>
    <t>５　「総合効果」の測定 （ 直接＋一次＋二次 ）</t>
    <rPh sb="3" eb="5">
      <t>ソウゴウ</t>
    </rPh>
    <rPh sb="5" eb="7">
      <t>コウカ</t>
    </rPh>
    <rPh sb="17" eb="18">
      <t>1</t>
    </rPh>
    <rPh sb="20" eb="21">
      <t>2</t>
    </rPh>
    <phoneticPr fontId="2"/>
  </si>
  <si>
    <t>　「直接③」＋「一次波及⑫」</t>
    <rPh sb="2" eb="4">
      <t>チョクセツ</t>
    </rPh>
    <rPh sb="8" eb="9">
      <t>1</t>
    </rPh>
    <rPh sb="9" eb="10">
      <t>ジ</t>
    </rPh>
    <rPh sb="10" eb="12">
      <t>ハキュウ</t>
    </rPh>
    <phoneticPr fontId="2"/>
  </si>
  <si>
    <t>　「二次波及⑲」</t>
    <rPh sb="2" eb="6">
      <t>ニジハキュウ</t>
    </rPh>
    <phoneticPr fontId="2"/>
  </si>
  <si>
    <t>　「一次波及⑫」</t>
    <rPh sb="2" eb="4">
      <t>イチジ</t>
    </rPh>
    <rPh sb="4" eb="6">
      <t>ハキュウ</t>
    </rPh>
    <phoneticPr fontId="2"/>
  </si>
  <si>
    <t>(一次波及）</t>
    <rPh sb="1" eb="2">
      <t>1</t>
    </rPh>
    <rPh sb="3" eb="5">
      <t>ハキュウ</t>
    </rPh>
    <phoneticPr fontId="2"/>
  </si>
  <si>
    <t>二次波及
生産誘発額</t>
    <rPh sb="0" eb="1">
      <t>2</t>
    </rPh>
    <rPh sb="1" eb="2">
      <t>ジ</t>
    </rPh>
    <rPh sb="2" eb="4">
      <t>ハキュウ</t>
    </rPh>
    <phoneticPr fontId="2"/>
  </si>
  <si>
    <t>【 一次波及 】</t>
    <rPh sb="2" eb="3">
      <t>1</t>
    </rPh>
    <rPh sb="3" eb="4">
      <t>ジ</t>
    </rPh>
    <rPh sb="4" eb="6">
      <t>ハキュウ</t>
    </rPh>
    <phoneticPr fontId="2"/>
  </si>
  <si>
    <t>【 二次波及 】</t>
    <rPh sb="2" eb="3">
      <t>2</t>
    </rPh>
    <rPh sb="3" eb="4">
      <t>ジ</t>
    </rPh>
    <rPh sb="4" eb="6">
      <t>ハキュウ</t>
    </rPh>
    <phoneticPr fontId="2"/>
  </si>
  <si>
    <t>↓数値</t>
    <rPh sb="1" eb="3">
      <t>スウチ</t>
    </rPh>
    <phoneticPr fontId="2"/>
  </si>
  <si>
    <t>↓出典　も入力して下さい</t>
    <rPh sb="1" eb="3">
      <t>シュッテン</t>
    </rPh>
    <rPh sb="5" eb="7">
      <t>ニュウリョク</t>
    </rPh>
    <rPh sb="9" eb="10">
      <t>クダ</t>
    </rPh>
    <phoneticPr fontId="2"/>
  </si>
  <si>
    <t>平均消費性向</t>
    <phoneticPr fontId="2"/>
  </si>
  <si>
    <t>「その他」を選ぶときは、</t>
    <rPh sb="3" eb="4">
      <t>タ</t>
    </rPh>
    <rPh sb="6" eb="7">
      <t>エラ</t>
    </rPh>
    <phoneticPr fontId="2"/>
  </si>
  <si>
    <t>（出典名）</t>
    <rPh sb="1" eb="3">
      <t>シュッテン</t>
    </rPh>
    <rPh sb="3" eb="4">
      <t>メイ</t>
    </rPh>
    <phoneticPr fontId="2"/>
  </si>
  <si>
    <t>　　① 本頁の注意点等を確認し、次のボタンから 「入力」 シートへ進んでください。</t>
    <rPh sb="4" eb="5">
      <t>ホン</t>
    </rPh>
    <rPh sb="5" eb="6">
      <t>ページ</t>
    </rPh>
    <rPh sb="7" eb="10">
      <t>チュウイテン</t>
    </rPh>
    <rPh sb="10" eb="11">
      <t>トウ</t>
    </rPh>
    <rPh sb="12" eb="14">
      <t>カクニン</t>
    </rPh>
    <rPh sb="16" eb="17">
      <t>ツギ</t>
    </rPh>
    <rPh sb="25" eb="27">
      <t>ニュウリョク</t>
    </rPh>
    <rPh sb="33" eb="34">
      <t>スス</t>
    </rPh>
    <phoneticPr fontId="2"/>
  </si>
  <si>
    <t>なお、このシートでは、最終需要額の増減による県内経済波及効果を推計します。</t>
    <rPh sb="11" eb="13">
      <t>サイシュウ</t>
    </rPh>
    <rPh sb="13" eb="16">
      <t>ジュヨウガク</t>
    </rPh>
    <rPh sb="17" eb="19">
      <t>ゾウゲン</t>
    </rPh>
    <rPh sb="22" eb="24">
      <t>ケンナイ</t>
    </rPh>
    <rPh sb="24" eb="26">
      <t>ケイザイ</t>
    </rPh>
    <rPh sb="26" eb="30">
      <t>ハキュウコウカ</t>
    </rPh>
    <rPh sb="31" eb="33">
      <t>スイケイ</t>
    </rPh>
    <phoneticPr fontId="2"/>
  </si>
  <si>
    <t>プラスチック・ゴム製品</t>
  </si>
  <si>
    <t>はん用機械</t>
  </si>
  <si>
    <t>生産用機械</t>
  </si>
  <si>
    <t>業務用機械</t>
  </si>
  <si>
    <t>情報通信機器</t>
  </si>
  <si>
    <t>その他の製造工業製品</t>
  </si>
  <si>
    <t>水道</t>
  </si>
  <si>
    <t>廃棄物処理</t>
  </si>
  <si>
    <t>他に分類されない会員制団体</t>
  </si>
  <si>
    <t>プラスチック・ゴム製品</t>
    <rPh sb="9" eb="11">
      <t>セイヒン</t>
    </rPh>
    <phoneticPr fontId="2"/>
  </si>
  <si>
    <t>はん用機械</t>
    <rPh sb="2" eb="3">
      <t>ヨウ</t>
    </rPh>
    <rPh sb="3" eb="5">
      <t>キカイ</t>
    </rPh>
    <phoneticPr fontId="4"/>
  </si>
  <si>
    <t>生産用機械</t>
    <rPh sb="0" eb="3">
      <t>セイサンヨウ</t>
    </rPh>
    <rPh sb="3" eb="5">
      <t>キカイ</t>
    </rPh>
    <phoneticPr fontId="3"/>
  </si>
  <si>
    <t>業務用機械</t>
    <rPh sb="0" eb="3">
      <t>ギョウムヨウ</t>
    </rPh>
    <rPh sb="3" eb="5">
      <t>キカイ</t>
    </rPh>
    <phoneticPr fontId="3"/>
  </si>
  <si>
    <t>廃棄物処理</t>
    <rPh sb="0" eb="3">
      <t>ハイキブツ</t>
    </rPh>
    <rPh sb="3" eb="5">
      <t>ショリ</t>
    </rPh>
    <phoneticPr fontId="3"/>
  </si>
  <si>
    <t>他に分類されない会員制団体</t>
    <rPh sb="0" eb="1">
      <t>タ</t>
    </rPh>
    <rPh sb="2" eb="4">
      <t>ブンルイ</t>
    </rPh>
    <rPh sb="8" eb="11">
      <t>カイインセイ</t>
    </rPh>
    <rPh sb="11" eb="13">
      <t>ダンタイ</t>
    </rPh>
    <phoneticPr fontId="1"/>
  </si>
  <si>
    <t>間接税（関税・輸入品商品税を除く。）</t>
    <rPh sb="7" eb="9">
      <t>ユニュウ</t>
    </rPh>
    <rPh sb="9" eb="10">
      <t>ヒン</t>
    </rPh>
    <rPh sb="10" eb="12">
      <t>ショウヒン</t>
    </rPh>
    <rPh sb="12" eb="13">
      <t>ゼイ</t>
    </rPh>
    <phoneticPr fontId="4"/>
  </si>
  <si>
    <t>県内生産額</t>
  </si>
  <si>
    <t>81</t>
  </si>
  <si>
    <t>家計外消費支出（列）</t>
  </si>
  <si>
    <t>県内総固定資本形成（公的）</t>
  </si>
  <si>
    <t>県内総固定資本形成（民間）</t>
  </si>
  <si>
    <t>移輸出</t>
  </si>
  <si>
    <t xml:space="preserve"> 【 経済波及効果分析ツール 】　－最終需要の増減による県内経済への波及効果－</t>
    <rPh sb="18" eb="20">
      <t>サイシュウ</t>
    </rPh>
    <rPh sb="20" eb="22">
      <t>ジュヨウ</t>
    </rPh>
    <rPh sb="23" eb="25">
      <t>ゾウゲン</t>
    </rPh>
    <rPh sb="28" eb="30">
      <t>ケンナイ</t>
    </rPh>
    <rPh sb="30" eb="32">
      <t>ケイザイ</t>
    </rPh>
    <rPh sb="34" eb="36">
      <t>ハキュウ</t>
    </rPh>
    <rPh sb="36" eb="38">
      <t>コウカ</t>
    </rPh>
    <phoneticPr fontId="2"/>
  </si>
  <si>
    <r>
      <t>〔Ｉ－（Ｉ－Ｍ）Ａ〕</t>
    </r>
    <r>
      <rPr>
        <vertAlign val="superscript"/>
        <sz val="10"/>
        <color theme="1"/>
        <rFont val="ＭＳ Ｐゴシック"/>
        <family val="3"/>
        <charset val="128"/>
      </rPr>
      <t xml:space="preserve">-１ </t>
    </r>
    <rPh sb="6" eb="7">
      <t xml:space="preserve"> ∧</t>
    </rPh>
    <phoneticPr fontId="2"/>
  </si>
  <si>
    <r>
      <t>「一次波及」の測定　　</t>
    </r>
    <r>
      <rPr>
        <sz val="9"/>
        <color theme="1"/>
        <rFont val="ＭＳ Ｐゴシック"/>
        <family val="3"/>
        <charset val="128"/>
      </rPr>
      <t>（上表から続く）</t>
    </r>
    <rPh sb="1" eb="2">
      <t>1</t>
    </rPh>
    <rPh sb="3" eb="5">
      <t>ハキュウ</t>
    </rPh>
    <rPh sb="12" eb="13">
      <t>ウエ</t>
    </rPh>
    <rPh sb="13" eb="14">
      <t>ヒョウ</t>
    </rPh>
    <rPh sb="16" eb="17">
      <t>ツヅ</t>
    </rPh>
    <phoneticPr fontId="2"/>
  </si>
  <si>
    <r>
      <t>「二次波及」の測定　　</t>
    </r>
    <r>
      <rPr>
        <sz val="9"/>
        <color theme="1"/>
        <rFont val="ＭＳ Ｐゴシック"/>
        <family val="3"/>
        <charset val="128"/>
      </rPr>
      <t>（上表から続く）</t>
    </r>
    <rPh sb="1" eb="2">
      <t>2</t>
    </rPh>
    <rPh sb="2" eb="3">
      <t>ジ</t>
    </rPh>
    <rPh sb="3" eb="5">
      <t>ハキュウ</t>
    </rPh>
    <rPh sb="7" eb="9">
      <t>ソクテイ</t>
    </rPh>
    <phoneticPr fontId="2"/>
  </si>
  <si>
    <t>（２）二次波及の分析に用いた消費転換係数は、総務省「家計調査」による松江市の平均消費</t>
    <rPh sb="3" eb="4">
      <t>2</t>
    </rPh>
    <rPh sb="4" eb="5">
      <t>ジ</t>
    </rPh>
    <rPh sb="5" eb="7">
      <t>ハキュウ</t>
    </rPh>
    <rPh sb="8" eb="10">
      <t>ブンセキ</t>
    </rPh>
    <rPh sb="11" eb="12">
      <t>モチ</t>
    </rPh>
    <rPh sb="14" eb="16">
      <t>ショウヒ</t>
    </rPh>
    <rPh sb="16" eb="18">
      <t>テンカン</t>
    </rPh>
    <rPh sb="18" eb="20">
      <t>ケイスウ</t>
    </rPh>
    <rPh sb="38" eb="40">
      <t>ヘイキン</t>
    </rPh>
    <phoneticPr fontId="2"/>
  </si>
  <si>
    <t>　　性向（二人以上の世帯のうち勤労者世帯（農林漁家世帯含む））である。</t>
    <phoneticPr fontId="2"/>
  </si>
  <si>
    <t>（百万円当たり）</t>
    <rPh sb="4" eb="5">
      <t>ア</t>
    </rPh>
    <phoneticPr fontId="2"/>
  </si>
  <si>
    <r>
      <t>競争移輸入型　〔Ｉ－（Ｉ－Ｍ）Ａ〕</t>
    </r>
    <r>
      <rPr>
        <vertAlign val="superscript"/>
        <sz val="12"/>
        <rFont val="ＭＳ Ｐゴシック"/>
        <family val="3"/>
        <charset val="128"/>
      </rPr>
      <t>-１</t>
    </r>
    <rPh sb="13" eb="14">
      <t xml:space="preserve"> ∧</t>
    </rPh>
    <phoneticPr fontId="2"/>
  </si>
  <si>
    <t>令和２年平均</t>
    <rPh sb="3" eb="4">
      <t>ネン</t>
    </rPh>
    <rPh sb="4" eb="6">
      <t>ヘイキン</t>
    </rPh>
    <phoneticPr fontId="2"/>
  </si>
  <si>
    <t>令和３年平均</t>
    <rPh sb="3" eb="4">
      <t>ネン</t>
    </rPh>
    <rPh sb="4" eb="6">
      <t>ヘイキン</t>
    </rPh>
    <phoneticPr fontId="2"/>
  </si>
  <si>
    <t>令和４年平均</t>
    <rPh sb="3" eb="4">
      <t>ネン</t>
    </rPh>
    <rPh sb="4" eb="6">
      <t>ヘイキン</t>
    </rPh>
    <phoneticPr fontId="2"/>
  </si>
  <si>
    <t>令和５年平均</t>
    <rPh sb="3" eb="4">
      <t>ネン</t>
    </rPh>
    <rPh sb="4" eb="6">
      <t>ヘイキン</t>
    </rPh>
    <phoneticPr fontId="2"/>
  </si>
  <si>
    <t>令和６年平均</t>
    <rPh sb="0" eb="2">
      <t>レイワ</t>
    </rPh>
    <rPh sb="3" eb="4">
      <t>ネン</t>
    </rPh>
    <rPh sb="4" eb="6">
      <t>ヘイキン</t>
    </rPh>
    <phoneticPr fontId="2"/>
  </si>
  <si>
    <t>○ 令和２年　３９部門　投入係数表</t>
    <rPh sb="2" eb="4">
      <t>レイワ</t>
    </rPh>
    <rPh sb="5" eb="6">
      <t>ネン</t>
    </rPh>
    <rPh sb="6" eb="7">
      <t>ヘイネン</t>
    </rPh>
    <rPh sb="9" eb="11">
      <t>ブモン</t>
    </rPh>
    <rPh sb="12" eb="14">
      <t>トウニュウ</t>
    </rPh>
    <rPh sb="14" eb="16">
      <t>ケイスウ</t>
    </rPh>
    <rPh sb="16" eb="17">
      <t>ヒョウ</t>
    </rPh>
    <phoneticPr fontId="2"/>
  </si>
  <si>
    <t>○ 令和２年　３９部門　逆行列係数表</t>
    <rPh sb="2" eb="4">
      <t>レイワ</t>
    </rPh>
    <rPh sb="5" eb="6">
      <t>ネン</t>
    </rPh>
    <rPh sb="6" eb="7">
      <t>ヘイネン</t>
    </rPh>
    <rPh sb="9" eb="11">
      <t>ブモン</t>
    </rPh>
    <rPh sb="12" eb="13">
      <t>ギャク</t>
    </rPh>
    <rPh sb="13" eb="15">
      <t>ギョウレツ</t>
    </rPh>
    <rPh sb="15" eb="17">
      <t>ケイスウ</t>
    </rPh>
    <rPh sb="17" eb="18">
      <t>ヒョウ</t>
    </rPh>
    <phoneticPr fontId="2"/>
  </si>
  <si>
    <t>○ 令和２年　自給率、移輸入率</t>
    <rPh sb="2" eb="4">
      <t>レイワ</t>
    </rPh>
    <rPh sb="5" eb="6">
      <t>ネン</t>
    </rPh>
    <rPh sb="7" eb="10">
      <t>ジキュウリツ</t>
    </rPh>
    <rPh sb="11" eb="12">
      <t>イ</t>
    </rPh>
    <rPh sb="12" eb="14">
      <t>ユニュウ</t>
    </rPh>
    <rPh sb="14" eb="15">
      <t>リツ</t>
    </rPh>
    <phoneticPr fontId="2"/>
  </si>
  <si>
    <t>○ 令和２年　生産誘発係数</t>
    <rPh sb="2" eb="4">
      <t>レイワ</t>
    </rPh>
    <rPh sb="5" eb="6">
      <t>ネン</t>
    </rPh>
    <phoneticPr fontId="2"/>
  </si>
  <si>
    <t>（令和２年12月２日公開　「平成２7年島根県産業連関表」（３９部門表）に基づく分析ツールの改訂版）</t>
    <rPh sb="1" eb="3">
      <t>レイワ</t>
    </rPh>
    <rPh sb="4" eb="5">
      <t>ネン</t>
    </rPh>
    <rPh sb="7" eb="8">
      <t>ガツ</t>
    </rPh>
    <rPh sb="9" eb="10">
      <t>ニチ</t>
    </rPh>
    <rPh sb="10" eb="12">
      <t>コウカイ</t>
    </rPh>
    <rPh sb="31" eb="34">
      <t>ブモンヒョウ</t>
    </rPh>
    <rPh sb="45" eb="47">
      <t>カイテイ</t>
    </rPh>
    <rPh sb="47" eb="48">
      <t>バン</t>
    </rPh>
    <phoneticPr fontId="2"/>
  </si>
  <si>
    <t>「令和２年島根県産業連関表」（３９部門表）に基づく分析ツールを公開。</t>
    <rPh sb="1" eb="3">
      <t>レイワ</t>
    </rPh>
    <rPh sb="4" eb="5">
      <t>ネン</t>
    </rPh>
    <rPh sb="5" eb="8">
      <t>シマネケン</t>
    </rPh>
    <rPh sb="8" eb="10">
      <t>サンギョウ</t>
    </rPh>
    <rPh sb="10" eb="12">
      <t>レンカン</t>
    </rPh>
    <rPh sb="12" eb="13">
      <t>ヒョウ</t>
    </rPh>
    <rPh sb="17" eb="19">
      <t>ブモン</t>
    </rPh>
    <rPh sb="19" eb="20">
      <t>ヒョウ</t>
    </rPh>
    <rPh sb="22" eb="23">
      <t>モト</t>
    </rPh>
    <rPh sb="25" eb="27">
      <t>ブンセキ</t>
    </rPh>
    <rPh sb="31" eb="33">
      <t>コウカイ</t>
    </rPh>
    <phoneticPr fontId="2"/>
  </si>
  <si>
    <t>電気・ガス・熱供給</t>
    <rPh sb="1" eb="2">
      <t>キ</t>
    </rPh>
    <phoneticPr fontId="2"/>
  </si>
  <si>
    <t>電気・ガス・熱供給</t>
  </si>
  <si>
    <t>電気ガス・熱供給</t>
    <rPh sb="1" eb="2">
      <t>キ</t>
    </rPh>
    <phoneticPr fontId="2"/>
  </si>
  <si>
    <t>※　商業マージン率 ＝ 商業マージン額〔R2全国表（総務省）〕 ÷ 需要合計額（購入者価格）〔R2全国表（総務省）〕</t>
    <rPh sb="26" eb="29">
      <t>ソ</t>
    </rPh>
    <rPh sb="34" eb="36">
      <t>ジュヨウ</t>
    </rPh>
    <rPh sb="36" eb="39">
      <t>ゴウケイガク</t>
    </rPh>
    <phoneticPr fontId="2"/>
  </si>
  <si>
    <t>※　貨物運賃率 ＝ 貨物運賃額〔R2全国表（総務省）〕 ÷ 需要合計額（購入者価格）〔R2全国表（総務省）〕</t>
    <rPh sb="30" eb="32">
      <t>ジュヨウ</t>
    </rPh>
    <rPh sb="32" eb="34">
      <t>ゴウケイ</t>
    </rPh>
    <rPh sb="34" eb="35">
      <t>ガク</t>
    </rPh>
    <phoneticPr fontId="2"/>
  </si>
  <si>
    <t>１　令和７年１２月５日</t>
    <rPh sb="2" eb="4">
      <t>レイワ</t>
    </rPh>
    <rPh sb="5" eb="6">
      <t>ネン</t>
    </rPh>
    <rPh sb="8" eb="9">
      <t>ツキ</t>
    </rPh>
    <rPh sb="10" eb="11">
      <t>ヒ</t>
    </rPh>
    <phoneticPr fontId="2"/>
  </si>
  <si>
    <t>　経済波及効果分析（＝産業連関分析）は、投入係数の短期的な安定を前提にして
います。そのため、本ツールの基準となる令和２年と分析対象年では、投入構造は
不変であると仮定しています。</t>
    <rPh sb="1" eb="3">
      <t>ケイザイ</t>
    </rPh>
    <rPh sb="3" eb="5">
      <t>ハキュウ</t>
    </rPh>
    <rPh sb="5" eb="7">
      <t>コウカ</t>
    </rPh>
    <rPh sb="7" eb="9">
      <t>ブンセキ</t>
    </rPh>
    <rPh sb="11" eb="13">
      <t>サンギョウ</t>
    </rPh>
    <rPh sb="13" eb="15">
      <t>レンカン</t>
    </rPh>
    <rPh sb="15" eb="17">
      <t>ブンセキ</t>
    </rPh>
    <rPh sb="20" eb="22">
      <t>トウニュウ</t>
    </rPh>
    <rPh sb="22" eb="24">
      <t>ケイスウ</t>
    </rPh>
    <rPh sb="25" eb="28">
      <t>タンキテキ</t>
    </rPh>
    <rPh sb="29" eb="31">
      <t>アンテイ</t>
    </rPh>
    <rPh sb="32" eb="34">
      <t>ゼンテイ</t>
    </rPh>
    <rPh sb="47" eb="48">
      <t>ホン</t>
    </rPh>
    <rPh sb="52" eb="54">
      <t>キジュン</t>
    </rPh>
    <rPh sb="57" eb="59">
      <t>レイワ</t>
    </rPh>
    <rPh sb="60" eb="61">
      <t>ネン</t>
    </rPh>
    <rPh sb="61" eb="62">
      <t>ヘイネン</t>
    </rPh>
    <rPh sb="62" eb="64">
      <t>ブンセキ</t>
    </rPh>
    <rPh sb="64" eb="66">
      <t>タイショウ</t>
    </rPh>
    <rPh sb="66" eb="67">
      <t>ネン</t>
    </rPh>
    <rPh sb="70" eb="72">
      <t>トウニュウ</t>
    </rPh>
    <rPh sb="72" eb="74">
      <t>コウゾウ</t>
    </rPh>
    <rPh sb="76" eb="78">
      <t>フヘン</t>
    </rPh>
    <rPh sb="82" eb="84">
      <t>カテイ</t>
    </rPh>
    <phoneticPr fontId="2"/>
  </si>
  <si>
    <t>（１）使用した産業連関表は「令和２年島根県産業連関表〔３９部門表〕」である。</t>
    <rPh sb="3" eb="5">
      <t>シヨウ</t>
    </rPh>
    <rPh sb="7" eb="9">
      <t>サンギョウ</t>
    </rPh>
    <rPh sb="9" eb="12">
      <t>レンカンヒョウ</t>
    </rPh>
    <rPh sb="14" eb="16">
      <t>レイワ</t>
    </rPh>
    <rPh sb="17" eb="18">
      <t>ネン</t>
    </rPh>
    <rPh sb="18" eb="21">
      <t>シマネケン</t>
    </rPh>
    <rPh sb="21" eb="23">
      <t>サンギョウ</t>
    </rPh>
    <rPh sb="23" eb="26">
      <t>レンカンヒョウ</t>
    </rPh>
    <rPh sb="29" eb="31">
      <t>ブモン</t>
    </rPh>
    <rPh sb="31" eb="32">
      <t>ヒョウ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</si>
</sst>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_ "/>
    <numFmt numFmtId="177" formatCode="#,##0.000000_ "/>
    <numFmt numFmtId="178" formatCode="#,##0_ "/>
    <numFmt numFmtId="179" formatCode="0.000000_ "/>
    <numFmt numFmtId="180" formatCode="#,##0.0_ "/>
    <numFmt numFmtId="181" formatCode="0.00_ "/>
    <numFmt numFmtId="182" formatCode="#,##0.00_ "/>
    <numFmt numFmtId="183" formatCode="0.0_ "/>
    <numFmt numFmtId="184" formatCode="#,##0.000_ "/>
    <numFmt numFmtId="185" formatCode="#,##0_);[Red]\(#,##0\)"/>
    <numFmt numFmtId="186" formatCode="#,##0.0_ ;[Red]\-#,##0.0\ "/>
    <numFmt numFmtId="187" formatCode="#,##0_ ;[Red]\-#,##0\ "/>
    <numFmt numFmtId="188" formatCode="#,##0.0;[Red]\-#,##0.0"/>
    <numFmt numFmtId="189" formatCode="#,##0.000000;[Red]\-#,##0.000000"/>
    <numFmt numFmtId="190" formatCode="#,##0.00_);[Red]\(#,##0.00\)"/>
    <numFmt numFmtId="191" formatCode="00"/>
  </numFmts>
  <fonts count="36"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sz val="12"/>
      <name val="ＭＳ Ｐゴシック"/>
      <family val="3"/>
      <charset val="128"/>
    </font>
    <font>
      <b/>
      <sz val="14"/>
      <name val="ＭＳ Ｐゴシック"/>
      <family val="3"/>
      <charset val="128"/>
    </font>
    <font>
      <vertAlign val="superscript"/>
      <sz val="8"/>
      <name val="ＭＳ Ｐゴシック"/>
      <family val="3"/>
      <charset val="128"/>
    </font>
    <font>
      <b/>
      <sz val="9"/>
      <name val="ＭＳ Ｐゴシック"/>
      <family val="3"/>
      <charset val="128"/>
    </font>
    <font>
      <b/>
      <u/>
      <sz val="10"/>
      <name val="ＭＳ Ｐゴシック"/>
      <family val="3"/>
      <charset val="128"/>
    </font>
    <font>
      <sz val="14"/>
      <name val="ＭＳ 明朝"/>
      <family val="1"/>
      <charset val="128"/>
    </font>
    <font>
      <b/>
      <sz val="12"/>
      <name val="ＭＳ Ｐゴシック"/>
      <family val="3"/>
      <charset val="128"/>
    </font>
    <font>
      <sz val="11"/>
      <name val="ＭＳ 明朝"/>
      <family val="1"/>
      <charset val="128"/>
    </font>
    <font>
      <b/>
      <sz val="16"/>
      <name val="ＭＳ Ｐゴシック"/>
      <family val="3"/>
      <charset val="128"/>
    </font>
    <font>
      <sz val="10"/>
      <name val="ＭＳ 明朝"/>
      <family val="1"/>
      <charset val="128"/>
    </font>
    <font>
      <b/>
      <sz val="11"/>
      <name val="ＭＳ Ｐゴシック"/>
      <family val="3"/>
      <charset val="128"/>
    </font>
    <font>
      <b/>
      <sz val="12"/>
      <name val="ＭＳ ゴシック"/>
      <family val="3"/>
      <charset val="128"/>
    </font>
    <font>
      <b/>
      <sz val="11"/>
      <name val="ＭＳ ゴシック"/>
      <family val="3"/>
      <charset val="128"/>
    </font>
    <font>
      <sz val="11"/>
      <name val="ＭＳ ゴシック"/>
      <family val="3"/>
      <charset val="128"/>
    </font>
    <font>
      <b/>
      <sz val="14"/>
      <name val="HGｺﾞｼｯｸE"/>
      <family val="3"/>
      <charset val="128"/>
    </font>
    <font>
      <b/>
      <sz val="11"/>
      <color indexed="8"/>
      <name val="ＭＳ Ｐゴシック"/>
      <family val="3"/>
      <charset val="128"/>
    </font>
    <font>
      <sz val="10"/>
      <color indexed="8"/>
      <name val="ＭＳ Ｐゴシック"/>
      <family val="3"/>
      <charset val="128"/>
    </font>
    <font>
      <vertAlign val="superscript"/>
      <sz val="12"/>
      <name val="ＭＳ Ｐゴシック"/>
      <family val="3"/>
      <charset val="128"/>
    </font>
    <font>
      <sz val="14"/>
      <name val="HGPｺﾞｼｯｸE"/>
      <family val="3"/>
      <charset val="128"/>
    </font>
    <font>
      <sz val="8"/>
      <name val="ＭＳ Ｐゴシック"/>
      <family val="3"/>
      <charset val="128"/>
    </font>
    <font>
      <b/>
      <sz val="18"/>
      <name val="ＭＳ Ｐゴシック"/>
      <family val="3"/>
      <charset val="128"/>
    </font>
    <font>
      <sz val="11"/>
      <color theme="1"/>
      <name val="ＭＳ Ｐゴシック"/>
      <family val="3"/>
      <charset val="128"/>
      <scheme val="minor"/>
    </font>
    <font>
      <sz val="10"/>
      <color theme="1"/>
      <name val="ＭＳ Ｐゴシック"/>
      <family val="3"/>
      <charset val="128"/>
    </font>
    <font>
      <sz val="11"/>
      <color theme="1"/>
      <name val="ＭＳ Ｐゴシック"/>
      <family val="3"/>
      <charset val="128"/>
    </font>
    <font>
      <b/>
      <sz val="12"/>
      <color theme="1"/>
      <name val="ＭＳ Ｐゴシック"/>
      <family val="3"/>
      <charset val="128"/>
    </font>
    <font>
      <sz val="10"/>
      <color theme="1"/>
      <name val="ＭＳ Ｐゴシック"/>
      <family val="3"/>
      <charset val="128"/>
      <scheme val="minor"/>
    </font>
    <font>
      <b/>
      <u/>
      <sz val="9"/>
      <color theme="1"/>
      <name val="ＭＳ Ｐゴシック"/>
      <family val="3"/>
      <charset val="128"/>
    </font>
    <font>
      <sz val="8"/>
      <color theme="1"/>
      <name val="ＭＳ Ｐゴシック"/>
      <family val="3"/>
      <charset val="128"/>
    </font>
    <font>
      <sz val="9"/>
      <color theme="1"/>
      <name val="ＭＳ Ｐゴシック"/>
      <family val="3"/>
      <charset val="128"/>
    </font>
    <font>
      <vertAlign val="superscript"/>
      <sz val="10"/>
      <color theme="1"/>
      <name val="ＭＳ Ｐゴシック"/>
      <family val="3"/>
      <charset val="128"/>
    </font>
    <font>
      <sz val="12"/>
      <color theme="1"/>
      <name val="ＭＳ Ｐゴシック"/>
      <family val="3"/>
      <charset val="128"/>
    </font>
  </fonts>
  <fills count="6">
    <fill>
      <patternFill patternType="none"/>
    </fill>
    <fill>
      <patternFill patternType="gray125"/>
    </fill>
    <fill>
      <patternFill patternType="solid">
        <fgColor indexed="41"/>
        <bgColor indexed="64"/>
      </patternFill>
    </fill>
    <fill>
      <patternFill patternType="solid">
        <fgColor rgb="FFCCFFFF"/>
        <bgColor indexed="64"/>
      </patternFill>
    </fill>
    <fill>
      <patternFill patternType="solid">
        <fgColor rgb="FFFFFF00"/>
        <bgColor indexed="64"/>
      </patternFill>
    </fill>
    <fill>
      <patternFill patternType="solid">
        <fgColor rgb="FFC0C0C0"/>
        <bgColor indexed="64"/>
      </patternFill>
    </fill>
  </fills>
  <borders count="62">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hair">
        <color indexed="64"/>
      </left>
      <right/>
      <top/>
      <bottom/>
      <diagonal/>
    </border>
    <border>
      <left/>
      <right/>
      <top style="hair">
        <color indexed="64"/>
      </top>
      <bottom/>
      <diagonal/>
    </border>
    <border>
      <left style="thin">
        <color indexed="64"/>
      </left>
      <right style="thin">
        <color indexed="64"/>
      </right>
      <top style="double">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double">
        <color indexed="64"/>
      </top>
      <bottom style="thin">
        <color indexed="64"/>
      </bottom>
      <diagonal/>
    </border>
    <border>
      <left style="hair">
        <color indexed="64"/>
      </left>
      <right style="hair">
        <color indexed="64"/>
      </right>
      <top style="thin">
        <color indexed="64"/>
      </top>
      <bottom/>
      <diagonal/>
    </border>
    <border>
      <left/>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s>
  <cellStyleXfs count="9">
    <xf numFmtId="0" fontId="0" fillId="0" borderId="0">
      <alignment vertical="center"/>
    </xf>
    <xf numFmtId="38" fontId="1" fillId="0" borderId="0" applyFont="0" applyFill="0" applyBorder="0" applyAlignment="0" applyProtection="0">
      <alignment vertical="center"/>
    </xf>
    <xf numFmtId="0" fontId="26" fillId="0" borderId="0">
      <alignment vertical="center"/>
    </xf>
    <xf numFmtId="0" fontId="1" fillId="0" borderId="0"/>
    <xf numFmtId="0" fontId="1" fillId="0" borderId="0"/>
    <xf numFmtId="0" fontId="10" fillId="0" borderId="0"/>
    <xf numFmtId="0" fontId="1" fillId="0" borderId="0"/>
    <xf numFmtId="0" fontId="1" fillId="0" borderId="0"/>
    <xf numFmtId="0" fontId="1" fillId="0" borderId="0"/>
  </cellStyleXfs>
  <cellXfs count="729">
    <xf numFmtId="0" fontId="0" fillId="0" borderId="0" xfId="0">
      <alignment vertical="center"/>
    </xf>
    <xf numFmtId="0" fontId="3" fillId="0" borderId="0" xfId="0" applyFont="1">
      <alignment vertical="center"/>
    </xf>
    <xf numFmtId="38" fontId="3" fillId="0" borderId="0" xfId="1" applyFont="1">
      <alignment vertical="center"/>
    </xf>
    <xf numFmtId="0" fontId="3" fillId="0" borderId="0" xfId="0" applyFont="1" applyFill="1" applyBorder="1">
      <alignment vertical="center"/>
    </xf>
    <xf numFmtId="178" fontId="3" fillId="0" borderId="2" xfId="0" applyNumberFormat="1" applyFont="1" applyBorder="1">
      <alignment vertical="center"/>
    </xf>
    <xf numFmtId="0" fontId="3" fillId="0" borderId="3" xfId="0" applyFont="1" applyBorder="1">
      <alignment vertical="center"/>
    </xf>
    <xf numFmtId="0" fontId="3" fillId="0" borderId="0" xfId="0" applyFont="1" applyBorder="1">
      <alignment vertical="center"/>
    </xf>
    <xf numFmtId="178" fontId="3" fillId="0" borderId="4" xfId="0" applyNumberFormat="1" applyFont="1" applyBorder="1">
      <alignment vertical="center"/>
    </xf>
    <xf numFmtId="0" fontId="3" fillId="0" borderId="6" xfId="0" applyFont="1" applyBorder="1">
      <alignment vertical="center"/>
    </xf>
    <xf numFmtId="178" fontId="3" fillId="0" borderId="5" xfId="0" applyNumberFormat="1" applyFont="1" applyBorder="1">
      <alignment vertical="center"/>
    </xf>
    <xf numFmtId="0" fontId="3" fillId="0" borderId="0" xfId="0" applyFont="1" applyFill="1" applyBorder="1" applyAlignment="1">
      <alignment horizontal="right"/>
    </xf>
    <xf numFmtId="0" fontId="3" fillId="0" borderId="0" xfId="0" applyFont="1" applyFill="1" applyBorder="1" applyAlignment="1">
      <alignment horizontal="center"/>
    </xf>
    <xf numFmtId="177" fontId="3" fillId="0" borderId="0" xfId="0" applyNumberFormat="1" applyFont="1" applyFill="1" applyBorder="1">
      <alignment vertical="center"/>
    </xf>
    <xf numFmtId="178" fontId="3" fillId="0" borderId="0" xfId="0" applyNumberFormat="1" applyFont="1" applyFill="1" applyBorder="1">
      <alignment vertical="center"/>
    </xf>
    <xf numFmtId="0" fontId="3" fillId="0" borderId="0" xfId="0" applyFont="1" applyBorder="1" applyAlignment="1">
      <alignment horizontal="right"/>
    </xf>
    <xf numFmtId="0" fontId="3" fillId="0" borderId="0" xfId="0" applyFont="1" applyBorder="1" applyAlignment="1">
      <alignment horizontal="center"/>
    </xf>
    <xf numFmtId="179" fontId="3" fillId="0" borderId="0" xfId="0" applyNumberFormat="1" applyFont="1" applyBorder="1" applyAlignment="1">
      <alignment horizontal="center"/>
    </xf>
    <xf numFmtId="179" fontId="3" fillId="0" borderId="0" xfId="0" applyNumberFormat="1" applyFont="1" applyBorder="1">
      <alignment vertical="center"/>
    </xf>
    <xf numFmtId="178" fontId="3" fillId="0" borderId="0" xfId="0" applyNumberFormat="1" applyFont="1" applyBorder="1">
      <alignment vertical="center"/>
    </xf>
    <xf numFmtId="176" fontId="1" fillId="0" borderId="0" xfId="3" applyNumberFormat="1" applyFill="1"/>
    <xf numFmtId="0" fontId="1" fillId="0" borderId="0" xfId="3" applyFill="1"/>
    <xf numFmtId="177" fontId="1" fillId="0" borderId="0" xfId="3" applyNumberFormat="1" applyFill="1"/>
    <xf numFmtId="183" fontId="4" fillId="0" borderId="0" xfId="0" applyNumberFormat="1" applyFont="1" applyBorder="1" applyAlignment="1">
      <alignment vertical="center"/>
    </xf>
    <xf numFmtId="183" fontId="4" fillId="0" borderId="0" xfId="0" applyNumberFormat="1" applyFont="1" applyBorder="1" applyAlignment="1">
      <alignment horizontal="center" vertical="center"/>
    </xf>
    <xf numFmtId="183" fontId="4" fillId="0" borderId="0" xfId="0" applyNumberFormat="1" applyFont="1" applyBorder="1">
      <alignment vertical="center"/>
    </xf>
    <xf numFmtId="183" fontId="4" fillId="0" borderId="0" xfId="0" applyNumberFormat="1" applyFont="1">
      <alignment vertical="center"/>
    </xf>
    <xf numFmtId="183" fontId="4" fillId="0" borderId="0" xfId="0" applyNumberFormat="1" applyFont="1" applyBorder="1" applyAlignment="1">
      <alignment horizontal="right" vertical="center"/>
    </xf>
    <xf numFmtId="183" fontId="4" fillId="0" borderId="16" xfId="1" applyNumberFormat="1" applyFont="1" applyBorder="1" applyAlignment="1">
      <alignment horizontal="center" vertical="center"/>
    </xf>
    <xf numFmtId="183" fontId="4" fillId="0" borderId="17" xfId="1" applyNumberFormat="1" applyFont="1" applyBorder="1" applyAlignment="1">
      <alignment horizontal="center" vertical="center"/>
    </xf>
    <xf numFmtId="183" fontId="4" fillId="0" borderId="0" xfId="0" applyNumberFormat="1" applyFont="1" applyAlignment="1">
      <alignment horizontal="right" vertical="center"/>
    </xf>
    <xf numFmtId="183" fontId="4" fillId="0" borderId="18" xfId="1" applyNumberFormat="1" applyFont="1" applyBorder="1" applyAlignment="1">
      <alignment horizontal="center" vertical="center"/>
    </xf>
    <xf numFmtId="183" fontId="4" fillId="0" borderId="19" xfId="0" applyNumberFormat="1" applyFont="1" applyBorder="1" applyAlignment="1">
      <alignment horizontal="center" vertical="center"/>
    </xf>
    <xf numFmtId="183" fontId="4" fillId="0" borderId="20" xfId="0" applyNumberFormat="1" applyFont="1" applyBorder="1" applyAlignment="1">
      <alignment horizontal="center" vertical="center"/>
    </xf>
    <xf numFmtId="183" fontId="4" fillId="0" borderId="0" xfId="0" applyNumberFormat="1" applyFont="1" applyAlignment="1">
      <alignment horizontal="center" vertical="center"/>
    </xf>
    <xf numFmtId="183" fontId="4" fillId="0" borderId="21" xfId="1" applyNumberFormat="1" applyFont="1" applyBorder="1" applyAlignment="1">
      <alignment horizontal="center" vertical="center"/>
    </xf>
    <xf numFmtId="183" fontId="4" fillId="0" borderId="22" xfId="0" applyNumberFormat="1" applyFont="1" applyBorder="1" applyAlignment="1">
      <alignment horizontal="center" vertical="center"/>
    </xf>
    <xf numFmtId="183" fontId="4" fillId="0" borderId="21" xfId="0" applyNumberFormat="1" applyFont="1" applyBorder="1" applyAlignment="1">
      <alignment horizontal="center" vertical="center"/>
    </xf>
    <xf numFmtId="183" fontId="4" fillId="0" borderId="9" xfId="1" applyNumberFormat="1" applyFont="1" applyBorder="1" applyAlignment="1">
      <alignment horizontal="center" vertical="center"/>
    </xf>
    <xf numFmtId="183" fontId="4" fillId="0" borderId="23" xfId="0" applyNumberFormat="1" applyFont="1" applyBorder="1" applyAlignment="1">
      <alignment horizontal="center" vertical="center"/>
    </xf>
    <xf numFmtId="183" fontId="4" fillId="0" borderId="3" xfId="1" applyNumberFormat="1" applyFont="1" applyBorder="1" applyAlignment="1">
      <alignment horizontal="center" vertical="center"/>
    </xf>
    <xf numFmtId="183" fontId="4" fillId="0" borderId="3" xfId="0" applyNumberFormat="1" applyFont="1" applyBorder="1" applyAlignment="1">
      <alignment horizontal="center" vertical="center"/>
    </xf>
    <xf numFmtId="183" fontId="4" fillId="0" borderId="24" xfId="0" applyNumberFormat="1" applyFont="1" applyBorder="1" applyAlignment="1">
      <alignment horizontal="center" vertical="center"/>
    </xf>
    <xf numFmtId="183" fontId="4" fillId="0" borderId="25" xfId="0" applyNumberFormat="1" applyFont="1" applyBorder="1" applyAlignment="1">
      <alignment horizontal="center" vertical="center"/>
    </xf>
    <xf numFmtId="183" fontId="4" fillId="0" borderId="0" xfId="0" applyNumberFormat="1" applyFont="1" applyBorder="1" applyAlignment="1">
      <alignment horizontal="left" vertical="center"/>
    </xf>
    <xf numFmtId="183" fontId="4" fillId="0" borderId="26" xfId="0" applyNumberFormat="1" applyFont="1" applyFill="1" applyBorder="1" applyAlignment="1">
      <alignment horizontal="center"/>
    </xf>
    <xf numFmtId="183" fontId="4" fillId="0" borderId="27" xfId="0" applyNumberFormat="1" applyFont="1" applyFill="1" applyBorder="1" applyAlignment="1">
      <alignment horizontal="center"/>
    </xf>
    <xf numFmtId="183" fontId="4" fillId="0" borderId="27" xfId="0" applyNumberFormat="1" applyFont="1" applyBorder="1" applyAlignment="1">
      <alignment horizontal="center" vertical="center"/>
    </xf>
    <xf numFmtId="38" fontId="3" fillId="0" borderId="5" xfId="1" applyFont="1" applyBorder="1">
      <alignment vertical="center"/>
    </xf>
    <xf numFmtId="183" fontId="4" fillId="0" borderId="0" xfId="0" applyNumberFormat="1" applyFont="1" applyFill="1" applyBorder="1" applyAlignment="1">
      <alignment horizontal="center"/>
    </xf>
    <xf numFmtId="183" fontId="4" fillId="0" borderId="16" xfId="0" applyNumberFormat="1" applyFont="1" applyBorder="1" applyAlignment="1">
      <alignment horizontal="center" vertical="center"/>
    </xf>
    <xf numFmtId="183" fontId="4" fillId="0" borderId="17" xfId="0" applyNumberFormat="1" applyFont="1" applyBorder="1" applyAlignment="1">
      <alignment horizontal="center" vertical="center"/>
    </xf>
    <xf numFmtId="0" fontId="1" fillId="0" borderId="0" xfId="3" applyFont="1" applyFill="1"/>
    <xf numFmtId="183" fontId="3" fillId="0" borderId="0" xfId="0" applyNumberFormat="1" applyFont="1" applyBorder="1" applyAlignment="1">
      <alignment horizontal="center" vertical="center" wrapText="1"/>
    </xf>
    <xf numFmtId="183" fontId="4" fillId="0" borderId="19" xfId="0" applyNumberFormat="1" applyFont="1" applyBorder="1">
      <alignment vertical="center"/>
    </xf>
    <xf numFmtId="183" fontId="3" fillId="0" borderId="21" xfId="0" applyNumberFormat="1" applyFont="1" applyBorder="1" applyAlignment="1">
      <alignment horizontal="center" vertical="center" wrapText="1"/>
    </xf>
    <xf numFmtId="183" fontId="3" fillId="0" borderId="1" xfId="0" applyNumberFormat="1" applyFont="1" applyBorder="1" applyAlignment="1">
      <alignment horizontal="center" vertical="center" wrapText="1"/>
    </xf>
    <xf numFmtId="183" fontId="3" fillId="0" borderId="5" xfId="0" applyNumberFormat="1" applyFont="1" applyBorder="1" applyAlignment="1">
      <alignment horizontal="center" vertical="center" wrapText="1"/>
    </xf>
    <xf numFmtId="183" fontId="3" fillId="0" borderId="13" xfId="0" applyNumberFormat="1" applyFont="1" applyBorder="1" applyAlignment="1">
      <alignment horizontal="center" vertical="center" wrapText="1"/>
    </xf>
    <xf numFmtId="183" fontId="3" fillId="0" borderId="28" xfId="0" applyNumberFormat="1" applyFont="1" applyBorder="1" applyAlignment="1">
      <alignment horizontal="center" vertical="center" wrapText="1"/>
    </xf>
    <xf numFmtId="0" fontId="3" fillId="0" borderId="0" xfId="0" applyFont="1" applyAlignment="1">
      <alignment horizontal="center" vertical="center"/>
    </xf>
    <xf numFmtId="189" fontId="3" fillId="0" borderId="0" xfId="1" applyNumberFormat="1" applyFont="1">
      <alignment vertical="center"/>
    </xf>
    <xf numFmtId="189" fontId="3" fillId="0" borderId="6" xfId="1" applyNumberFormat="1" applyFont="1" applyBorder="1">
      <alignment vertical="center"/>
    </xf>
    <xf numFmtId="176" fontId="1" fillId="0" borderId="0" xfId="4" applyNumberFormat="1" applyFill="1"/>
    <xf numFmtId="0" fontId="1" fillId="0" borderId="0" xfId="4" applyFill="1"/>
    <xf numFmtId="0" fontId="3" fillId="0" borderId="0" xfId="0" applyFont="1" applyBorder="1" applyAlignment="1">
      <alignment horizontal="center" vertical="center"/>
    </xf>
    <xf numFmtId="185" fontId="4" fillId="0" borderId="0" xfId="0" applyNumberFormat="1" applyFont="1" applyBorder="1" applyAlignment="1">
      <alignment horizontal="center" vertical="center"/>
    </xf>
    <xf numFmtId="185" fontId="4" fillId="0" borderId="0" xfId="0" applyNumberFormat="1" applyFont="1">
      <alignment vertical="center"/>
    </xf>
    <xf numFmtId="185" fontId="4" fillId="0" borderId="0" xfId="0" applyNumberFormat="1" applyFont="1" applyAlignment="1">
      <alignment horizontal="center" vertical="center"/>
    </xf>
    <xf numFmtId="185" fontId="4" fillId="0" borderId="0" xfId="0" applyNumberFormat="1" applyFont="1" applyBorder="1" applyAlignment="1">
      <alignment horizontal="right" vertical="center"/>
    </xf>
    <xf numFmtId="185" fontId="4" fillId="0" borderId="0" xfId="0" applyNumberFormat="1" applyFont="1" applyBorder="1" applyAlignment="1">
      <alignment horizontal="left" vertical="center"/>
    </xf>
    <xf numFmtId="185" fontId="4" fillId="0" borderId="16" xfId="1" applyNumberFormat="1" applyFont="1" applyBorder="1" applyAlignment="1">
      <alignment horizontal="center" vertical="center"/>
    </xf>
    <xf numFmtId="185" fontId="4" fillId="0" borderId="17" xfId="1" applyNumberFormat="1" applyFont="1" applyBorder="1" applyAlignment="1">
      <alignment horizontal="center" vertical="center"/>
    </xf>
    <xf numFmtId="185" fontId="4" fillId="0" borderId="0" xfId="0" applyNumberFormat="1" applyFont="1" applyAlignment="1">
      <alignment horizontal="right" vertical="center"/>
    </xf>
    <xf numFmtId="185" fontId="4" fillId="0" borderId="18" xfId="1" applyNumberFormat="1" applyFont="1" applyBorder="1" applyAlignment="1">
      <alignment horizontal="center" vertical="center"/>
    </xf>
    <xf numFmtId="185" fontId="4" fillId="0" borderId="19" xfId="0" applyNumberFormat="1" applyFont="1" applyBorder="1" applyAlignment="1">
      <alignment horizontal="center" vertical="center"/>
    </xf>
    <xf numFmtId="185" fontId="4" fillId="0" borderId="20" xfId="0" applyNumberFormat="1" applyFont="1" applyBorder="1" applyAlignment="1">
      <alignment horizontal="center" vertical="center"/>
    </xf>
    <xf numFmtId="185" fontId="4" fillId="0" borderId="21" xfId="1" applyNumberFormat="1" applyFont="1" applyBorder="1" applyAlignment="1">
      <alignment horizontal="center" vertical="center"/>
    </xf>
    <xf numFmtId="185" fontId="4" fillId="0" borderId="22" xfId="0" applyNumberFormat="1" applyFont="1" applyBorder="1" applyAlignment="1">
      <alignment horizontal="center" vertical="center"/>
    </xf>
    <xf numFmtId="185" fontId="4" fillId="0" borderId="21" xfId="0" applyNumberFormat="1" applyFont="1" applyBorder="1" applyAlignment="1">
      <alignment horizontal="center" vertical="center"/>
    </xf>
    <xf numFmtId="185" fontId="4" fillId="0" borderId="9" xfId="1" applyNumberFormat="1" applyFont="1" applyBorder="1" applyAlignment="1">
      <alignment horizontal="center" vertical="center"/>
    </xf>
    <xf numFmtId="185" fontId="4" fillId="0" borderId="23" xfId="0" applyNumberFormat="1" applyFont="1" applyBorder="1" applyAlignment="1">
      <alignment horizontal="center" vertical="center"/>
    </xf>
    <xf numFmtId="185" fontId="4" fillId="0" borderId="3" xfId="1" applyNumberFormat="1" applyFont="1" applyBorder="1" applyAlignment="1">
      <alignment horizontal="center" vertical="center"/>
    </xf>
    <xf numFmtId="185" fontId="4" fillId="0" borderId="3" xfId="0" applyNumberFormat="1" applyFont="1" applyBorder="1" applyAlignment="1">
      <alignment horizontal="center" vertical="center"/>
    </xf>
    <xf numFmtId="185" fontId="4" fillId="0" borderId="26" xfId="0" applyNumberFormat="1" applyFont="1" applyFill="1" applyBorder="1" applyAlignment="1">
      <alignment horizontal="center"/>
    </xf>
    <xf numFmtId="185" fontId="4" fillId="0" borderId="24" xfId="0" applyNumberFormat="1" applyFont="1" applyBorder="1" applyAlignment="1">
      <alignment horizontal="center" vertical="center"/>
    </xf>
    <xf numFmtId="185" fontId="4" fillId="0" borderId="25" xfId="0" applyNumberFormat="1" applyFont="1" applyBorder="1" applyAlignment="1">
      <alignment horizontal="center" vertical="center"/>
    </xf>
    <xf numFmtId="185" fontId="4" fillId="0" borderId="27" xfId="0" applyNumberFormat="1" applyFont="1" applyFill="1" applyBorder="1" applyAlignment="1">
      <alignment horizontal="center"/>
    </xf>
    <xf numFmtId="185" fontId="4" fillId="0" borderId="0" xfId="0" applyNumberFormat="1" applyFont="1" applyFill="1" applyBorder="1" applyAlignment="1">
      <alignment horizontal="center"/>
    </xf>
    <xf numFmtId="185" fontId="4" fillId="0" borderId="16" xfId="0" applyNumberFormat="1" applyFont="1" applyBorder="1" applyAlignment="1">
      <alignment horizontal="center" vertical="center"/>
    </xf>
    <xf numFmtId="185" fontId="4" fillId="0" borderId="17" xfId="0" applyNumberFormat="1" applyFont="1" applyBorder="1" applyAlignment="1">
      <alignment horizontal="center" vertical="center"/>
    </xf>
    <xf numFmtId="185" fontId="4" fillId="0" borderId="0" xfId="0" applyNumberFormat="1" applyFont="1" applyBorder="1">
      <alignment vertical="center"/>
    </xf>
    <xf numFmtId="185" fontId="4" fillId="0" borderId="27" xfId="0" applyNumberFormat="1" applyFont="1" applyBorder="1" applyAlignment="1">
      <alignment horizontal="center" vertical="center"/>
    </xf>
    <xf numFmtId="185" fontId="4" fillId="0" borderId="19" xfId="0" applyNumberFormat="1" applyFont="1" applyBorder="1">
      <alignment vertical="center"/>
    </xf>
    <xf numFmtId="185" fontId="3" fillId="0" borderId="28" xfId="0" applyNumberFormat="1" applyFont="1" applyBorder="1" applyAlignment="1">
      <alignment horizontal="center" vertical="center" wrapText="1"/>
    </xf>
    <xf numFmtId="185" fontId="3" fillId="0" borderId="1" xfId="0" applyNumberFormat="1" applyFont="1" applyBorder="1" applyAlignment="1">
      <alignment horizontal="center" vertical="center" wrapText="1"/>
    </xf>
    <xf numFmtId="185" fontId="3" fillId="0" borderId="13" xfId="0" applyNumberFormat="1" applyFont="1" applyBorder="1" applyAlignment="1">
      <alignment horizontal="center" vertical="center" wrapText="1"/>
    </xf>
    <xf numFmtId="185" fontId="3" fillId="0" borderId="21" xfId="0" applyNumberFormat="1" applyFont="1" applyBorder="1" applyAlignment="1">
      <alignment horizontal="center" vertical="center"/>
    </xf>
    <xf numFmtId="185" fontId="3" fillId="0" borderId="5" xfId="0" applyNumberFormat="1" applyFont="1" applyBorder="1" applyAlignment="1">
      <alignment horizontal="center" vertical="center"/>
    </xf>
    <xf numFmtId="185" fontId="9" fillId="0" borderId="0" xfId="0" applyNumberFormat="1" applyFont="1" applyBorder="1" applyAlignment="1">
      <alignment horizontal="center" vertical="center"/>
    </xf>
    <xf numFmtId="185" fontId="4" fillId="0" borderId="5" xfId="0" applyNumberFormat="1" applyFont="1" applyBorder="1" applyAlignment="1">
      <alignment horizontal="center" vertical="center"/>
    </xf>
    <xf numFmtId="185" fontId="3" fillId="0" borderId="0" xfId="0" applyNumberFormat="1" applyFont="1" applyBorder="1" applyAlignment="1">
      <alignment horizontal="center" vertical="center"/>
    </xf>
    <xf numFmtId="185" fontId="4" fillId="0" borderId="30" xfId="0" applyNumberFormat="1" applyFont="1" applyBorder="1" applyAlignment="1">
      <alignment horizontal="center" vertical="center"/>
    </xf>
    <xf numFmtId="185" fontId="4" fillId="0" borderId="31" xfId="0" applyNumberFormat="1" applyFont="1" applyBorder="1" applyAlignment="1">
      <alignment horizontal="center" vertical="center"/>
    </xf>
    <xf numFmtId="185" fontId="3" fillId="0" borderId="24" xfId="0" applyNumberFormat="1" applyFont="1" applyBorder="1" applyAlignment="1">
      <alignment horizontal="center" vertical="center"/>
    </xf>
    <xf numFmtId="185" fontId="3" fillId="0" borderId="30" xfId="0" applyNumberFormat="1" applyFont="1" applyBorder="1" applyAlignment="1">
      <alignment horizontal="center" vertical="center"/>
    </xf>
    <xf numFmtId="0" fontId="0" fillId="0" borderId="0" xfId="0" applyAlignment="1">
      <alignment horizontal="left" vertical="center"/>
    </xf>
    <xf numFmtId="0" fontId="11" fillId="0" borderId="0" xfId="0" applyFont="1" applyAlignment="1">
      <alignment horizontal="left" vertical="center"/>
    </xf>
    <xf numFmtId="0" fontId="11" fillId="0" borderId="0" xfId="0" applyFont="1">
      <alignment vertical="center"/>
    </xf>
    <xf numFmtId="0" fontId="0" fillId="0" borderId="0" xfId="0" applyAlignment="1">
      <alignment horizontal="center" vertical="center"/>
    </xf>
    <xf numFmtId="0" fontId="1" fillId="0" borderId="0" xfId="0" applyFont="1" applyAlignment="1">
      <alignment vertical="center"/>
    </xf>
    <xf numFmtId="0" fontId="1" fillId="0" borderId="0" xfId="0" applyFont="1" applyAlignment="1">
      <alignment horizontal="center" vertical="center"/>
    </xf>
    <xf numFmtId="185" fontId="3" fillId="0" borderId="6" xfId="1" applyNumberFormat="1" applyFont="1" applyBorder="1" applyAlignment="1">
      <alignment vertical="center"/>
    </xf>
    <xf numFmtId="0" fontId="3" fillId="0" borderId="6" xfId="0" applyFont="1" applyBorder="1" applyAlignment="1">
      <alignment vertical="center"/>
    </xf>
    <xf numFmtId="0" fontId="1" fillId="0" borderId="6" xfId="0" applyFont="1" applyBorder="1" applyAlignment="1">
      <alignment horizontal="center" vertical="center"/>
    </xf>
    <xf numFmtId="38" fontId="3" fillId="0" borderId="0" xfId="0" applyNumberFormat="1" applyFont="1" applyBorder="1" applyAlignment="1">
      <alignment vertical="center"/>
    </xf>
    <xf numFmtId="0" fontId="3" fillId="0" borderId="0" xfId="0" applyFont="1" applyBorder="1" applyAlignment="1">
      <alignment vertical="center"/>
    </xf>
    <xf numFmtId="0" fontId="1" fillId="0" borderId="0" xfId="0" applyFont="1" applyBorder="1" applyAlignment="1">
      <alignment horizontal="center" vertical="center"/>
    </xf>
    <xf numFmtId="0" fontId="1" fillId="0" borderId="0" xfId="0" applyFont="1" applyBorder="1" applyAlignment="1">
      <alignment vertical="center"/>
    </xf>
    <xf numFmtId="179" fontId="1" fillId="0" borderId="6" xfId="0" applyNumberFormat="1" applyFont="1" applyBorder="1" applyAlignment="1">
      <alignment vertical="center"/>
    </xf>
    <xf numFmtId="0" fontId="1" fillId="0" borderId="9" xfId="0" applyFont="1" applyBorder="1" applyAlignment="1">
      <alignment vertical="center"/>
    </xf>
    <xf numFmtId="0" fontId="1" fillId="0" borderId="13" xfId="0" applyFont="1" applyBorder="1" applyAlignment="1">
      <alignment vertical="center"/>
    </xf>
    <xf numFmtId="0" fontId="1" fillId="0" borderId="12" xfId="0" applyFont="1" applyBorder="1" applyAlignment="1">
      <alignment horizontal="center" vertical="center"/>
    </xf>
    <xf numFmtId="0" fontId="1" fillId="0" borderId="12" xfId="0" applyFont="1" applyBorder="1" applyAlignment="1">
      <alignment vertical="center"/>
    </xf>
    <xf numFmtId="0" fontId="1" fillId="0" borderId="3" xfId="0" applyFont="1" applyBorder="1" applyAlignment="1">
      <alignment vertical="center"/>
    </xf>
    <xf numFmtId="0" fontId="1" fillId="0" borderId="8" xfId="0" applyFont="1" applyBorder="1" applyAlignment="1">
      <alignment vertical="center"/>
    </xf>
    <xf numFmtId="0" fontId="4" fillId="0" borderId="9" xfId="0" applyFont="1" applyBorder="1" applyAlignment="1">
      <alignment horizontal="left" vertical="center"/>
    </xf>
    <xf numFmtId="0" fontId="4" fillId="0" borderId="12" xfId="0" applyFont="1" applyBorder="1" applyAlignment="1">
      <alignment vertical="center"/>
    </xf>
    <xf numFmtId="0" fontId="4" fillId="0" borderId="12" xfId="0" applyFont="1" applyBorder="1" applyAlignment="1">
      <alignment horizontal="center" vertical="center"/>
    </xf>
    <xf numFmtId="0" fontId="1" fillId="0" borderId="10" xfId="0" applyFont="1" applyBorder="1" applyAlignment="1">
      <alignment vertical="center"/>
    </xf>
    <xf numFmtId="0" fontId="1" fillId="0" borderId="4" xfId="0" applyFont="1" applyBorder="1" applyAlignment="1">
      <alignment vertical="center"/>
    </xf>
    <xf numFmtId="0" fontId="1" fillId="0" borderId="11" xfId="0" applyFont="1" applyBorder="1" applyAlignment="1">
      <alignment vertical="center"/>
    </xf>
    <xf numFmtId="0" fontId="4" fillId="0" borderId="10" xfId="0" applyFont="1" applyBorder="1" applyAlignment="1">
      <alignment horizontal="center" vertical="center"/>
    </xf>
    <xf numFmtId="0" fontId="4" fillId="0" borderId="4" xfId="0" applyFont="1" applyBorder="1" applyAlignment="1">
      <alignment vertical="center"/>
    </xf>
    <xf numFmtId="0" fontId="3" fillId="0" borderId="3" xfId="0" applyFont="1" applyBorder="1" applyAlignment="1">
      <alignment vertical="center"/>
    </xf>
    <xf numFmtId="0" fontId="3" fillId="0" borderId="8" xfId="0" applyFont="1" applyBorder="1" applyAlignment="1">
      <alignment vertical="center"/>
    </xf>
    <xf numFmtId="0" fontId="1" fillId="0" borderId="3" xfId="0" applyFont="1" applyBorder="1" applyAlignment="1">
      <alignment horizontal="center" vertical="center"/>
    </xf>
    <xf numFmtId="180" fontId="1" fillId="0" borderId="0" xfId="0" applyNumberFormat="1" applyFont="1" applyBorder="1" applyAlignment="1">
      <alignment vertical="center"/>
    </xf>
    <xf numFmtId="180" fontId="1" fillId="0" borderId="3" xfId="0" applyNumberFormat="1" applyFont="1" applyBorder="1" applyAlignment="1">
      <alignment horizontal="center" vertical="center"/>
    </xf>
    <xf numFmtId="180" fontId="1" fillId="0" borderId="8" xfId="0" applyNumberFormat="1" applyFont="1" applyBorder="1" applyAlignment="1">
      <alignment vertical="center"/>
    </xf>
    <xf numFmtId="178" fontId="1" fillId="0" borderId="3" xfId="0" applyNumberFormat="1" applyFont="1" applyBorder="1" applyAlignment="1">
      <alignment vertical="center"/>
    </xf>
    <xf numFmtId="0" fontId="3" fillId="0" borderId="32" xfId="0" applyFont="1" applyBorder="1" applyAlignment="1">
      <alignment vertical="center"/>
    </xf>
    <xf numFmtId="0" fontId="3" fillId="0" borderId="33" xfId="0" applyFont="1" applyBorder="1" applyAlignment="1">
      <alignment vertical="center"/>
    </xf>
    <xf numFmtId="0" fontId="1" fillId="0" borderId="32" xfId="0" applyFont="1" applyBorder="1" applyAlignment="1">
      <alignment horizontal="center" vertical="center"/>
    </xf>
    <xf numFmtId="180" fontId="1" fillId="0" borderId="34" xfId="0" applyNumberFormat="1" applyFont="1" applyBorder="1" applyAlignment="1">
      <alignment vertical="center"/>
    </xf>
    <xf numFmtId="180" fontId="1" fillId="0" borderId="32" xfId="0" applyNumberFormat="1" applyFont="1" applyBorder="1" applyAlignment="1">
      <alignment horizontal="center" vertical="center"/>
    </xf>
    <xf numFmtId="180" fontId="1" fillId="0" borderId="33" xfId="0" applyNumberFormat="1" applyFont="1" applyBorder="1" applyAlignment="1">
      <alignment vertical="center"/>
    </xf>
    <xf numFmtId="0" fontId="3" fillId="0" borderId="10" xfId="0" applyFont="1" applyBorder="1" applyAlignment="1">
      <alignment vertical="center"/>
    </xf>
    <xf numFmtId="0" fontId="3" fillId="0" borderId="4" xfId="0" applyFont="1" applyBorder="1" applyAlignment="1">
      <alignment vertical="center"/>
    </xf>
    <xf numFmtId="0" fontId="1" fillId="0" borderId="10" xfId="0" applyFont="1" applyBorder="1" applyAlignment="1">
      <alignment horizontal="center" vertical="center"/>
    </xf>
    <xf numFmtId="180" fontId="1" fillId="0" borderId="11" xfId="0" applyNumberFormat="1" applyFont="1" applyBorder="1" applyAlignment="1">
      <alignment vertical="center"/>
    </xf>
    <xf numFmtId="180" fontId="1" fillId="0" borderId="10" xfId="0" applyNumberFormat="1" applyFont="1" applyBorder="1" applyAlignment="1">
      <alignment horizontal="center" vertical="center"/>
    </xf>
    <xf numFmtId="180" fontId="1" fillId="0" borderId="4" xfId="0" applyNumberFormat="1" applyFont="1" applyBorder="1" applyAlignment="1">
      <alignment vertical="center"/>
    </xf>
    <xf numFmtId="178" fontId="1" fillId="0" borderId="10" xfId="0" applyNumberFormat="1" applyFont="1" applyBorder="1" applyAlignment="1">
      <alignment vertical="center"/>
    </xf>
    <xf numFmtId="178" fontId="1" fillId="0" borderId="4" xfId="0" applyNumberFormat="1" applyFont="1" applyBorder="1" applyAlignment="1">
      <alignment vertical="center"/>
    </xf>
    <xf numFmtId="0" fontId="1" fillId="0" borderId="7" xfId="0" applyFont="1" applyBorder="1" applyAlignment="1">
      <alignment horizontal="center" vertical="center"/>
    </xf>
    <xf numFmtId="178" fontId="1" fillId="0" borderId="0" xfId="0" applyNumberFormat="1" applyFont="1" applyBorder="1" applyAlignment="1">
      <alignment vertical="center"/>
    </xf>
    <xf numFmtId="178" fontId="1" fillId="0" borderId="3" xfId="0" applyNumberFormat="1" applyFont="1" applyBorder="1" applyAlignment="1">
      <alignment horizontal="center" vertical="center"/>
    </xf>
    <xf numFmtId="178" fontId="1" fillId="0" borderId="8" xfId="0" applyNumberFormat="1" applyFont="1" applyBorder="1" applyAlignment="1">
      <alignment vertical="center"/>
    </xf>
    <xf numFmtId="178" fontId="1" fillId="0" borderId="34" xfId="0" applyNumberFormat="1" applyFont="1" applyBorder="1" applyAlignment="1">
      <alignment vertical="center"/>
    </xf>
    <xf numFmtId="178" fontId="1" fillId="0" borderId="32" xfId="0" applyNumberFormat="1" applyFont="1" applyBorder="1" applyAlignment="1">
      <alignment horizontal="center" vertical="center"/>
    </xf>
    <xf numFmtId="178" fontId="1" fillId="0" borderId="33" xfId="0" applyNumberFormat="1" applyFont="1" applyBorder="1" applyAlignment="1">
      <alignment vertical="center"/>
    </xf>
    <xf numFmtId="178" fontId="1" fillId="0" borderId="11" xfId="0" applyNumberFormat="1" applyFont="1" applyBorder="1" applyAlignment="1">
      <alignment vertical="center"/>
    </xf>
    <xf numFmtId="178" fontId="1" fillId="0" borderId="10" xfId="0" applyNumberFormat="1" applyFont="1" applyBorder="1" applyAlignment="1">
      <alignment horizontal="center" vertical="center"/>
    </xf>
    <xf numFmtId="188" fontId="8" fillId="0" borderId="0" xfId="1" applyNumberFormat="1" applyFont="1" applyBorder="1" applyAlignment="1">
      <alignment horizontal="right" vertical="center"/>
    </xf>
    <xf numFmtId="180" fontId="4" fillId="0" borderId="17" xfId="1" applyNumberFormat="1" applyFont="1" applyBorder="1" applyAlignment="1">
      <alignment horizontal="center" vertical="center"/>
    </xf>
    <xf numFmtId="38" fontId="4" fillId="0" borderId="17" xfId="1" applyFont="1" applyBorder="1" applyAlignment="1">
      <alignment horizontal="center" vertical="center"/>
    </xf>
    <xf numFmtId="180" fontId="3" fillId="0" borderId="21" xfId="0" applyNumberFormat="1" applyFont="1" applyBorder="1" applyAlignment="1">
      <alignment horizontal="center" vertical="center"/>
    </xf>
    <xf numFmtId="180" fontId="3" fillId="0" borderId="5" xfId="0" applyNumberFormat="1" applyFont="1" applyBorder="1" applyAlignment="1">
      <alignment horizontal="center" vertical="center"/>
    </xf>
    <xf numFmtId="180" fontId="9" fillId="0" borderId="0" xfId="0" applyNumberFormat="1" applyFont="1" applyBorder="1" applyAlignment="1">
      <alignment horizontal="center" vertical="center"/>
    </xf>
    <xf numFmtId="180" fontId="3" fillId="0" borderId="21" xfId="0" applyNumberFormat="1" applyFont="1" applyBorder="1" applyAlignment="1">
      <alignment horizontal="center" vertical="center" wrapText="1"/>
    </xf>
    <xf numFmtId="180" fontId="3" fillId="0" borderId="5" xfId="0" applyNumberFormat="1" applyFont="1" applyBorder="1" applyAlignment="1">
      <alignment horizontal="center" vertical="center" wrapText="1"/>
    </xf>
    <xf numFmtId="180" fontId="4" fillId="0" borderId="0" xfId="0" applyNumberFormat="1" applyFont="1" applyAlignment="1">
      <alignment horizontal="center" vertical="center"/>
    </xf>
    <xf numFmtId="180" fontId="4" fillId="0" borderId="21" xfId="0" applyNumberFormat="1" applyFont="1" applyBorder="1" applyAlignment="1">
      <alignment horizontal="center" vertical="center"/>
    </xf>
    <xf numFmtId="180" fontId="4" fillId="0" borderId="5" xfId="0" applyNumberFormat="1" applyFont="1" applyBorder="1" applyAlignment="1">
      <alignment horizontal="center" vertical="center"/>
    </xf>
    <xf numFmtId="180" fontId="4" fillId="0" borderId="0" xfId="0" applyNumberFormat="1" applyFont="1" applyBorder="1" applyAlignment="1">
      <alignment horizontal="center" vertical="center"/>
    </xf>
    <xf numFmtId="180" fontId="3" fillId="0" borderId="0" xfId="0" applyNumberFormat="1" applyFont="1" applyBorder="1" applyAlignment="1">
      <alignment horizontal="center" vertical="center"/>
    </xf>
    <xf numFmtId="180" fontId="4" fillId="0" borderId="24" xfId="0" applyNumberFormat="1" applyFont="1" applyBorder="1" applyAlignment="1">
      <alignment horizontal="center" vertical="center"/>
    </xf>
    <xf numFmtId="180" fontId="4" fillId="0" borderId="30" xfId="0" applyNumberFormat="1" applyFont="1" applyBorder="1" applyAlignment="1">
      <alignment horizontal="center" vertical="center"/>
    </xf>
    <xf numFmtId="180" fontId="4" fillId="0" borderId="31" xfId="0" applyNumberFormat="1" applyFont="1" applyBorder="1" applyAlignment="1">
      <alignment horizontal="center" vertical="center"/>
    </xf>
    <xf numFmtId="180" fontId="3" fillId="0" borderId="24" xfId="0" applyNumberFormat="1" applyFont="1" applyBorder="1" applyAlignment="1">
      <alignment horizontal="center" vertical="center"/>
    </xf>
    <xf numFmtId="180" fontId="3" fillId="0" borderId="30" xfId="0" applyNumberFormat="1" applyFont="1" applyBorder="1" applyAlignment="1">
      <alignment horizontal="center" vertical="center"/>
    </xf>
    <xf numFmtId="185" fontId="8" fillId="0" borderId="0" xfId="1" applyNumberFormat="1" applyFont="1" applyBorder="1" applyAlignment="1">
      <alignment horizontal="right" vertical="center"/>
    </xf>
    <xf numFmtId="0" fontId="1" fillId="0" borderId="0" xfId="3" applyFill="1" applyAlignment="1">
      <alignment wrapText="1"/>
    </xf>
    <xf numFmtId="0" fontId="1" fillId="0" borderId="0" xfId="4" applyFill="1" applyAlignment="1">
      <alignment wrapText="1"/>
    </xf>
    <xf numFmtId="176" fontId="1" fillId="0" borderId="0" xfId="3" applyNumberFormat="1" applyFont="1" applyFill="1"/>
    <xf numFmtId="181" fontId="3" fillId="0" borderId="0" xfId="0" applyNumberFormat="1" applyFont="1" applyAlignment="1">
      <alignment vertical="center"/>
    </xf>
    <xf numFmtId="182" fontId="1" fillId="0" borderId="0" xfId="0" applyNumberFormat="1" applyFont="1" applyBorder="1" applyAlignment="1">
      <alignment vertical="center"/>
    </xf>
    <xf numFmtId="0" fontId="0" fillId="0" borderId="0" xfId="0" applyBorder="1">
      <alignment vertical="center"/>
    </xf>
    <xf numFmtId="0" fontId="0" fillId="0" borderId="0" xfId="0" applyBorder="1" applyAlignment="1">
      <alignment horizontal="center" vertical="center"/>
    </xf>
    <xf numFmtId="0" fontId="0" fillId="0" borderId="0" xfId="0" applyBorder="1" applyAlignment="1">
      <alignment horizontal="left" vertical="center"/>
    </xf>
    <xf numFmtId="38" fontId="3" fillId="0" borderId="0" xfId="1" applyFont="1" applyBorder="1">
      <alignment vertical="center"/>
    </xf>
    <xf numFmtId="0" fontId="0" fillId="0" borderId="0" xfId="0" applyBorder="1" applyAlignment="1">
      <alignment vertical="center" wrapText="1"/>
    </xf>
    <xf numFmtId="189" fontId="3" fillId="0" borderId="0" xfId="1" applyNumberFormat="1" applyFont="1" applyBorder="1">
      <alignment vertical="center"/>
    </xf>
    <xf numFmtId="38" fontId="3" fillId="0" borderId="0" xfId="1" applyFont="1" applyBorder="1" applyAlignment="1">
      <alignment horizontal="center" vertical="center"/>
    </xf>
    <xf numFmtId="38" fontId="1" fillId="0" borderId="0" xfId="1" applyFont="1" applyBorder="1" applyAlignment="1">
      <alignment horizontal="center" vertical="center"/>
    </xf>
    <xf numFmtId="0" fontId="1" fillId="0" borderId="0" xfId="0" applyFont="1" applyBorder="1">
      <alignment vertical="center"/>
    </xf>
    <xf numFmtId="189" fontId="3" fillId="0" borderId="0" xfId="1" applyNumberFormat="1" applyFont="1" applyBorder="1" applyAlignment="1">
      <alignment horizontal="center" vertical="center"/>
    </xf>
    <xf numFmtId="38" fontId="3" fillId="0" borderId="0" xfId="0" applyNumberFormat="1" applyFont="1" applyBorder="1" applyAlignment="1">
      <alignment horizontal="center" vertical="center"/>
    </xf>
    <xf numFmtId="178" fontId="1" fillId="0" borderId="0" xfId="0" applyNumberFormat="1" applyFont="1" applyBorder="1" applyAlignment="1">
      <alignment horizontal="center" vertical="center"/>
    </xf>
    <xf numFmtId="0" fontId="12" fillId="0" borderId="0" xfId="0" applyFont="1" applyBorder="1" applyAlignment="1">
      <alignment horizontal="left" vertical="center"/>
    </xf>
    <xf numFmtId="0" fontId="11" fillId="0" borderId="0" xfId="0" applyFont="1" applyBorder="1" applyAlignment="1">
      <alignment horizontal="left" vertical="center"/>
    </xf>
    <xf numFmtId="0" fontId="11" fillId="0" borderId="0" xfId="0" applyFont="1" applyBorder="1">
      <alignment vertical="center"/>
    </xf>
    <xf numFmtId="49" fontId="4" fillId="0" borderId="0" xfId="0" applyNumberFormat="1" applyFont="1" applyBorder="1" applyAlignment="1">
      <alignment horizontal="left" vertical="center"/>
    </xf>
    <xf numFmtId="0" fontId="1" fillId="0" borderId="0" xfId="3" applyFont="1" applyFill="1" applyAlignment="1">
      <alignment wrapText="1"/>
    </xf>
    <xf numFmtId="38" fontId="3" fillId="0" borderId="0" xfId="1" applyFont="1" applyFill="1" applyBorder="1">
      <alignment vertical="center"/>
    </xf>
    <xf numFmtId="0" fontId="3" fillId="0" borderId="0" xfId="0" applyFont="1" applyFill="1">
      <alignment vertical="center"/>
    </xf>
    <xf numFmtId="0" fontId="3" fillId="0" borderId="0" xfId="0" applyFont="1" applyBorder="1" applyAlignment="1">
      <alignment vertical="center" wrapText="1"/>
    </xf>
    <xf numFmtId="183" fontId="3" fillId="0" borderId="18" xfId="0" applyNumberFormat="1" applyFont="1" applyBorder="1" applyAlignment="1">
      <alignment horizontal="center" vertical="center" wrapText="1"/>
    </xf>
    <xf numFmtId="185" fontId="3" fillId="0" borderId="18" xfId="0" applyNumberFormat="1" applyFont="1" applyBorder="1" applyAlignment="1">
      <alignment horizontal="center" vertical="center" wrapText="1"/>
    </xf>
    <xf numFmtId="0" fontId="12" fillId="0" borderId="0" xfId="0" applyFont="1" applyBorder="1" applyAlignment="1">
      <alignment vertical="center"/>
    </xf>
    <xf numFmtId="0" fontId="12" fillId="0" borderId="0" xfId="0" applyFont="1" applyBorder="1" applyAlignment="1">
      <alignment horizontal="center" vertical="center"/>
    </xf>
    <xf numFmtId="176" fontId="6" fillId="0" borderId="0" xfId="0" applyNumberFormat="1" applyFont="1" applyBorder="1" applyAlignment="1">
      <alignment horizontal="right" vertical="center"/>
    </xf>
    <xf numFmtId="0" fontId="3" fillId="0" borderId="19" xfId="0" applyFont="1" applyBorder="1" applyAlignment="1">
      <alignment vertical="center"/>
    </xf>
    <xf numFmtId="183" fontId="4" fillId="0" borderId="20" xfId="0" applyNumberFormat="1" applyFont="1" applyBorder="1">
      <alignment vertical="center"/>
    </xf>
    <xf numFmtId="183" fontId="4" fillId="0" borderId="22" xfId="0" applyNumberFormat="1" applyFont="1" applyBorder="1">
      <alignment vertical="center"/>
    </xf>
    <xf numFmtId="180" fontId="9" fillId="0" borderId="21" xfId="0" applyNumberFormat="1" applyFont="1" applyBorder="1" applyAlignment="1">
      <alignment horizontal="center" vertical="center"/>
    </xf>
    <xf numFmtId="183" fontId="3" fillId="0" borderId="22" xfId="0" applyNumberFormat="1" applyFont="1" applyBorder="1" applyAlignment="1">
      <alignment horizontal="center" vertical="center" wrapText="1"/>
    </xf>
    <xf numFmtId="180" fontId="3" fillId="0" borderId="35" xfId="0" applyNumberFormat="1" applyFont="1" applyBorder="1" applyAlignment="1">
      <alignment horizontal="center" vertical="center"/>
    </xf>
    <xf numFmtId="185" fontId="6" fillId="0" borderId="0" xfId="0" applyNumberFormat="1" applyFont="1" applyBorder="1" applyAlignment="1">
      <alignment horizontal="right" vertical="center"/>
    </xf>
    <xf numFmtId="185" fontId="4" fillId="0" borderId="20" xfId="0" applyNumberFormat="1" applyFont="1" applyBorder="1">
      <alignment vertical="center"/>
    </xf>
    <xf numFmtId="185" fontId="3" fillId="0" borderId="21" xfId="0" applyNumberFormat="1" applyFont="1" applyBorder="1" applyAlignment="1">
      <alignment horizontal="center" vertical="center" wrapText="1"/>
    </xf>
    <xf numFmtId="185" fontId="4" fillId="0" borderId="22" xfId="0" applyNumberFormat="1" applyFont="1" applyBorder="1">
      <alignment vertical="center"/>
    </xf>
    <xf numFmtId="185" fontId="9" fillId="0" borderId="21" xfId="0" applyNumberFormat="1" applyFont="1" applyBorder="1" applyAlignment="1">
      <alignment horizontal="center" vertical="center"/>
    </xf>
    <xf numFmtId="185" fontId="3" fillId="0" borderId="35" xfId="0" applyNumberFormat="1" applyFont="1" applyBorder="1" applyAlignment="1">
      <alignment horizontal="center" vertical="center"/>
    </xf>
    <xf numFmtId="0" fontId="3" fillId="3" borderId="6" xfId="0" applyFont="1" applyFill="1" applyBorder="1" applyProtection="1">
      <alignment vertical="center"/>
      <protection locked="0"/>
    </xf>
    <xf numFmtId="38" fontId="3" fillId="0" borderId="0" xfId="0" applyNumberFormat="1" applyFont="1" applyBorder="1" applyAlignment="1">
      <alignment horizontal="left" vertical="center"/>
    </xf>
    <xf numFmtId="0" fontId="14" fillId="0" borderId="0" xfId="0" applyFont="1" applyBorder="1" applyAlignment="1">
      <alignment horizontal="center" vertical="center"/>
    </xf>
    <xf numFmtId="180" fontId="3" fillId="0" borderId="0" xfId="0" applyNumberFormat="1" applyFont="1" applyBorder="1" applyAlignment="1">
      <alignment horizontal="center" vertical="center" shrinkToFit="1"/>
    </xf>
    <xf numFmtId="180" fontId="3" fillId="0" borderId="36" xfId="0" applyNumberFormat="1" applyFont="1" applyBorder="1" applyAlignment="1">
      <alignment horizontal="center" vertical="center" shrinkToFit="1"/>
    </xf>
    <xf numFmtId="189" fontId="3" fillId="0" borderId="6" xfId="1" applyNumberFormat="1" applyFont="1" applyFill="1" applyBorder="1" applyProtection="1">
      <alignment vertical="center"/>
      <protection hidden="1"/>
    </xf>
    <xf numFmtId="189" fontId="27" fillId="0" borderId="6" xfId="1" applyNumberFormat="1" applyFont="1" applyBorder="1">
      <alignment vertical="center"/>
    </xf>
    <xf numFmtId="0" fontId="0" fillId="0" borderId="0" xfId="0" applyFont="1" applyBorder="1" applyAlignment="1">
      <alignment horizontal="left" vertical="center"/>
    </xf>
    <xf numFmtId="0" fontId="0" fillId="0" borderId="0" xfId="0" applyFont="1">
      <alignment vertical="center"/>
    </xf>
    <xf numFmtId="0" fontId="15" fillId="0" borderId="0" xfId="0" applyFont="1" applyBorder="1" applyAlignment="1">
      <alignment horizontal="left" vertical="center"/>
    </xf>
    <xf numFmtId="0" fontId="0" fillId="0" borderId="37" xfId="0" applyBorder="1">
      <alignment vertical="center"/>
    </xf>
    <xf numFmtId="0" fontId="0" fillId="0" borderId="37" xfId="0" applyBorder="1" applyAlignment="1">
      <alignment horizontal="left" vertical="center"/>
    </xf>
    <xf numFmtId="0" fontId="11" fillId="0" borderId="37" xfId="0" applyFont="1" applyBorder="1" applyAlignment="1">
      <alignment horizontal="left" vertical="center"/>
    </xf>
    <xf numFmtId="0" fontId="11" fillId="0" borderId="37" xfId="0" applyFont="1" applyBorder="1">
      <alignment vertical="center"/>
    </xf>
    <xf numFmtId="0" fontId="0" fillId="0" borderId="38" xfId="0" applyBorder="1" applyAlignment="1">
      <alignment horizontal="left" vertical="center"/>
    </xf>
    <xf numFmtId="0" fontId="0" fillId="0" borderId="38" xfId="0" applyBorder="1">
      <alignment vertical="center"/>
    </xf>
    <xf numFmtId="0" fontId="3" fillId="0" borderId="37" xfId="0" applyFont="1" applyBorder="1">
      <alignment vertical="center"/>
    </xf>
    <xf numFmtId="0" fontId="3" fillId="0" borderId="37" xfId="0" applyFont="1" applyBorder="1" applyAlignment="1">
      <alignment horizontal="center" vertical="center"/>
    </xf>
    <xf numFmtId="0" fontId="3" fillId="0" borderId="38" xfId="0" applyFont="1" applyBorder="1">
      <alignment vertical="center"/>
    </xf>
    <xf numFmtId="38" fontId="3" fillId="0" borderId="38" xfId="1" applyFont="1" applyBorder="1">
      <alignment vertical="center"/>
    </xf>
    <xf numFmtId="189" fontId="3" fillId="0" borderId="38" xfId="1" applyNumberFormat="1" applyFont="1" applyBorder="1">
      <alignment vertical="center"/>
    </xf>
    <xf numFmtId="0" fontId="0" fillId="0" borderId="0" xfId="0" applyAlignment="1">
      <alignment vertical="center"/>
    </xf>
    <xf numFmtId="0" fontId="3" fillId="0" borderId="0" xfId="0" applyFont="1" applyProtection="1">
      <alignment vertical="center"/>
      <protection locked="0"/>
    </xf>
    <xf numFmtId="0" fontId="3" fillId="4" borderId="0" xfId="0" applyFont="1" applyFill="1" applyProtection="1">
      <alignment vertical="center"/>
      <protection locked="0"/>
    </xf>
    <xf numFmtId="0" fontId="1" fillId="0" borderId="37" xfId="0" applyFont="1" applyBorder="1" applyAlignment="1">
      <alignment vertical="center"/>
    </xf>
    <xf numFmtId="0" fontId="1" fillId="0" borderId="38" xfId="0" applyFont="1" applyBorder="1" applyAlignment="1">
      <alignment vertical="center"/>
    </xf>
    <xf numFmtId="0" fontId="1" fillId="0" borderId="38" xfId="0" applyFont="1" applyBorder="1" applyAlignment="1">
      <alignment horizontal="center" vertical="center"/>
    </xf>
    <xf numFmtId="178" fontId="0" fillId="0" borderId="0" xfId="0" applyNumberFormat="1" applyBorder="1" applyAlignment="1">
      <alignment vertical="center"/>
    </xf>
    <xf numFmtId="0" fontId="0" fillId="0" borderId="0" xfId="0" applyFill="1" applyProtection="1">
      <alignment vertical="center"/>
      <protection locked="0"/>
    </xf>
    <xf numFmtId="0" fontId="0" fillId="0" borderId="0" xfId="0" applyBorder="1" applyAlignment="1"/>
    <xf numFmtId="0" fontId="13" fillId="0" borderId="0" xfId="0" applyFont="1" applyBorder="1" applyAlignment="1">
      <alignment vertical="center"/>
    </xf>
    <xf numFmtId="0" fontId="3" fillId="0" borderId="0" xfId="0" applyFont="1" applyBorder="1" applyAlignment="1">
      <alignment horizontal="left"/>
    </xf>
    <xf numFmtId="0" fontId="3" fillId="0" borderId="0" xfId="0" applyFont="1" applyBorder="1" applyAlignment="1">
      <alignment horizontal="left" vertical="center"/>
    </xf>
    <xf numFmtId="0" fontId="3" fillId="0" borderId="0" xfId="0" applyFont="1" applyBorder="1" applyAlignment="1">
      <alignment horizontal="left" vertical="top"/>
    </xf>
    <xf numFmtId="0" fontId="16" fillId="0" borderId="0" xfId="0" applyFont="1" applyBorder="1" applyAlignment="1">
      <alignment horizontal="left" vertical="center"/>
    </xf>
    <xf numFmtId="0" fontId="17" fillId="0" borderId="0" xfId="0" applyFont="1" applyBorder="1" applyAlignment="1">
      <alignment horizontal="left" vertical="center"/>
    </xf>
    <xf numFmtId="0" fontId="18" fillId="0" borderId="0" xfId="0" applyFont="1" applyBorder="1" applyAlignment="1">
      <alignment horizontal="left" vertical="center"/>
    </xf>
    <xf numFmtId="0" fontId="18" fillId="0" borderId="0" xfId="0" applyFont="1" applyBorder="1">
      <alignment vertical="center"/>
    </xf>
    <xf numFmtId="0" fontId="17" fillId="0" borderId="0" xfId="0" applyFont="1" applyBorder="1">
      <alignment vertical="center"/>
    </xf>
    <xf numFmtId="0" fontId="0" fillId="0" borderId="0" xfId="0" applyFont="1" applyBorder="1">
      <alignment vertical="center"/>
    </xf>
    <xf numFmtId="0" fontId="6" fillId="0" borderId="0" xfId="0" applyFont="1" applyBorder="1">
      <alignment vertical="center"/>
    </xf>
    <xf numFmtId="0" fontId="5" fillId="0" borderId="0" xfId="0" applyFont="1" applyBorder="1" applyAlignment="1">
      <alignment horizontal="center" vertical="center"/>
    </xf>
    <xf numFmtId="0" fontId="5" fillId="0" borderId="0" xfId="0" applyFont="1" applyBorder="1" applyAlignment="1">
      <alignment vertical="center"/>
    </xf>
    <xf numFmtId="38" fontId="1" fillId="0" borderId="0" xfId="1" applyFont="1" applyBorder="1" applyAlignment="1">
      <alignment vertical="center"/>
    </xf>
    <xf numFmtId="38" fontId="3" fillId="0" borderId="0" xfId="1" applyFont="1" applyBorder="1" applyAlignment="1">
      <alignment vertical="center"/>
    </xf>
    <xf numFmtId="38" fontId="3" fillId="0" borderId="0" xfId="1" applyFont="1" applyBorder="1" applyAlignment="1">
      <alignment horizontal="right"/>
    </xf>
    <xf numFmtId="0" fontId="6" fillId="0" borderId="0" xfId="0" applyFont="1" applyBorder="1" applyAlignment="1">
      <alignment vertical="top"/>
    </xf>
    <xf numFmtId="0" fontId="4" fillId="0" borderId="0" xfId="0" applyFont="1" applyBorder="1" applyAlignment="1">
      <alignment horizontal="center"/>
    </xf>
    <xf numFmtId="189" fontId="4" fillId="0" borderId="0" xfId="1" applyNumberFormat="1" applyFont="1" applyBorder="1" applyAlignment="1">
      <alignment horizontal="center"/>
    </xf>
    <xf numFmtId="0" fontId="3" fillId="0" borderId="0" xfId="0" applyFont="1" applyBorder="1" applyAlignment="1"/>
    <xf numFmtId="0" fontId="4" fillId="0" borderId="0" xfId="0" applyFont="1" applyBorder="1" applyAlignment="1">
      <alignment vertical="top"/>
    </xf>
    <xf numFmtId="0" fontId="4" fillId="0" borderId="0" xfId="0" applyFont="1" applyBorder="1" applyAlignment="1"/>
    <xf numFmtId="0" fontId="0" fillId="0" borderId="0" xfId="0" applyFont="1" applyBorder="1" applyAlignment="1">
      <alignment horizontal="center" vertical="center"/>
    </xf>
    <xf numFmtId="178" fontId="1" fillId="0" borderId="6" xfId="0" applyNumberFormat="1" applyFont="1" applyBorder="1" applyAlignment="1">
      <alignment vertical="center"/>
    </xf>
    <xf numFmtId="182" fontId="1" fillId="0" borderId="15" xfId="0" applyNumberFormat="1" applyFont="1" applyBorder="1" applyAlignment="1">
      <alignment horizontal="center" vertical="center"/>
    </xf>
    <xf numFmtId="182" fontId="28" fillId="0" borderId="15" xfId="0" applyNumberFormat="1" applyFont="1" applyBorder="1" applyAlignment="1">
      <alignment horizontal="center" vertical="center"/>
    </xf>
    <xf numFmtId="183" fontId="4" fillId="0" borderId="37" xfId="0" applyNumberFormat="1" applyFont="1" applyBorder="1">
      <alignment vertical="center"/>
    </xf>
    <xf numFmtId="185" fontId="4" fillId="0" borderId="37" xfId="0" applyNumberFormat="1" applyFont="1" applyBorder="1">
      <alignment vertical="center"/>
    </xf>
    <xf numFmtId="183" fontId="4" fillId="0" borderId="19" xfId="0" applyNumberFormat="1" applyFont="1" applyBorder="1" applyAlignment="1">
      <alignment horizontal="right" vertical="center"/>
    </xf>
    <xf numFmtId="183" fontId="4" fillId="0" borderId="38" xfId="0" applyNumberFormat="1" applyFont="1" applyBorder="1" applyAlignment="1">
      <alignment horizontal="right" vertical="center"/>
    </xf>
    <xf numFmtId="183" fontId="4" fillId="0" borderId="38" xfId="0" applyNumberFormat="1" applyFont="1" applyBorder="1" applyAlignment="1">
      <alignment horizontal="center" vertical="center"/>
    </xf>
    <xf numFmtId="183" fontId="4" fillId="0" borderId="38" xfId="0" applyNumberFormat="1" applyFont="1" applyBorder="1">
      <alignment vertical="center"/>
    </xf>
    <xf numFmtId="185" fontId="4" fillId="0" borderId="38" xfId="0" applyNumberFormat="1" applyFont="1" applyBorder="1" applyAlignment="1">
      <alignment horizontal="right" vertical="center"/>
    </xf>
    <xf numFmtId="185" fontId="4" fillId="0" borderId="38" xfId="0" applyNumberFormat="1" applyFont="1" applyBorder="1" applyAlignment="1">
      <alignment horizontal="center" vertical="center"/>
    </xf>
    <xf numFmtId="185" fontId="4" fillId="0" borderId="38" xfId="0" applyNumberFormat="1" applyFont="1" applyBorder="1">
      <alignment vertical="center"/>
    </xf>
    <xf numFmtId="185" fontId="4" fillId="0" borderId="0" xfId="0" applyNumberFormat="1" applyFont="1" applyProtection="1">
      <alignment vertical="center"/>
      <protection locked="0"/>
    </xf>
    <xf numFmtId="183" fontId="4" fillId="0" borderId="0" xfId="0" applyNumberFormat="1" applyFont="1" applyProtection="1">
      <alignment vertical="center"/>
      <protection locked="0"/>
    </xf>
    <xf numFmtId="0" fontId="1" fillId="0" borderId="0" xfId="0" applyFont="1" applyFill="1" applyAlignment="1" applyProtection="1">
      <alignment vertical="center"/>
      <protection locked="0"/>
    </xf>
    <xf numFmtId="0" fontId="3" fillId="3" borderId="7" xfId="0" applyFont="1" applyFill="1" applyBorder="1" applyAlignment="1">
      <alignment horizontal="center" vertical="center"/>
    </xf>
    <xf numFmtId="0" fontId="3" fillId="3" borderId="15" xfId="0" applyFont="1" applyFill="1" applyBorder="1" applyAlignment="1">
      <alignment horizontal="center" vertical="center"/>
    </xf>
    <xf numFmtId="0" fontId="4" fillId="0" borderId="0" xfId="0" applyFont="1">
      <alignment vertical="center"/>
    </xf>
    <xf numFmtId="0" fontId="4" fillId="0" borderId="0" xfId="0" applyFont="1" applyAlignment="1">
      <alignment horizontal="right" vertical="center"/>
    </xf>
    <xf numFmtId="181" fontId="4" fillId="0" borderId="0" xfId="0" applyNumberFormat="1" applyFont="1" applyAlignment="1">
      <alignment vertical="center"/>
    </xf>
    <xf numFmtId="0" fontId="4" fillId="3" borderId="7" xfId="0" applyFont="1" applyFill="1" applyBorder="1" applyAlignment="1">
      <alignment horizontal="center" vertical="center"/>
    </xf>
    <xf numFmtId="0" fontId="4" fillId="3" borderId="6" xfId="0" applyFont="1" applyFill="1" applyBorder="1" applyAlignment="1">
      <alignment horizontal="center" vertical="center" wrapText="1"/>
    </xf>
    <xf numFmtId="0" fontId="4" fillId="3" borderId="15" xfId="0" applyFont="1" applyFill="1" applyBorder="1" applyAlignment="1">
      <alignment horizontal="center" vertical="center"/>
    </xf>
    <xf numFmtId="38" fontId="3" fillId="0" borderId="5" xfId="0" applyNumberFormat="1" applyFont="1" applyBorder="1">
      <alignment vertical="center"/>
    </xf>
    <xf numFmtId="38" fontId="3" fillId="0" borderId="8" xfId="0" applyNumberFormat="1" applyFont="1" applyBorder="1">
      <alignment vertical="center"/>
    </xf>
    <xf numFmtId="38" fontId="3" fillId="3" borderId="6" xfId="0" applyNumberFormat="1" applyFont="1" applyFill="1" applyBorder="1">
      <alignment vertical="center"/>
    </xf>
    <xf numFmtId="38" fontId="3" fillId="3" borderId="15" xfId="0" applyNumberFormat="1" applyFont="1" applyFill="1" applyBorder="1">
      <alignment vertical="center"/>
    </xf>
    <xf numFmtId="0" fontId="3" fillId="3" borderId="6" xfId="0" applyFont="1" applyFill="1" applyBorder="1" applyAlignment="1">
      <alignment horizontal="center" vertical="center"/>
    </xf>
    <xf numFmtId="38" fontId="3" fillId="0" borderId="8" xfId="1" applyFont="1" applyBorder="1">
      <alignment vertical="center"/>
    </xf>
    <xf numFmtId="0" fontId="3" fillId="0" borderId="0" xfId="4" applyFont="1" applyFill="1"/>
    <xf numFmtId="0" fontId="5" fillId="0" borderId="0" xfId="0" applyFont="1" applyFill="1" applyAlignment="1">
      <alignment vertical="center"/>
    </xf>
    <xf numFmtId="186" fontId="29" fillId="0" borderId="0" xfId="1" applyNumberFormat="1" applyFont="1" applyFill="1" applyAlignment="1">
      <alignment horizontal="right" vertical="center"/>
    </xf>
    <xf numFmtId="0" fontId="27" fillId="0" borderId="0" xfId="0" applyFont="1" applyFill="1" applyAlignment="1">
      <alignment horizontal="left" vertical="center"/>
    </xf>
    <xf numFmtId="187" fontId="27" fillId="0" borderId="0" xfId="1" applyNumberFormat="1" applyFont="1" applyFill="1" applyAlignment="1">
      <alignment horizontal="right" vertical="center"/>
    </xf>
    <xf numFmtId="178" fontId="4" fillId="0" borderId="0" xfId="0" applyNumberFormat="1" applyFont="1" applyFill="1" applyAlignment="1">
      <alignment horizontal="right" vertical="center"/>
    </xf>
    <xf numFmtId="178" fontId="4" fillId="0" borderId="0" xfId="0" applyNumberFormat="1" applyFont="1" applyFill="1" applyAlignment="1">
      <alignment horizontal="right"/>
    </xf>
    <xf numFmtId="0" fontId="3" fillId="3" borderId="4" xfId="0" applyFont="1" applyFill="1" applyBorder="1" applyAlignment="1">
      <alignment horizontal="center" vertical="center"/>
    </xf>
    <xf numFmtId="0" fontId="30" fillId="3" borderId="2" xfId="2" applyFont="1" applyFill="1" applyBorder="1" applyAlignment="1">
      <alignment horizontal="center" vertical="center" wrapText="1"/>
    </xf>
    <xf numFmtId="38" fontId="27" fillId="2" borderId="2" xfId="1" applyFont="1" applyFill="1" applyBorder="1" applyProtection="1">
      <alignment vertical="center"/>
      <protection locked="0"/>
    </xf>
    <xf numFmtId="38" fontId="27" fillId="2" borderId="6" xfId="1" applyFont="1" applyFill="1" applyBorder="1" applyProtection="1">
      <alignment vertical="center"/>
      <protection locked="0"/>
    </xf>
    <xf numFmtId="38" fontId="27" fillId="2" borderId="1" xfId="1" applyFont="1" applyFill="1" applyBorder="1" applyProtection="1">
      <alignment vertical="center"/>
      <protection locked="0"/>
    </xf>
    <xf numFmtId="38" fontId="27" fillId="0" borderId="39" xfId="1" applyFont="1" applyBorder="1">
      <alignment vertical="center"/>
    </xf>
    <xf numFmtId="180" fontId="1" fillId="0" borderId="6" xfId="0" applyNumberFormat="1" applyFont="1" applyBorder="1" applyAlignment="1">
      <alignment vertical="center"/>
    </xf>
    <xf numFmtId="178" fontId="0" fillId="0" borderId="32" xfId="0" applyNumberFormat="1" applyFont="1" applyBorder="1" applyAlignment="1">
      <alignment horizontal="center" vertical="center"/>
    </xf>
    <xf numFmtId="181" fontId="31" fillId="0" borderId="19" xfId="0" applyNumberFormat="1" applyFont="1" applyBorder="1" applyAlignment="1">
      <alignment horizontal="center" vertical="center"/>
    </xf>
    <xf numFmtId="190" fontId="31" fillId="0" borderId="0" xfId="0" applyNumberFormat="1" applyFont="1" applyBorder="1" applyAlignment="1">
      <alignment horizontal="center" vertical="center"/>
    </xf>
    <xf numFmtId="0" fontId="0" fillId="0" borderId="0" xfId="0" applyAlignment="1" applyProtection="1">
      <alignment vertical="center"/>
      <protection locked="0"/>
    </xf>
    <xf numFmtId="181" fontId="24" fillId="3" borderId="6" xfId="0" applyNumberFormat="1" applyFont="1" applyFill="1" applyBorder="1" applyAlignment="1">
      <alignment horizontal="center" vertical="center" wrapText="1"/>
    </xf>
    <xf numFmtId="181" fontId="24" fillId="3" borderId="15" xfId="0" applyNumberFormat="1" applyFont="1" applyFill="1" applyBorder="1" applyAlignment="1">
      <alignment horizontal="center" vertical="center"/>
    </xf>
    <xf numFmtId="0" fontId="24" fillId="3" borderId="6" xfId="0" applyFont="1" applyFill="1" applyBorder="1" applyAlignment="1">
      <alignment horizontal="center" vertical="center"/>
    </xf>
    <xf numFmtId="0" fontId="24" fillId="3" borderId="15" xfId="0" applyFont="1" applyFill="1" applyBorder="1" applyAlignment="1">
      <alignment horizontal="center" vertical="center"/>
    </xf>
    <xf numFmtId="181" fontId="4" fillId="0" borderId="5" xfId="0" applyNumberFormat="1" applyFont="1" applyBorder="1" applyAlignment="1">
      <alignment vertical="center"/>
    </xf>
    <xf numFmtId="181" fontId="4" fillId="0" borderId="8" xfId="0" applyNumberFormat="1" applyFont="1" applyBorder="1" applyAlignment="1">
      <alignment vertical="center"/>
    </xf>
    <xf numFmtId="181" fontId="4" fillId="3" borderId="6" xfId="0" applyNumberFormat="1" applyFont="1" applyFill="1" applyBorder="1" applyAlignment="1">
      <alignment vertical="center"/>
    </xf>
    <xf numFmtId="181" fontId="4" fillId="3" borderId="15" xfId="0" applyNumberFormat="1" applyFont="1" applyFill="1" applyBorder="1" applyAlignment="1">
      <alignment vertical="center"/>
    </xf>
    <xf numFmtId="181" fontId="24" fillId="0" borderId="0" xfId="0" applyNumberFormat="1" applyFont="1" applyAlignment="1">
      <alignment horizontal="right" vertical="center"/>
    </xf>
    <xf numFmtId="178" fontId="4" fillId="0" borderId="5" xfId="0" applyNumberFormat="1" applyFont="1" applyBorder="1" applyAlignment="1">
      <alignment vertical="center" shrinkToFit="1"/>
    </xf>
    <xf numFmtId="178" fontId="4" fillId="0" borderId="8" xfId="0" applyNumberFormat="1" applyFont="1" applyBorder="1" applyAlignment="1">
      <alignment vertical="center" shrinkToFit="1"/>
    </xf>
    <xf numFmtId="178" fontId="4" fillId="3" borderId="6" xfId="0" applyNumberFormat="1" applyFont="1" applyFill="1" applyBorder="1" applyAlignment="1">
      <alignment vertical="center" shrinkToFit="1"/>
    </xf>
    <xf numFmtId="178" fontId="4" fillId="3" borderId="15" xfId="0" applyNumberFormat="1" applyFont="1" applyFill="1" applyBorder="1" applyAlignment="1">
      <alignment vertical="center" shrinkToFit="1"/>
    </xf>
    <xf numFmtId="0" fontId="24" fillId="3" borderId="6" xfId="0" applyFont="1" applyFill="1" applyBorder="1" applyAlignment="1">
      <alignment horizontal="center" vertical="center" shrinkToFit="1"/>
    </xf>
    <xf numFmtId="0" fontId="24" fillId="3" borderId="15" xfId="0" applyFont="1" applyFill="1" applyBorder="1" applyAlignment="1">
      <alignment horizontal="center" vertical="center" shrinkToFit="1"/>
    </xf>
    <xf numFmtId="181" fontId="24" fillId="3" borderId="15" xfId="0" applyNumberFormat="1" applyFont="1" applyFill="1" applyBorder="1" applyAlignment="1">
      <alignment horizontal="center" vertical="center" shrinkToFit="1"/>
    </xf>
    <xf numFmtId="38" fontId="3" fillId="2" borderId="1" xfId="1" applyFont="1" applyFill="1" applyBorder="1" applyAlignment="1">
      <alignment horizontal="center" shrinkToFit="1"/>
    </xf>
    <xf numFmtId="38" fontId="3" fillId="2" borderId="49" xfId="1" applyFont="1" applyFill="1" applyBorder="1" applyAlignment="1">
      <alignment horizontal="center" vertical="top" shrinkToFit="1"/>
    </xf>
    <xf numFmtId="179" fontId="3" fillId="0" borderId="1" xfId="0" applyNumberFormat="1" applyFont="1" applyBorder="1" applyAlignment="1">
      <alignment horizontal="center" shrinkToFit="1"/>
    </xf>
    <xf numFmtId="38" fontId="3" fillId="0" borderId="13" xfId="1" applyFont="1" applyFill="1" applyBorder="1" applyAlignment="1">
      <alignment horizontal="center" vertical="center" shrinkToFit="1"/>
    </xf>
    <xf numFmtId="179" fontId="3" fillId="0" borderId="49" xfId="0" applyNumberFormat="1" applyFont="1" applyBorder="1" applyAlignment="1">
      <alignment horizontal="center" vertical="top" shrinkToFit="1"/>
    </xf>
    <xf numFmtId="38" fontId="3" fillId="0" borderId="50" xfId="1" applyFont="1" applyFill="1" applyBorder="1" applyAlignment="1">
      <alignment horizontal="center" vertical="top" shrinkToFit="1"/>
    </xf>
    <xf numFmtId="38" fontId="4" fillId="0" borderId="0" xfId="0" applyNumberFormat="1" applyFont="1" applyBorder="1" applyAlignment="1">
      <alignment horizontal="right" vertical="center"/>
    </xf>
    <xf numFmtId="177" fontId="4" fillId="0" borderId="0" xfId="0" applyNumberFormat="1" applyFont="1" applyBorder="1" applyAlignment="1">
      <alignment horizontal="right" vertical="center"/>
    </xf>
    <xf numFmtId="177" fontId="4" fillId="0" borderId="0" xfId="0" applyNumberFormat="1" applyFont="1" applyBorder="1" applyAlignment="1">
      <alignment horizontal="left" vertical="center"/>
    </xf>
    <xf numFmtId="0" fontId="0" fillId="0" borderId="0" xfId="0" applyProtection="1">
      <alignment vertical="center"/>
    </xf>
    <xf numFmtId="0" fontId="25" fillId="0" borderId="0" xfId="0" applyFont="1" applyProtection="1">
      <alignment vertical="center"/>
    </xf>
    <xf numFmtId="0" fontId="11" fillId="0" borderId="0" xfId="0" applyFont="1" applyProtection="1">
      <alignment vertical="center"/>
    </xf>
    <xf numFmtId="0" fontId="3" fillId="0" borderId="0" xfId="0" applyFont="1" applyProtection="1">
      <alignment vertical="center"/>
    </xf>
    <xf numFmtId="0" fontId="8" fillId="0" borderId="0" xfId="0" applyFont="1" applyProtection="1">
      <alignment vertical="center"/>
    </xf>
    <xf numFmtId="0" fontId="4" fillId="0" borderId="0" xfId="0" applyFont="1" applyProtection="1">
      <alignment vertical="center"/>
    </xf>
    <xf numFmtId="38" fontId="3" fillId="2" borderId="6" xfId="1" applyFont="1" applyFill="1" applyBorder="1" applyProtection="1">
      <alignment vertical="center"/>
      <protection locked="0"/>
    </xf>
    <xf numFmtId="183" fontId="4" fillId="0" borderId="18" xfId="1" applyNumberFormat="1" applyFont="1" applyBorder="1" applyAlignment="1">
      <alignment horizontal="left" vertical="center"/>
    </xf>
    <xf numFmtId="185" fontId="4" fillId="0" borderId="18" xfId="1" applyNumberFormat="1" applyFont="1" applyBorder="1" applyAlignment="1">
      <alignment horizontal="left" vertical="center"/>
    </xf>
    <xf numFmtId="38" fontId="3" fillId="0" borderId="6" xfId="1" applyFont="1" applyFill="1" applyBorder="1" applyAlignment="1" applyProtection="1">
      <alignment horizontal="center" vertical="center"/>
    </xf>
    <xf numFmtId="0" fontId="4" fillId="0" borderId="0" xfId="0" applyFont="1" applyBorder="1" applyAlignment="1">
      <alignment horizontal="center" vertical="top"/>
    </xf>
    <xf numFmtId="0" fontId="4" fillId="0" borderId="0" xfId="0" applyFont="1" applyBorder="1" applyAlignment="1">
      <alignment horizontal="right" vertical="top"/>
    </xf>
    <xf numFmtId="0" fontId="0" fillId="0" borderId="0" xfId="0" applyBorder="1" applyAlignment="1">
      <alignment horizontal="left" vertical="top"/>
    </xf>
    <xf numFmtId="191" fontId="30" fillId="0" borderId="2" xfId="2" quotePrefix="1" applyNumberFormat="1" applyFont="1" applyBorder="1" applyAlignment="1">
      <alignment horizontal="center" vertical="center"/>
    </xf>
    <xf numFmtId="0" fontId="30" fillId="0" borderId="2" xfId="2" applyFont="1" applyBorder="1" applyAlignment="1">
      <alignment vertical="center" shrinkToFit="1"/>
    </xf>
    <xf numFmtId="38" fontId="27" fillId="0" borderId="2" xfId="1" applyFont="1" applyBorder="1">
      <alignment vertical="center"/>
    </xf>
    <xf numFmtId="0" fontId="27" fillId="0" borderId="0" xfId="0" applyFont="1" applyBorder="1">
      <alignment vertical="center"/>
    </xf>
    <xf numFmtId="179" fontId="27" fillId="0" borderId="2" xfId="0" applyNumberFormat="1" applyFont="1" applyBorder="1">
      <alignment vertical="center"/>
    </xf>
    <xf numFmtId="38" fontId="27" fillId="0" borderId="2" xfId="1" applyFont="1" applyFill="1" applyBorder="1">
      <alignment vertical="center"/>
    </xf>
    <xf numFmtId="191" fontId="30" fillId="0" borderId="6" xfId="2" quotePrefix="1" applyNumberFormat="1" applyFont="1" applyBorder="1" applyAlignment="1">
      <alignment horizontal="center" vertical="center"/>
    </xf>
    <xf numFmtId="0" fontId="30" fillId="0" borderId="6" xfId="2" applyFont="1" applyBorder="1" applyAlignment="1">
      <alignment vertical="center" shrinkToFit="1"/>
    </xf>
    <xf numFmtId="38" fontId="27" fillId="0" borderId="6" xfId="1" applyFont="1" applyBorder="1">
      <alignment vertical="center"/>
    </xf>
    <xf numFmtId="179" fontId="27" fillId="0" borderId="6" xfId="0" applyNumberFormat="1" applyFont="1" applyBorder="1">
      <alignment vertical="center"/>
    </xf>
    <xf numFmtId="38" fontId="27" fillId="0" borderId="6" xfId="1" applyFont="1" applyFill="1" applyBorder="1">
      <alignment vertical="center"/>
    </xf>
    <xf numFmtId="0" fontId="27" fillId="0" borderId="0" xfId="0" applyFont="1" applyBorder="1" applyAlignment="1">
      <alignment horizontal="center" vertical="center"/>
    </xf>
    <xf numFmtId="0" fontId="27" fillId="0" borderId="0" xfId="0" applyFont="1" applyBorder="1" applyAlignment="1">
      <alignment shrinkToFit="1"/>
    </xf>
    <xf numFmtId="191" fontId="30" fillId="0" borderId="1" xfId="2" quotePrefix="1" applyNumberFormat="1" applyFont="1" applyBorder="1" applyAlignment="1">
      <alignment horizontal="center" vertical="center"/>
    </xf>
    <xf numFmtId="0" fontId="30" fillId="0" borderId="1" xfId="2" applyFont="1" applyBorder="1" applyAlignment="1">
      <alignment vertical="center" shrinkToFit="1"/>
    </xf>
    <xf numFmtId="38" fontId="27" fillId="0" borderId="1" xfId="1" applyFont="1" applyBorder="1">
      <alignment vertical="center"/>
    </xf>
    <xf numFmtId="179" fontId="27" fillId="0" borderId="1" xfId="0" applyNumberFormat="1" applyFont="1" applyBorder="1">
      <alignment vertical="center"/>
    </xf>
    <xf numFmtId="38" fontId="27" fillId="0" borderId="1" xfId="1" applyFont="1" applyFill="1" applyBorder="1">
      <alignment vertical="center"/>
    </xf>
    <xf numFmtId="0" fontId="27" fillId="0" borderId="39" xfId="0" applyFont="1" applyBorder="1">
      <alignment vertical="center"/>
    </xf>
    <xf numFmtId="38" fontId="27" fillId="0" borderId="39" xfId="1" applyFont="1" applyFill="1" applyBorder="1">
      <alignment vertical="center"/>
    </xf>
    <xf numFmtId="0" fontId="32" fillId="3" borderId="7" xfId="0" applyFont="1" applyFill="1" applyBorder="1" applyAlignment="1">
      <alignment horizontal="center" vertical="center"/>
    </xf>
    <xf numFmtId="38" fontId="32" fillId="0" borderId="3" xfId="0" applyNumberFormat="1" applyFont="1" applyBorder="1" applyAlignment="1">
      <alignment vertical="center" shrinkToFit="1"/>
    </xf>
    <xf numFmtId="0" fontId="33" fillId="0" borderId="0" xfId="0" applyFont="1">
      <alignment vertical="center"/>
    </xf>
    <xf numFmtId="0" fontId="32" fillId="3" borderId="6" xfId="0" applyFont="1" applyFill="1" applyBorder="1" applyAlignment="1">
      <alignment horizontal="center" vertical="center"/>
    </xf>
    <xf numFmtId="0" fontId="27" fillId="0" borderId="0" xfId="0" applyFont="1">
      <alignment vertical="center"/>
    </xf>
    <xf numFmtId="0" fontId="32" fillId="3" borderId="7" xfId="0" applyFont="1" applyFill="1" applyBorder="1" applyAlignment="1">
      <alignment horizontal="center" vertical="center" shrinkToFit="1"/>
    </xf>
    <xf numFmtId="0" fontId="32" fillId="3" borderId="6" xfId="0" applyFont="1" applyFill="1" applyBorder="1" applyAlignment="1">
      <alignment horizontal="center" vertical="center" shrinkToFit="1"/>
    </xf>
    <xf numFmtId="176" fontId="28" fillId="0" borderId="0" xfId="3" applyNumberFormat="1" applyFont="1" applyFill="1" applyProtection="1">
      <protection locked="0"/>
    </xf>
    <xf numFmtId="0" fontId="28" fillId="0" borderId="0" xfId="3" applyFont="1" applyFill="1"/>
    <xf numFmtId="176" fontId="28" fillId="0" borderId="0" xfId="3" applyNumberFormat="1" applyFont="1" applyFill="1"/>
    <xf numFmtId="191" fontId="30" fillId="3" borderId="1" xfId="2" quotePrefix="1" applyNumberFormat="1" applyFont="1" applyFill="1" applyBorder="1" applyAlignment="1">
      <alignment horizontal="left" vertical="center"/>
    </xf>
    <xf numFmtId="191" fontId="30" fillId="3" borderId="1" xfId="2" applyNumberFormat="1" applyFont="1" applyFill="1" applyBorder="1" applyAlignment="1">
      <alignment horizontal="left" vertical="center"/>
    </xf>
    <xf numFmtId="0" fontId="27" fillId="3" borderId="1" xfId="3" applyFont="1" applyFill="1" applyBorder="1" applyAlignment="1">
      <alignment vertical="center"/>
    </xf>
    <xf numFmtId="0" fontId="27" fillId="0" borderId="0" xfId="3" applyFont="1" applyFill="1" applyAlignment="1">
      <alignment vertical="center" wrapText="1"/>
    </xf>
    <xf numFmtId="0" fontId="27" fillId="3" borderId="2" xfId="3" applyFont="1" applyFill="1" applyBorder="1" applyAlignment="1">
      <alignment horizontal="center" vertical="center" wrapText="1"/>
    </xf>
    <xf numFmtId="0" fontId="28" fillId="0" borderId="0" xfId="3" applyFont="1" applyFill="1" applyAlignment="1">
      <alignment wrapText="1"/>
    </xf>
    <xf numFmtId="191" fontId="30" fillId="0" borderId="3" xfId="2" quotePrefix="1" applyNumberFormat="1" applyFont="1" applyBorder="1" applyAlignment="1">
      <alignment horizontal="left" vertical="center"/>
    </xf>
    <xf numFmtId="0" fontId="30" fillId="0" borderId="8" xfId="2" applyFont="1" applyBorder="1" applyAlignment="1">
      <alignment vertical="center" shrinkToFit="1"/>
    </xf>
    <xf numFmtId="177" fontId="27" fillId="0" borderId="3" xfId="3" applyNumberFormat="1" applyFont="1" applyFill="1" applyBorder="1" applyAlignment="1">
      <alignment vertical="center"/>
    </xf>
    <xf numFmtId="177" fontId="27" fillId="0" borderId="42" xfId="3" applyNumberFormat="1" applyFont="1" applyFill="1" applyBorder="1" applyAlignment="1">
      <alignment vertical="center"/>
    </xf>
    <xf numFmtId="177" fontId="27" fillId="0" borderId="0" xfId="3" applyNumberFormat="1" applyFont="1" applyFill="1" applyBorder="1" applyAlignment="1">
      <alignment vertical="center"/>
    </xf>
    <xf numFmtId="177" fontId="27" fillId="0" borderId="5" xfId="3" applyNumberFormat="1" applyFont="1" applyFill="1" applyBorder="1" applyAlignment="1">
      <alignment vertical="center"/>
    </xf>
    <xf numFmtId="0" fontId="28" fillId="0" borderId="0" xfId="3" applyFont="1" applyFill="1" applyAlignment="1">
      <alignment vertical="center"/>
    </xf>
    <xf numFmtId="177" fontId="27" fillId="0" borderId="2" xfId="3" applyNumberFormat="1" applyFont="1" applyFill="1" applyBorder="1" applyAlignment="1">
      <alignment vertical="center"/>
    </xf>
    <xf numFmtId="191" fontId="30" fillId="0" borderId="7" xfId="2" quotePrefix="1" applyNumberFormat="1" applyFont="1" applyBorder="1" applyAlignment="1">
      <alignment horizontal="left" vertical="center"/>
    </xf>
    <xf numFmtId="0" fontId="30" fillId="0" borderId="15" xfId="2" applyFont="1" applyBorder="1" applyAlignment="1">
      <alignment vertical="center" shrinkToFit="1"/>
    </xf>
    <xf numFmtId="177" fontId="27" fillId="0" borderId="7" xfId="3" applyNumberFormat="1" applyFont="1" applyFill="1" applyBorder="1" applyAlignment="1">
      <alignment vertical="center"/>
    </xf>
    <xf numFmtId="177" fontId="27" fillId="0" borderId="44" xfId="3" applyNumberFormat="1" applyFont="1" applyFill="1" applyBorder="1" applyAlignment="1">
      <alignment vertical="center"/>
    </xf>
    <xf numFmtId="177" fontId="27" fillId="0" borderId="14" xfId="3" applyNumberFormat="1" applyFont="1" applyFill="1" applyBorder="1" applyAlignment="1">
      <alignment vertical="center"/>
    </xf>
    <xf numFmtId="177" fontId="27" fillId="0" borderId="6" xfId="3" applyNumberFormat="1" applyFont="1" applyFill="1" applyBorder="1" applyAlignment="1">
      <alignment vertical="center"/>
    </xf>
    <xf numFmtId="177" fontId="27" fillId="0" borderId="1" xfId="3" applyNumberFormat="1" applyFont="1" applyFill="1" applyBorder="1" applyAlignment="1">
      <alignment vertical="center"/>
    </xf>
    <xf numFmtId="0" fontId="30" fillId="0" borderId="4" xfId="2" applyFont="1" applyBorder="1" applyAlignment="1">
      <alignment vertical="center" shrinkToFit="1"/>
    </xf>
    <xf numFmtId="49" fontId="28" fillId="0" borderId="0" xfId="3" applyNumberFormat="1" applyFont="1" applyFill="1" applyProtection="1">
      <protection locked="0"/>
    </xf>
    <xf numFmtId="49" fontId="28" fillId="0" borderId="0" xfId="3" applyNumberFormat="1" applyFont="1" applyFill="1"/>
    <xf numFmtId="0" fontId="27" fillId="0" borderId="0" xfId="0" applyFont="1" applyBorder="1" applyAlignment="1">
      <alignment horizontal="right" vertical="center"/>
    </xf>
    <xf numFmtId="0" fontId="27" fillId="3" borderId="1" xfId="0" quotePrefix="1" applyFont="1" applyFill="1" applyBorder="1">
      <alignment vertical="center"/>
    </xf>
    <xf numFmtId="0" fontId="27" fillId="3" borderId="2" xfId="3" applyFont="1" applyFill="1" applyBorder="1" applyAlignment="1">
      <alignment vertical="center" wrapText="1"/>
    </xf>
    <xf numFmtId="177" fontId="28" fillId="0" borderId="0" xfId="3" applyNumberFormat="1" applyFont="1" applyFill="1"/>
    <xf numFmtId="0" fontId="27" fillId="0" borderId="7" xfId="0" quotePrefix="1" applyFont="1" applyBorder="1" applyAlignment="1">
      <alignment vertical="center" shrinkToFit="1"/>
    </xf>
    <xf numFmtId="0" fontId="27" fillId="0" borderId="15" xfId="3" applyFont="1" applyFill="1" applyBorder="1" applyAlignment="1">
      <alignment vertical="center" shrinkToFit="1"/>
    </xf>
    <xf numFmtId="177" fontId="27" fillId="0" borderId="9" xfId="3" applyNumberFormat="1" applyFont="1" applyFill="1" applyBorder="1" applyAlignment="1">
      <alignment vertical="center"/>
    </xf>
    <xf numFmtId="177" fontId="27" fillId="0" borderId="12" xfId="3" applyNumberFormat="1" applyFont="1" applyFill="1" applyBorder="1" applyAlignment="1">
      <alignment vertical="center"/>
    </xf>
    <xf numFmtId="0" fontId="27" fillId="0" borderId="10" xfId="0" quotePrefix="1" applyFont="1" applyBorder="1" applyAlignment="1">
      <alignment vertical="center" shrinkToFit="1"/>
    </xf>
    <xf numFmtId="0" fontId="27" fillId="0" borderId="4" xfId="3" applyFont="1" applyFill="1" applyBorder="1" applyAlignment="1">
      <alignment vertical="center" shrinkToFit="1"/>
    </xf>
    <xf numFmtId="177" fontId="27" fillId="0" borderId="11" xfId="3" applyNumberFormat="1" applyFont="1" applyFill="1" applyBorder="1" applyAlignment="1">
      <alignment vertical="center"/>
    </xf>
    <xf numFmtId="177" fontId="27" fillId="0" borderId="43" xfId="3" applyNumberFormat="1" applyFont="1" applyFill="1" applyBorder="1" applyAlignment="1">
      <alignment vertical="center"/>
    </xf>
    <xf numFmtId="184" fontId="28" fillId="0" borderId="0" xfId="3" applyNumberFormat="1" applyFont="1" applyFill="1"/>
    <xf numFmtId="0" fontId="28" fillId="0" borderId="0" xfId="4" applyFont="1" applyAlignment="1" applyProtection="1">
      <alignment vertical="center"/>
      <protection locked="0"/>
    </xf>
    <xf numFmtId="0" fontId="28" fillId="0" borderId="0" xfId="4" applyFont="1" applyFill="1"/>
    <xf numFmtId="191" fontId="30" fillId="0" borderId="3" xfId="2" quotePrefix="1" applyNumberFormat="1" applyFont="1" applyFill="1" applyBorder="1" applyAlignment="1">
      <alignment horizontal="left" vertical="center"/>
    </xf>
    <xf numFmtId="0" fontId="30" fillId="0" borderId="8" xfId="2" applyFont="1" applyFill="1" applyBorder="1" applyAlignment="1">
      <alignment vertical="center" shrinkToFit="1"/>
    </xf>
    <xf numFmtId="179" fontId="27" fillId="0" borderId="1" xfId="4" applyNumberFormat="1" applyFont="1" applyFill="1" applyBorder="1" applyAlignment="1">
      <alignment vertical="center"/>
    </xf>
    <xf numFmtId="179" fontId="27" fillId="0" borderId="8" xfId="4" applyNumberFormat="1" applyFont="1" applyBorder="1" applyAlignment="1">
      <alignment vertical="center"/>
    </xf>
    <xf numFmtId="179" fontId="27" fillId="0" borderId="5" xfId="4" applyNumberFormat="1" applyFont="1" applyFill="1" applyBorder="1" applyAlignment="1">
      <alignment vertical="center"/>
    </xf>
    <xf numFmtId="179" fontId="27" fillId="0" borderId="39" xfId="4" applyNumberFormat="1" applyFont="1" applyBorder="1" applyAlignment="1">
      <alignment vertical="center"/>
    </xf>
    <xf numFmtId="179" fontId="27" fillId="0" borderId="45" xfId="4" applyNumberFormat="1" applyFont="1" applyBorder="1" applyAlignment="1">
      <alignment vertical="center"/>
    </xf>
    <xf numFmtId="0" fontId="27" fillId="0" borderId="0" xfId="4" applyFont="1" applyFill="1" applyAlignment="1">
      <alignment vertical="center"/>
    </xf>
    <xf numFmtId="0" fontId="28" fillId="0" borderId="0" xfId="4" applyFont="1" applyFill="1" applyAlignment="1">
      <alignment vertical="center"/>
    </xf>
    <xf numFmtId="0" fontId="27" fillId="0" borderId="0" xfId="4" applyFont="1" applyFill="1"/>
    <xf numFmtId="176" fontId="28" fillId="0" borderId="0" xfId="4" applyNumberFormat="1" applyFont="1" applyFill="1" applyAlignment="1" applyProtection="1">
      <alignment vertical="center"/>
      <protection locked="0"/>
    </xf>
    <xf numFmtId="176" fontId="28" fillId="0" borderId="0" xfId="4" applyNumberFormat="1" applyFont="1" applyFill="1" applyAlignment="1">
      <alignment vertical="center"/>
    </xf>
    <xf numFmtId="0" fontId="28" fillId="0" borderId="0" xfId="4" applyFont="1" applyFill="1" applyBorder="1" applyAlignment="1">
      <alignment vertical="center"/>
    </xf>
    <xf numFmtId="0" fontId="30" fillId="3" borderId="1" xfId="2" quotePrefix="1" applyFont="1" applyFill="1" applyBorder="1" applyAlignment="1">
      <alignment horizontal="left" vertical="center"/>
    </xf>
    <xf numFmtId="191" fontId="28" fillId="3" borderId="1" xfId="4" applyNumberFormat="1" applyFont="1" applyFill="1" applyBorder="1" applyAlignment="1">
      <alignment horizontal="left" vertical="center"/>
    </xf>
    <xf numFmtId="0" fontId="28" fillId="0" borderId="0" xfId="4" applyFont="1" applyFill="1" applyAlignment="1">
      <alignment wrapText="1"/>
    </xf>
    <xf numFmtId="179" fontId="27" fillId="0" borderId="12" xfId="4" applyNumberFormat="1" applyFont="1" applyFill="1" applyBorder="1" applyAlignment="1">
      <alignment vertical="center"/>
    </xf>
    <xf numFmtId="179" fontId="27" fillId="0" borderId="46" xfId="4" applyNumberFormat="1" applyFont="1" applyFill="1" applyBorder="1" applyAlignment="1">
      <alignment vertical="center"/>
    </xf>
    <xf numFmtId="177" fontId="27" fillId="0" borderId="12" xfId="4" applyNumberFormat="1" applyFont="1" applyFill="1" applyBorder="1" applyAlignment="1">
      <alignment vertical="center"/>
    </xf>
    <xf numFmtId="177" fontId="27" fillId="0" borderId="1" xfId="4" applyNumberFormat="1" applyFont="1" applyFill="1" applyBorder="1" applyAlignment="1">
      <alignment vertical="center"/>
    </xf>
    <xf numFmtId="179" fontId="27" fillId="0" borderId="0" xfId="4" applyNumberFormat="1" applyFont="1" applyFill="1" applyBorder="1" applyAlignment="1">
      <alignment vertical="center"/>
    </xf>
    <xf numFmtId="179" fontId="27" fillId="0" borderId="42" xfId="4" applyNumberFormat="1" applyFont="1" applyFill="1" applyBorder="1" applyAlignment="1">
      <alignment vertical="center"/>
    </xf>
    <xf numFmtId="177" fontId="27" fillId="0" borderId="0" xfId="4" applyNumberFormat="1" applyFont="1" applyFill="1" applyBorder="1" applyAlignment="1">
      <alignment vertical="center"/>
    </xf>
    <xf numFmtId="177" fontId="27" fillId="0" borderId="5" xfId="4" applyNumberFormat="1" applyFont="1" applyFill="1" applyBorder="1" applyAlignment="1">
      <alignment vertical="center"/>
    </xf>
    <xf numFmtId="179" fontId="27" fillId="0" borderId="47" xfId="4" applyNumberFormat="1" applyFont="1" applyFill="1" applyBorder="1" applyAlignment="1">
      <alignment vertical="center"/>
    </xf>
    <xf numFmtId="179" fontId="27" fillId="0" borderId="48" xfId="4" applyNumberFormat="1" applyFont="1" applyFill="1" applyBorder="1" applyAlignment="1">
      <alignment vertical="center"/>
    </xf>
    <xf numFmtId="177" fontId="27" fillId="0" borderId="47" xfId="4" applyNumberFormat="1" applyFont="1" applyFill="1" applyBorder="1" applyAlignment="1">
      <alignment vertical="center"/>
    </xf>
    <xf numFmtId="177" fontId="27" fillId="0" borderId="39" xfId="4" applyNumberFormat="1" applyFont="1" applyFill="1" applyBorder="1" applyAlignment="1">
      <alignment vertical="center"/>
    </xf>
    <xf numFmtId="176" fontId="28" fillId="0" borderId="0" xfId="4" applyNumberFormat="1" applyFont="1" applyFill="1"/>
    <xf numFmtId="0" fontId="28" fillId="0" borderId="0" xfId="0" applyFont="1" applyProtection="1">
      <alignment vertical="center"/>
      <protection locked="0"/>
    </xf>
    <xf numFmtId="0" fontId="28" fillId="0" borderId="0" xfId="0" applyFont="1">
      <alignment vertical="center"/>
    </xf>
    <xf numFmtId="0" fontId="27" fillId="5" borderId="6" xfId="0" applyFont="1" applyFill="1" applyBorder="1">
      <alignment vertical="center"/>
    </xf>
    <xf numFmtId="0" fontId="33" fillId="0" borderId="0" xfId="0" applyFont="1" applyAlignment="1">
      <alignment horizontal="right"/>
    </xf>
    <xf numFmtId="0" fontId="27" fillId="0" borderId="0" xfId="0" applyFont="1" applyFill="1">
      <alignment vertical="center"/>
    </xf>
    <xf numFmtId="0" fontId="33" fillId="0" borderId="0" xfId="0" applyFont="1" applyAlignment="1">
      <alignment horizontal="right" vertical="top"/>
    </xf>
    <xf numFmtId="0" fontId="27" fillId="3" borderId="1" xfId="0" applyFont="1" applyFill="1" applyBorder="1" applyAlignment="1">
      <alignment horizontal="center" shrinkToFit="1"/>
    </xf>
    <xf numFmtId="0" fontId="27" fillId="3" borderId="12" xfId="0" applyFont="1" applyFill="1" applyBorder="1" applyAlignment="1">
      <alignment horizontal="center" shrinkToFit="1"/>
    </xf>
    <xf numFmtId="0" fontId="27" fillId="3" borderId="16" xfId="0" applyFont="1" applyFill="1" applyBorder="1" applyAlignment="1">
      <alignment horizontal="center" shrinkToFit="1"/>
    </xf>
    <xf numFmtId="0" fontId="28" fillId="0" borderId="0" xfId="0" applyFont="1" applyAlignment="1">
      <alignment horizontal="center" vertical="center"/>
    </xf>
    <xf numFmtId="0" fontId="27" fillId="3" borderId="5" xfId="0" applyFont="1" applyFill="1" applyBorder="1" applyAlignment="1">
      <alignment horizontal="center" vertical="center" shrinkToFit="1"/>
    </xf>
    <xf numFmtId="0" fontId="27" fillId="3" borderId="0" xfId="0" applyFont="1" applyFill="1" applyBorder="1" applyAlignment="1">
      <alignment horizontal="center" vertical="center" shrinkToFit="1"/>
    </xf>
    <xf numFmtId="0" fontId="27" fillId="3" borderId="40" xfId="0" applyFont="1" applyFill="1" applyBorder="1" applyAlignment="1">
      <alignment horizontal="center" vertical="center" shrinkToFit="1"/>
    </xf>
    <xf numFmtId="0" fontId="27" fillId="3" borderId="2" xfId="0" applyFont="1" applyFill="1" applyBorder="1" applyAlignment="1">
      <alignment horizontal="center" vertical="top" shrinkToFit="1"/>
    </xf>
    <xf numFmtId="0" fontId="27" fillId="3" borderId="11" xfId="0" applyFont="1" applyFill="1" applyBorder="1" applyAlignment="1">
      <alignment horizontal="center" vertical="top" shrinkToFit="1"/>
    </xf>
    <xf numFmtId="0" fontId="27" fillId="3" borderId="10" xfId="0" applyFont="1" applyFill="1" applyBorder="1" applyAlignment="1">
      <alignment horizontal="center" vertical="top" shrinkToFit="1"/>
    </xf>
    <xf numFmtId="0" fontId="27" fillId="3" borderId="41" xfId="0" applyFont="1" applyFill="1" applyBorder="1" applyAlignment="1">
      <alignment horizontal="center" vertical="top" shrinkToFit="1"/>
    </xf>
    <xf numFmtId="191" fontId="27" fillId="0" borderId="9" xfId="0" applyNumberFormat="1" applyFont="1" applyFill="1" applyBorder="1" applyAlignment="1">
      <alignment horizontal="left" vertical="center" shrinkToFit="1"/>
    </xf>
    <xf numFmtId="0" fontId="27" fillId="0" borderId="13" xfId="0" applyFont="1" applyFill="1" applyBorder="1" applyAlignment="1">
      <alignment vertical="center" shrinkToFit="1"/>
    </xf>
    <xf numFmtId="178" fontId="27" fillId="0" borderId="8" xfId="0" applyNumberFormat="1" applyFont="1" applyBorder="1" applyAlignment="1">
      <alignment vertical="center"/>
    </xf>
    <xf numFmtId="178" fontId="27" fillId="0" borderId="0" xfId="0" applyNumberFormat="1" applyFont="1" applyBorder="1" applyAlignment="1">
      <alignment vertical="center"/>
    </xf>
    <xf numFmtId="178" fontId="27" fillId="0" borderId="3" xfId="0" applyNumberFormat="1" applyFont="1" applyBorder="1" applyAlignment="1">
      <alignment vertical="center"/>
    </xf>
    <xf numFmtId="178" fontId="27" fillId="0" borderId="40" xfId="0" applyNumberFormat="1" applyFont="1" applyBorder="1" applyAlignment="1">
      <alignment vertical="center"/>
    </xf>
    <xf numFmtId="191" fontId="27" fillId="0" borderId="3" xfId="0" applyNumberFormat="1" applyFont="1" applyFill="1" applyBorder="1" applyAlignment="1">
      <alignment horizontal="left" vertical="center" shrinkToFit="1"/>
    </xf>
    <xf numFmtId="0" fontId="27" fillId="0" borderId="8" xfId="0" applyFont="1" applyFill="1" applyBorder="1" applyAlignment="1">
      <alignment vertical="center" shrinkToFit="1"/>
    </xf>
    <xf numFmtId="178" fontId="27" fillId="5" borderId="3" xfId="0" applyNumberFormat="1" applyFont="1" applyFill="1" applyBorder="1" applyAlignment="1">
      <alignment vertical="center"/>
    </xf>
    <xf numFmtId="178" fontId="27" fillId="0" borderId="3" xfId="0" applyNumberFormat="1" applyFont="1" applyFill="1" applyBorder="1" applyAlignment="1">
      <alignment vertical="center"/>
    </xf>
    <xf numFmtId="178" fontId="27" fillId="5" borderId="0" xfId="0" applyNumberFormat="1" applyFont="1" applyFill="1" applyBorder="1" applyAlignment="1">
      <alignment vertical="center"/>
    </xf>
    <xf numFmtId="191" fontId="27" fillId="0" borderId="10" xfId="0" applyNumberFormat="1" applyFont="1" applyFill="1" applyBorder="1" applyAlignment="1">
      <alignment horizontal="left" vertical="center" shrinkToFit="1"/>
    </xf>
    <xf numFmtId="0" fontId="27" fillId="0" borderId="4" xfId="0" applyFont="1" applyFill="1" applyBorder="1" applyAlignment="1">
      <alignment vertical="center" shrinkToFit="1"/>
    </xf>
    <xf numFmtId="178" fontId="27" fillId="0" borderId="6" xfId="0" applyNumberFormat="1" applyFont="1" applyBorder="1">
      <alignment vertical="center"/>
    </xf>
    <xf numFmtId="178" fontId="27" fillId="0" borderId="6" xfId="0" applyNumberFormat="1" applyFont="1" applyBorder="1" applyAlignment="1">
      <alignment horizontal="right" vertical="center"/>
    </xf>
    <xf numFmtId="178" fontId="27" fillId="0" borderId="7" xfId="0" applyNumberFormat="1" applyFont="1" applyBorder="1" applyAlignment="1">
      <alignment horizontal="right" vertical="center"/>
    </xf>
    <xf numFmtId="178" fontId="27" fillId="0" borderId="29" xfId="0" applyNumberFormat="1" applyFont="1" applyBorder="1">
      <alignment vertical="center"/>
    </xf>
    <xf numFmtId="0" fontId="27" fillId="0" borderId="0" xfId="0" applyFont="1" applyAlignment="1"/>
    <xf numFmtId="0" fontId="32" fillId="0" borderId="0" xfId="0" applyFont="1" applyAlignment="1"/>
    <xf numFmtId="0" fontId="32" fillId="0" borderId="0" xfId="0" applyFont="1" applyAlignment="1">
      <alignment horizontal="left" vertical="center"/>
    </xf>
    <xf numFmtId="0" fontId="35" fillId="0" borderId="0" xfId="0" applyFont="1" applyFill="1">
      <alignment vertical="center"/>
    </xf>
    <xf numFmtId="178" fontId="27" fillId="0" borderId="0" xfId="0" applyNumberFormat="1" applyFont="1">
      <alignment vertical="center"/>
    </xf>
    <xf numFmtId="179" fontId="27" fillId="0" borderId="0" xfId="0" applyNumberFormat="1" applyFont="1">
      <alignment vertical="center"/>
    </xf>
    <xf numFmtId="178" fontId="33" fillId="0" borderId="0" xfId="0" applyNumberFormat="1" applyFont="1" applyAlignment="1">
      <alignment horizontal="right"/>
    </xf>
    <xf numFmtId="178" fontId="33" fillId="3" borderId="1" xfId="0" applyNumberFormat="1" applyFont="1" applyFill="1" applyBorder="1" applyAlignment="1">
      <alignment horizontal="center" vertical="center"/>
    </xf>
    <xf numFmtId="179" fontId="33" fillId="3" borderId="1" xfId="0" applyNumberFormat="1" applyFont="1" applyFill="1" applyBorder="1" applyAlignment="1">
      <alignment horizontal="center" vertical="center"/>
    </xf>
    <xf numFmtId="179" fontId="33" fillId="3" borderId="12" xfId="0" applyNumberFormat="1" applyFont="1" applyFill="1" applyBorder="1" applyAlignment="1">
      <alignment horizontal="center" vertical="center"/>
    </xf>
    <xf numFmtId="178" fontId="33" fillId="3" borderId="12" xfId="0" applyNumberFormat="1" applyFont="1" applyFill="1" applyBorder="1" applyAlignment="1">
      <alignment horizontal="center" vertical="center"/>
    </xf>
    <xf numFmtId="178" fontId="33" fillId="3" borderId="13" xfId="0" applyNumberFormat="1" applyFont="1" applyFill="1" applyBorder="1" applyAlignment="1">
      <alignment horizontal="center" vertical="center"/>
    </xf>
    <xf numFmtId="178" fontId="33" fillId="3" borderId="5" xfId="0" applyNumberFormat="1" applyFont="1" applyFill="1" applyBorder="1" applyAlignment="1">
      <alignment horizontal="center" vertical="center" shrinkToFit="1"/>
    </xf>
    <xf numFmtId="179" fontId="33" fillId="3" borderId="5" xfId="0" applyNumberFormat="1" applyFont="1" applyFill="1" applyBorder="1" applyAlignment="1">
      <alignment horizontal="center" vertical="center"/>
    </xf>
    <xf numFmtId="178" fontId="33" fillId="3" borderId="1" xfId="0" applyNumberFormat="1" applyFont="1" applyFill="1" applyBorder="1" applyAlignment="1">
      <alignment horizontal="center" shrinkToFit="1"/>
    </xf>
    <xf numFmtId="178" fontId="33" fillId="3" borderId="5" xfId="0" applyNumberFormat="1" applyFont="1" applyFill="1" applyBorder="1" applyAlignment="1">
      <alignment horizontal="center" vertical="center"/>
    </xf>
    <xf numFmtId="178" fontId="33" fillId="3" borderId="5" xfId="0" applyNumberFormat="1" applyFont="1" applyFill="1" applyBorder="1" applyAlignment="1">
      <alignment horizontal="center" vertical="top" shrinkToFit="1"/>
    </xf>
    <xf numFmtId="178" fontId="27" fillId="3" borderId="2" xfId="0" applyNumberFormat="1" applyFont="1" applyFill="1" applyBorder="1" applyAlignment="1">
      <alignment horizontal="center" vertical="center"/>
    </xf>
    <xf numFmtId="179" fontId="27" fillId="3" borderId="2" xfId="0" applyNumberFormat="1" applyFont="1" applyFill="1" applyBorder="1" applyAlignment="1">
      <alignment horizontal="center" vertical="center"/>
    </xf>
    <xf numFmtId="178" fontId="27" fillId="3" borderId="4" xfId="0" applyNumberFormat="1" applyFont="1" applyFill="1" applyBorder="1" applyAlignment="1">
      <alignment horizontal="center" vertical="center"/>
    </xf>
    <xf numFmtId="178" fontId="27" fillId="0" borderId="5" xfId="0" applyNumberFormat="1" applyFont="1" applyBorder="1">
      <alignment vertical="center"/>
    </xf>
    <xf numFmtId="179" fontId="27" fillId="0" borderId="5" xfId="0" applyNumberFormat="1" applyFont="1" applyBorder="1">
      <alignment vertical="center"/>
    </xf>
    <xf numFmtId="178" fontId="27" fillId="0" borderId="8" xfId="0" applyNumberFormat="1" applyFont="1" applyBorder="1">
      <alignment vertical="center"/>
    </xf>
    <xf numFmtId="179" fontId="27" fillId="0" borderId="6" xfId="0" applyNumberFormat="1" applyFont="1" applyBorder="1" applyAlignment="1">
      <alignment horizontal="right" vertical="center"/>
    </xf>
    <xf numFmtId="0" fontId="27" fillId="0" borderId="0" xfId="0" applyFont="1" applyFill="1" applyBorder="1">
      <alignment vertical="center"/>
    </xf>
    <xf numFmtId="0" fontId="33" fillId="3" borderId="1" xfId="0" applyFont="1" applyFill="1" applyBorder="1" applyAlignment="1">
      <alignment horizontal="center" vertical="center"/>
    </xf>
    <xf numFmtId="0" fontId="27" fillId="0" borderId="0" xfId="0" applyFont="1" applyFill="1" applyBorder="1" applyAlignment="1">
      <alignment horizontal="center"/>
    </xf>
    <xf numFmtId="0" fontId="33" fillId="3" borderId="3" xfId="0" applyFont="1" applyFill="1" applyBorder="1" applyAlignment="1">
      <alignment horizontal="center" vertical="center"/>
    </xf>
    <xf numFmtId="0" fontId="33" fillId="3" borderId="5" xfId="0" applyFont="1" applyFill="1" applyBorder="1" applyAlignment="1">
      <alignment horizontal="center" vertical="center"/>
    </xf>
    <xf numFmtId="0" fontId="27" fillId="3" borderId="10" xfId="0" applyFont="1" applyFill="1" applyBorder="1" applyAlignment="1">
      <alignment horizontal="center" vertical="center"/>
    </xf>
    <xf numFmtId="0" fontId="27" fillId="3" borderId="5" xfId="0" applyFont="1" applyFill="1" applyBorder="1" applyAlignment="1">
      <alignment horizontal="center" vertical="center"/>
    </xf>
    <xf numFmtId="178" fontId="27" fillId="0" borderId="9" xfId="0" applyNumberFormat="1" applyFont="1" applyBorder="1">
      <alignment vertical="center"/>
    </xf>
    <xf numFmtId="178" fontId="27" fillId="0" borderId="1" xfId="0" applyNumberFormat="1" applyFont="1" applyBorder="1">
      <alignment vertical="center"/>
    </xf>
    <xf numFmtId="178" fontId="27" fillId="0" borderId="13" xfId="0" applyNumberFormat="1" applyFont="1" applyBorder="1">
      <alignment vertical="center"/>
    </xf>
    <xf numFmtId="177" fontId="27" fillId="0" borderId="0" xfId="0" applyNumberFormat="1" applyFont="1" applyFill="1" applyBorder="1">
      <alignment vertical="center"/>
    </xf>
    <xf numFmtId="178" fontId="27" fillId="0" borderId="0" xfId="0" applyNumberFormat="1" applyFont="1" applyFill="1" applyBorder="1">
      <alignment vertical="center"/>
    </xf>
    <xf numFmtId="178" fontId="27" fillId="0" borderId="3" xfId="0" applyNumberFormat="1" applyFont="1" applyBorder="1">
      <alignment vertical="center"/>
    </xf>
    <xf numFmtId="178" fontId="27" fillId="0" borderId="3" xfId="0" applyNumberFormat="1" applyFont="1" applyBorder="1" applyAlignment="1">
      <alignment horizontal="center"/>
    </xf>
    <xf numFmtId="177" fontId="27" fillId="0" borderId="0" xfId="0" applyNumberFormat="1" applyFont="1" applyFill="1" applyBorder="1" applyAlignment="1">
      <alignment horizontal="center"/>
    </xf>
    <xf numFmtId="179" fontId="27" fillId="0" borderId="3" xfId="0" applyNumberFormat="1" applyFont="1" applyBorder="1">
      <alignment vertical="center"/>
    </xf>
    <xf numFmtId="178" fontId="27" fillId="0" borderId="10" xfId="0" applyNumberFormat="1" applyFont="1" applyBorder="1">
      <alignment vertical="center"/>
    </xf>
    <xf numFmtId="178" fontId="27" fillId="0" borderId="2" xfId="0" applyNumberFormat="1" applyFont="1" applyBorder="1">
      <alignment vertical="center"/>
    </xf>
    <xf numFmtId="178" fontId="27" fillId="0" borderId="11" xfId="0" applyNumberFormat="1" applyFont="1" applyBorder="1">
      <alignment vertical="center"/>
    </xf>
    <xf numFmtId="178" fontId="27" fillId="0" borderId="0" xfId="0" applyNumberFormat="1" applyFont="1" applyFill="1">
      <alignment vertical="center"/>
    </xf>
    <xf numFmtId="178" fontId="33" fillId="0" borderId="0" xfId="0" applyNumberFormat="1" applyFont="1" applyFill="1" applyAlignment="1">
      <alignment horizontal="right" vertical="center"/>
    </xf>
    <xf numFmtId="179" fontId="27" fillId="0" borderId="0" xfId="0" applyNumberFormat="1" applyFont="1" applyFill="1">
      <alignment vertical="center"/>
    </xf>
    <xf numFmtId="178" fontId="33" fillId="0" borderId="0" xfId="0" applyNumberFormat="1" applyFont="1" applyFill="1" applyAlignment="1">
      <alignment horizontal="right"/>
    </xf>
    <xf numFmtId="0" fontId="33" fillId="3" borderId="12" xfId="0" applyFont="1" applyFill="1" applyBorder="1" applyAlignment="1">
      <alignment horizontal="center" vertical="center"/>
    </xf>
    <xf numFmtId="0" fontId="33" fillId="3" borderId="13" xfId="0" applyFont="1" applyFill="1" applyBorder="1" applyAlignment="1">
      <alignment horizontal="center" vertical="center"/>
    </xf>
    <xf numFmtId="0" fontId="27" fillId="0" borderId="0" xfId="0" applyFont="1" applyBorder="1" applyAlignment="1">
      <alignment horizontal="center"/>
    </xf>
    <xf numFmtId="0" fontId="33" fillId="3" borderId="1" xfId="0" applyFont="1" applyFill="1" applyBorder="1" applyAlignment="1">
      <alignment horizontal="center" shrinkToFit="1"/>
    </xf>
    <xf numFmtId="0" fontId="33" fillId="3" borderId="5" xfId="0" applyFont="1" applyFill="1" applyBorder="1" applyAlignment="1">
      <alignment horizontal="center" vertical="top" shrinkToFit="1"/>
    </xf>
    <xf numFmtId="0" fontId="27" fillId="3" borderId="2" xfId="0" applyFont="1" applyFill="1" applyBorder="1" applyAlignment="1">
      <alignment horizontal="center" vertical="center"/>
    </xf>
    <xf numFmtId="0" fontId="27" fillId="0" borderId="5" xfId="0" applyFont="1" applyBorder="1">
      <alignment vertical="center"/>
    </xf>
    <xf numFmtId="38" fontId="27" fillId="0" borderId="5" xfId="1" applyFont="1" applyBorder="1">
      <alignment vertical="center"/>
    </xf>
    <xf numFmtId="0" fontId="27" fillId="0" borderId="5" xfId="0" applyFont="1" applyBorder="1" applyAlignment="1">
      <alignment horizontal="center"/>
    </xf>
    <xf numFmtId="0" fontId="27" fillId="0" borderId="3" xfId="0" applyFont="1" applyBorder="1">
      <alignment vertical="center"/>
    </xf>
    <xf numFmtId="0" fontId="27" fillId="0" borderId="2" xfId="0" applyFont="1" applyBorder="1">
      <alignment vertical="center"/>
    </xf>
    <xf numFmtId="3" fontId="27" fillId="0" borderId="6" xfId="0" applyNumberFormat="1" applyFont="1" applyBorder="1">
      <alignment vertical="center"/>
    </xf>
    <xf numFmtId="0" fontId="33" fillId="3" borderId="9" xfId="0" applyFont="1" applyFill="1" applyBorder="1" applyAlignment="1">
      <alignment horizontal="center" vertical="center"/>
    </xf>
    <xf numFmtId="0" fontId="33" fillId="3" borderId="13" xfId="0" applyFont="1" applyFill="1" applyBorder="1" applyAlignment="1">
      <alignment vertical="center"/>
    </xf>
    <xf numFmtId="0" fontId="33" fillId="3" borderId="5" xfId="0" applyFont="1" applyFill="1" applyBorder="1" applyAlignment="1">
      <alignment horizontal="center" vertical="center" shrinkToFit="1"/>
    </xf>
    <xf numFmtId="0" fontId="33" fillId="3" borderId="5" xfId="0" applyFont="1" applyFill="1" applyBorder="1" applyAlignment="1">
      <alignment horizontal="center" shrinkToFit="1"/>
    </xf>
    <xf numFmtId="0" fontId="33" fillId="3" borderId="3" xfId="0" applyFont="1" applyFill="1" applyBorder="1" applyAlignment="1">
      <alignment vertical="center"/>
    </xf>
    <xf numFmtId="0" fontId="33" fillId="3" borderId="8" xfId="0" applyFont="1" applyFill="1" applyBorder="1" applyAlignment="1">
      <alignment vertical="center"/>
    </xf>
    <xf numFmtId="0" fontId="27" fillId="3" borderId="2" xfId="0" applyFont="1" applyFill="1" applyBorder="1" applyAlignment="1">
      <alignment horizontal="center" vertical="center" shrinkToFit="1"/>
    </xf>
    <xf numFmtId="0" fontId="27" fillId="3" borderId="11" xfId="0" applyFont="1" applyFill="1" applyBorder="1" applyAlignment="1">
      <alignment horizontal="center" vertical="center"/>
    </xf>
    <xf numFmtId="0" fontId="27" fillId="3" borderId="11" xfId="0" applyFont="1" applyFill="1" applyBorder="1" applyAlignment="1">
      <alignment vertical="center"/>
    </xf>
    <xf numFmtId="0" fontId="27" fillId="3" borderId="4" xfId="0" applyFont="1" applyFill="1" applyBorder="1" applyAlignment="1">
      <alignment vertical="center"/>
    </xf>
    <xf numFmtId="178" fontId="27" fillId="0" borderId="0" xfId="0" applyNumberFormat="1" applyFont="1" applyBorder="1">
      <alignment vertical="center"/>
    </xf>
    <xf numFmtId="178" fontId="27" fillId="0" borderId="0" xfId="0" applyNumberFormat="1" applyFont="1" applyBorder="1" applyAlignment="1">
      <alignment horizontal="center" vertical="center"/>
    </xf>
    <xf numFmtId="178" fontId="27" fillId="0" borderId="4" xfId="0" applyNumberFormat="1" applyFont="1" applyBorder="1">
      <alignment vertical="center"/>
    </xf>
    <xf numFmtId="177" fontId="27" fillId="0" borderId="6" xfId="0" applyNumberFormat="1" applyFont="1" applyBorder="1">
      <alignment vertical="center"/>
    </xf>
    <xf numFmtId="178" fontId="27" fillId="0" borderId="7" xfId="0" applyNumberFormat="1" applyFont="1" applyBorder="1">
      <alignment vertical="center"/>
    </xf>
    <xf numFmtId="0" fontId="27" fillId="0" borderId="7" xfId="0" applyFont="1" applyBorder="1">
      <alignment vertical="center"/>
    </xf>
    <xf numFmtId="0" fontId="27" fillId="0" borderId="14" xfId="0" applyFont="1" applyBorder="1" applyAlignment="1">
      <alignment horizontal="right" vertical="center"/>
    </xf>
    <xf numFmtId="178" fontId="27" fillId="0" borderId="14" xfId="0" applyNumberFormat="1" applyFont="1" applyBorder="1">
      <alignment vertical="center"/>
    </xf>
    <xf numFmtId="178" fontId="27" fillId="0" borderId="15" xfId="0" applyNumberFormat="1" applyFont="1" applyBorder="1">
      <alignment vertical="center"/>
    </xf>
    <xf numFmtId="0" fontId="27" fillId="0" borderId="0" xfId="0" applyFont="1" applyAlignment="1">
      <alignment horizontal="right" vertical="center"/>
    </xf>
    <xf numFmtId="179" fontId="33" fillId="0" borderId="0" xfId="0" applyNumberFormat="1" applyFont="1">
      <alignment vertical="center"/>
    </xf>
    <xf numFmtId="0" fontId="33" fillId="3" borderId="12" xfId="0" applyFont="1" applyFill="1" applyBorder="1">
      <alignment vertical="center"/>
    </xf>
    <xf numFmtId="0" fontId="33" fillId="3" borderId="13" xfId="0" applyFont="1" applyFill="1" applyBorder="1">
      <alignment vertical="center"/>
    </xf>
    <xf numFmtId="0" fontId="33" fillId="3" borderId="12" xfId="0" applyFont="1" applyFill="1" applyBorder="1" applyAlignment="1">
      <alignment horizontal="center" shrinkToFit="1"/>
    </xf>
    <xf numFmtId="0" fontId="33" fillId="3" borderId="13" xfId="0" applyFont="1" applyFill="1" applyBorder="1" applyAlignment="1">
      <alignment horizontal="center" shrinkToFit="1"/>
    </xf>
    <xf numFmtId="0" fontId="33" fillId="3" borderId="0" xfId="0" applyFont="1" applyFill="1" applyBorder="1" applyAlignment="1">
      <alignment horizontal="center" vertical="top" shrinkToFit="1"/>
    </xf>
    <xf numFmtId="0" fontId="33" fillId="3" borderId="8" xfId="0" applyFont="1" applyFill="1" applyBorder="1" applyAlignment="1">
      <alignment horizontal="center" vertical="top" shrinkToFit="1"/>
    </xf>
    <xf numFmtId="0" fontId="27" fillId="3" borderId="0" xfId="0" applyFont="1" applyFill="1" applyBorder="1" applyAlignment="1">
      <alignment horizontal="center" vertical="center"/>
    </xf>
    <xf numFmtId="0" fontId="27" fillId="3" borderId="4" xfId="0" applyFont="1" applyFill="1" applyBorder="1" applyAlignment="1">
      <alignment horizontal="center" vertical="center"/>
    </xf>
    <xf numFmtId="177" fontId="27" fillId="0" borderId="1" xfId="0" applyNumberFormat="1" applyFont="1" applyBorder="1">
      <alignment vertical="center"/>
    </xf>
    <xf numFmtId="178" fontId="27" fillId="0" borderId="12" xfId="0" applyNumberFormat="1" applyFont="1" applyBorder="1">
      <alignment vertical="center"/>
    </xf>
    <xf numFmtId="177" fontId="27" fillId="0" borderId="5" xfId="0" applyNumberFormat="1" applyFont="1" applyBorder="1">
      <alignment vertical="center"/>
    </xf>
    <xf numFmtId="177" fontId="27" fillId="0" borderId="3" xfId="0" applyNumberFormat="1" applyFont="1" applyBorder="1">
      <alignment vertical="center"/>
    </xf>
    <xf numFmtId="177" fontId="27" fillId="0" borderId="2" xfId="0" applyNumberFormat="1" applyFont="1" applyBorder="1">
      <alignment vertical="center"/>
    </xf>
    <xf numFmtId="0" fontId="33" fillId="3" borderId="12" xfId="0" applyFont="1" applyFill="1" applyBorder="1" applyAlignment="1">
      <alignment horizontal="center"/>
    </xf>
    <xf numFmtId="0" fontId="33" fillId="3" borderId="13" xfId="0" applyFont="1" applyFill="1" applyBorder="1" applyAlignment="1">
      <alignment horizontal="center"/>
    </xf>
    <xf numFmtId="0" fontId="27" fillId="3" borderId="10" xfId="0" applyFont="1" applyFill="1" applyBorder="1" applyAlignment="1">
      <alignment horizontal="center" vertical="center" shrinkToFit="1"/>
    </xf>
    <xf numFmtId="0" fontId="27" fillId="3" borderId="4" xfId="0" applyFont="1" applyFill="1" applyBorder="1" applyAlignment="1">
      <alignment horizontal="center" vertical="center" shrinkToFit="1"/>
    </xf>
    <xf numFmtId="180" fontId="27" fillId="0" borderId="0" xfId="0" applyNumberFormat="1" applyFont="1" applyFill="1">
      <alignment vertical="center"/>
    </xf>
    <xf numFmtId="180" fontId="33" fillId="3" borderId="9" xfId="0" applyNumberFormat="1" applyFont="1" applyFill="1" applyBorder="1" applyAlignment="1">
      <alignment horizontal="center" vertical="center" shrinkToFit="1"/>
    </xf>
    <xf numFmtId="179" fontId="33" fillId="3" borderId="1" xfId="0" applyNumberFormat="1" applyFont="1" applyFill="1" applyBorder="1" applyAlignment="1">
      <alignment horizontal="center" shrinkToFit="1"/>
    </xf>
    <xf numFmtId="0" fontId="33" fillId="0" borderId="0" xfId="0" applyFont="1" applyFill="1" applyAlignment="1">
      <alignment horizontal="left" vertical="center"/>
    </xf>
    <xf numFmtId="0" fontId="33" fillId="0" borderId="0" xfId="0" applyFont="1" applyFill="1" applyAlignment="1">
      <alignment vertical="center"/>
    </xf>
    <xf numFmtId="180" fontId="33" fillId="3" borderId="3" xfId="0" applyNumberFormat="1" applyFont="1" applyFill="1" applyBorder="1" applyAlignment="1">
      <alignment horizontal="center" vertical="center" shrinkToFit="1"/>
    </xf>
    <xf numFmtId="179" fontId="33" fillId="3" borderId="5" xfId="0" applyNumberFormat="1" applyFont="1" applyFill="1" applyBorder="1" applyAlignment="1">
      <alignment horizontal="center" vertical="center" shrinkToFit="1"/>
    </xf>
    <xf numFmtId="180" fontId="33" fillId="3" borderId="3" xfId="0" applyNumberFormat="1" applyFont="1" applyFill="1" applyBorder="1" applyAlignment="1">
      <alignment horizontal="center" vertical="top" shrinkToFit="1"/>
    </xf>
    <xf numFmtId="179" fontId="33" fillId="3" borderId="5" xfId="0" applyNumberFormat="1" applyFont="1" applyFill="1" applyBorder="1" applyAlignment="1">
      <alignment horizontal="center" vertical="top" shrinkToFit="1"/>
    </xf>
    <xf numFmtId="180" fontId="33" fillId="3" borderId="8" xfId="0" applyNumberFormat="1" applyFont="1" applyFill="1" applyBorder="1" applyAlignment="1">
      <alignment horizontal="center" vertical="top" shrinkToFit="1"/>
    </xf>
    <xf numFmtId="180" fontId="27" fillId="3" borderId="3" xfId="0" applyNumberFormat="1" applyFont="1" applyFill="1" applyBorder="1" applyAlignment="1">
      <alignment horizontal="center" vertical="center" shrinkToFit="1"/>
    </xf>
    <xf numFmtId="179" fontId="27" fillId="3" borderId="5" xfId="0" applyNumberFormat="1" applyFont="1" applyFill="1" applyBorder="1" applyAlignment="1">
      <alignment horizontal="center" vertical="center" shrinkToFit="1"/>
    </xf>
    <xf numFmtId="180" fontId="27" fillId="3" borderId="8" xfId="0" applyNumberFormat="1" applyFont="1" applyFill="1" applyBorder="1" applyAlignment="1">
      <alignment horizontal="center" vertical="center" shrinkToFit="1"/>
    </xf>
    <xf numFmtId="180" fontId="27" fillId="0" borderId="9" xfId="0" applyNumberFormat="1" applyFont="1" applyBorder="1">
      <alignment vertical="center"/>
    </xf>
    <xf numFmtId="180" fontId="27" fillId="0" borderId="13" xfId="0" applyNumberFormat="1" applyFont="1" applyBorder="1">
      <alignment vertical="center"/>
    </xf>
    <xf numFmtId="180" fontId="27" fillId="0" borderId="3" xfId="0" applyNumberFormat="1" applyFont="1" applyBorder="1">
      <alignment vertical="center"/>
    </xf>
    <xf numFmtId="180" fontId="27" fillId="0" borderId="8" xfId="0" applyNumberFormat="1" applyFont="1" applyBorder="1">
      <alignment vertical="center"/>
    </xf>
    <xf numFmtId="179" fontId="27" fillId="0" borderId="8" xfId="0" applyNumberFormat="1" applyFont="1" applyBorder="1" applyAlignment="1">
      <alignment horizontal="right"/>
    </xf>
    <xf numFmtId="180" fontId="27" fillId="0" borderId="10" xfId="0" applyNumberFormat="1" applyFont="1" applyBorder="1">
      <alignment vertical="center"/>
    </xf>
    <xf numFmtId="179" fontId="27" fillId="0" borderId="4" xfId="0" applyNumberFormat="1" applyFont="1" applyBorder="1" applyAlignment="1">
      <alignment horizontal="right"/>
    </xf>
    <xf numFmtId="180" fontId="27" fillId="0" borderId="4" xfId="0" applyNumberFormat="1" applyFont="1" applyBorder="1">
      <alignment vertical="center"/>
    </xf>
    <xf numFmtId="177" fontId="27" fillId="0" borderId="46" xfId="3" applyNumberFormat="1" applyFont="1" applyFill="1" applyBorder="1" applyAlignment="1">
      <alignment vertical="center"/>
    </xf>
    <xf numFmtId="177" fontId="27" fillId="0" borderId="59" xfId="3" applyNumberFormat="1" applyFont="1" applyFill="1" applyBorder="1" applyAlignment="1">
      <alignment vertical="center"/>
    </xf>
    <xf numFmtId="177" fontId="27" fillId="0" borderId="60" xfId="3" applyNumberFormat="1" applyFont="1" applyFill="1" applyBorder="1" applyAlignment="1">
      <alignment vertical="center"/>
    </xf>
    <xf numFmtId="177" fontId="27" fillId="0" borderId="58" xfId="3" applyNumberFormat="1" applyFont="1" applyFill="1" applyBorder="1" applyAlignment="1">
      <alignment vertical="center"/>
    </xf>
    <xf numFmtId="177" fontId="27" fillId="0" borderId="61" xfId="3" applyNumberFormat="1" applyFont="1" applyFill="1" applyBorder="1" applyAlignment="1">
      <alignment vertical="center"/>
    </xf>
    <xf numFmtId="183" fontId="3" fillId="0" borderId="0" xfId="0" applyNumberFormat="1" applyFont="1" applyBorder="1" applyAlignment="1">
      <alignment horizontal="center" vertical="center" shrinkToFit="1"/>
    </xf>
    <xf numFmtId="185" fontId="23" fillId="0" borderId="0" xfId="0" applyNumberFormat="1" applyFont="1" applyBorder="1" applyAlignment="1">
      <alignment vertical="center"/>
    </xf>
    <xf numFmtId="183" fontId="23" fillId="0" borderId="0" xfId="0" applyNumberFormat="1" applyFont="1" applyBorder="1" applyAlignment="1">
      <alignment vertical="center"/>
    </xf>
    <xf numFmtId="0" fontId="11" fillId="0" borderId="0" xfId="0" applyFont="1" applyAlignment="1" applyProtection="1">
      <alignment vertical="center"/>
      <protection hidden="1"/>
    </xf>
    <xf numFmtId="0" fontId="29" fillId="0" borderId="0" xfId="0" applyFont="1" applyAlignment="1">
      <alignment vertical="center"/>
    </xf>
    <xf numFmtId="0" fontId="12" fillId="0" borderId="0" xfId="0" applyNumberFormat="1" applyFont="1" applyBorder="1" applyAlignment="1">
      <alignment vertical="center" wrapText="1"/>
    </xf>
    <xf numFmtId="0" fontId="12" fillId="0" borderId="0" xfId="0" applyNumberFormat="1" applyFont="1" applyBorder="1" applyAlignment="1">
      <alignment vertical="center"/>
    </xf>
    <xf numFmtId="179" fontId="27" fillId="0" borderId="1" xfId="0" applyNumberFormat="1" applyFont="1" applyFill="1" applyBorder="1">
      <alignment vertical="center"/>
    </xf>
    <xf numFmtId="179" fontId="27" fillId="0" borderId="5" xfId="0" applyNumberFormat="1" applyFont="1" applyFill="1" applyBorder="1">
      <alignment vertical="center"/>
    </xf>
    <xf numFmtId="179" fontId="27" fillId="0" borderId="2" xfId="0" applyNumberFormat="1" applyFont="1" applyFill="1" applyBorder="1" applyAlignment="1">
      <alignment horizontal="right"/>
    </xf>
    <xf numFmtId="179" fontId="27" fillId="0" borderId="2" xfId="0" applyNumberFormat="1" applyFont="1" applyFill="1" applyBorder="1">
      <alignment vertical="center"/>
    </xf>
    <xf numFmtId="189" fontId="3" fillId="0" borderId="6" xfId="1" applyNumberFormat="1" applyFont="1" applyFill="1" applyBorder="1" applyProtection="1">
      <alignment vertical="center"/>
    </xf>
    <xf numFmtId="177" fontId="27" fillId="0" borderId="13" xfId="0" applyNumberFormat="1" applyFont="1" applyBorder="1">
      <alignment vertical="center"/>
    </xf>
    <xf numFmtId="177" fontId="27" fillId="0" borderId="8" xfId="0" applyNumberFormat="1" applyFont="1" applyBorder="1">
      <alignment vertical="center"/>
    </xf>
    <xf numFmtId="177" fontId="27" fillId="5" borderId="8" xfId="0" applyNumberFormat="1" applyFont="1" applyFill="1" applyBorder="1">
      <alignment vertical="center"/>
    </xf>
    <xf numFmtId="177" fontId="27" fillId="5" borderId="5" xfId="0" applyNumberFormat="1" applyFont="1" applyFill="1" applyBorder="1">
      <alignment vertical="center"/>
    </xf>
    <xf numFmtId="38" fontId="3" fillId="0" borderId="6" xfId="1" applyFont="1" applyFill="1" applyBorder="1" applyAlignment="1" applyProtection="1">
      <alignment horizontal="left" vertical="center"/>
    </xf>
    <xf numFmtId="0" fontId="18" fillId="0" borderId="0" xfId="0" applyFont="1" applyBorder="1" applyAlignment="1">
      <alignment horizontal="left" vertical="center" wrapText="1"/>
    </xf>
    <xf numFmtId="0" fontId="18" fillId="0" borderId="0" xfId="0" applyFont="1" applyBorder="1" applyAlignment="1">
      <alignment vertical="center" wrapText="1"/>
    </xf>
    <xf numFmtId="0" fontId="27" fillId="0" borderId="51" xfId="0" applyFont="1" applyBorder="1" applyAlignment="1">
      <alignment horizontal="center" vertical="center"/>
    </xf>
    <xf numFmtId="0" fontId="27" fillId="0" borderId="45" xfId="0" applyFont="1" applyBorder="1" applyAlignment="1">
      <alignment horizontal="center" vertical="center"/>
    </xf>
    <xf numFmtId="0" fontId="3" fillId="4" borderId="0" xfId="0" applyFont="1" applyFill="1" applyAlignment="1" applyProtection="1">
      <alignment horizontal="center" vertical="center"/>
      <protection locked="0"/>
    </xf>
    <xf numFmtId="38" fontId="3" fillId="0" borderId="1" xfId="1" applyFont="1" applyBorder="1" applyAlignment="1">
      <alignment horizontal="center" vertical="center" wrapText="1"/>
    </xf>
    <xf numFmtId="38" fontId="3" fillId="0" borderId="49" xfId="1" applyFont="1" applyBorder="1" applyAlignment="1">
      <alignment horizontal="center" vertical="center" wrapText="1"/>
    </xf>
    <xf numFmtId="0" fontId="5" fillId="3" borderId="7" xfId="0" applyFont="1" applyFill="1" applyBorder="1" applyAlignment="1" applyProtection="1">
      <alignment horizontal="left" vertical="center" wrapText="1"/>
      <protection locked="0"/>
    </xf>
    <xf numFmtId="0" fontId="5" fillId="3" borderId="14" xfId="0" applyFont="1" applyFill="1" applyBorder="1" applyAlignment="1" applyProtection="1">
      <alignment horizontal="left" vertical="center" wrapText="1"/>
      <protection locked="0"/>
    </xf>
    <xf numFmtId="0" fontId="5" fillId="3" borderId="15" xfId="0" applyFont="1" applyFill="1" applyBorder="1" applyAlignment="1" applyProtection="1">
      <alignment horizontal="left" vertical="center" wrapText="1"/>
      <protection locked="0"/>
    </xf>
    <xf numFmtId="0" fontId="11" fillId="0" borderId="0" xfId="0" applyFont="1" applyBorder="1" applyAlignment="1">
      <alignment horizontal="center" vertical="center" shrinkToFit="1"/>
    </xf>
    <xf numFmtId="38" fontId="11" fillId="0" borderId="0" xfId="1" applyFont="1" applyBorder="1" applyAlignment="1">
      <alignment horizontal="center" vertical="center" shrinkToFit="1"/>
    </xf>
    <xf numFmtId="0" fontId="3" fillId="0" borderId="1" xfId="0" applyFont="1" applyBorder="1" applyAlignment="1">
      <alignment horizontal="center" vertical="center" shrinkToFit="1"/>
    </xf>
    <xf numFmtId="0" fontId="3" fillId="0" borderId="49" xfId="0" applyFont="1" applyBorder="1" applyAlignment="1">
      <alignment horizontal="center" vertical="center" shrinkToFit="1"/>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7" xfId="0" applyFont="1" applyBorder="1" applyAlignment="1">
      <alignment horizontal="center" vertical="center"/>
    </xf>
    <xf numFmtId="0" fontId="3" fillId="0" borderId="15" xfId="0" applyFont="1" applyBorder="1" applyAlignment="1">
      <alignment horizontal="center" vertical="center"/>
    </xf>
    <xf numFmtId="0" fontId="19" fillId="0" borderId="0" xfId="0" applyFont="1" applyBorder="1" applyAlignment="1" applyProtection="1">
      <alignment horizontal="left" vertical="center" wrapText="1"/>
      <protection hidden="1"/>
    </xf>
    <xf numFmtId="0" fontId="4" fillId="0" borderId="7" xfId="0" applyFont="1" applyBorder="1" applyAlignment="1">
      <alignment horizontal="left" vertical="center" shrinkToFit="1"/>
    </xf>
    <xf numFmtId="0" fontId="4" fillId="0" borderId="15" xfId="0" applyFont="1" applyBorder="1" applyAlignment="1">
      <alignment horizontal="left" vertical="center" shrinkToFit="1"/>
    </xf>
    <xf numFmtId="0" fontId="3" fillId="0" borderId="9" xfId="0" applyFont="1" applyBorder="1" applyAlignment="1">
      <alignment horizontal="center" vertical="center" wrapText="1" shrinkToFit="1"/>
    </xf>
    <xf numFmtId="0" fontId="3" fillId="0" borderId="13" xfId="0" applyFont="1" applyBorder="1" applyAlignment="1">
      <alignment horizontal="center" vertical="center" shrinkToFit="1"/>
    </xf>
    <xf numFmtId="0" fontId="3" fillId="0" borderId="3"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10" xfId="0" applyFont="1" applyBorder="1" applyAlignment="1">
      <alignment horizontal="center" vertical="center" shrinkToFit="1"/>
    </xf>
    <xf numFmtId="0" fontId="3" fillId="0" borderId="4" xfId="0" applyFont="1" applyBorder="1" applyAlignment="1">
      <alignment horizontal="center" vertical="center" shrinkToFit="1"/>
    </xf>
    <xf numFmtId="178" fontId="1" fillId="0" borderId="13" xfId="0" applyNumberFormat="1" applyFont="1" applyBorder="1" applyAlignment="1">
      <alignment horizontal="center" vertical="center" shrinkToFit="1"/>
    </xf>
    <xf numFmtId="178" fontId="1" fillId="0" borderId="8" xfId="0" applyNumberFormat="1" applyFont="1" applyBorder="1" applyAlignment="1">
      <alignment horizontal="center" vertical="center" shrinkToFit="1"/>
    </xf>
    <xf numFmtId="178" fontId="1" fillId="0" borderId="4" xfId="0" applyNumberFormat="1" applyFont="1" applyBorder="1" applyAlignment="1">
      <alignment horizontal="center" vertical="center" shrinkToFit="1"/>
    </xf>
    <xf numFmtId="183" fontId="3" fillId="0" borderId="52" xfId="0" applyNumberFormat="1" applyFont="1" applyBorder="1" applyAlignment="1">
      <alignment horizontal="center" vertical="center" wrapText="1"/>
    </xf>
    <xf numFmtId="183" fontId="3" fillId="0" borderId="53" xfId="0" applyNumberFormat="1" applyFont="1" applyBorder="1" applyAlignment="1">
      <alignment horizontal="center" vertical="center" wrapText="1"/>
    </xf>
    <xf numFmtId="183" fontId="3" fillId="0" borderId="54" xfId="0" applyNumberFormat="1" applyFont="1" applyBorder="1" applyAlignment="1">
      <alignment horizontal="center" vertical="center" wrapText="1"/>
    </xf>
    <xf numFmtId="183" fontId="3" fillId="0" borderId="18" xfId="0" applyNumberFormat="1" applyFont="1" applyBorder="1" applyAlignment="1">
      <alignment horizontal="center" vertical="center" wrapText="1"/>
    </xf>
    <xf numFmtId="183" fontId="3" fillId="0" borderId="19" xfId="0" applyNumberFormat="1" applyFont="1" applyBorder="1" applyAlignment="1">
      <alignment horizontal="center" vertical="center" wrapText="1"/>
    </xf>
    <xf numFmtId="0" fontId="5" fillId="0" borderId="0" xfId="0" applyFont="1" applyBorder="1" applyAlignment="1">
      <alignment horizontal="center" vertical="center"/>
    </xf>
    <xf numFmtId="185" fontId="3" fillId="0" borderId="52" xfId="0" applyNumberFormat="1" applyFont="1" applyBorder="1" applyAlignment="1">
      <alignment horizontal="center" vertical="center" wrapText="1"/>
    </xf>
    <xf numFmtId="185" fontId="3" fillId="0" borderId="53" xfId="0" applyNumberFormat="1" applyFont="1" applyBorder="1" applyAlignment="1">
      <alignment horizontal="center" vertical="center" wrapText="1"/>
    </xf>
    <xf numFmtId="185" fontId="3" fillId="0" borderId="54" xfId="0" applyNumberFormat="1" applyFont="1" applyBorder="1" applyAlignment="1">
      <alignment horizontal="center" vertical="center" wrapText="1"/>
    </xf>
    <xf numFmtId="185" fontId="3" fillId="0" borderId="18" xfId="0" applyNumberFormat="1" applyFont="1" applyBorder="1" applyAlignment="1">
      <alignment horizontal="center" vertical="center" wrapText="1"/>
    </xf>
    <xf numFmtId="185" fontId="3" fillId="0" borderId="19" xfId="0" applyNumberFormat="1" applyFont="1" applyBorder="1" applyAlignment="1">
      <alignment horizontal="center" vertical="center" wrapText="1"/>
    </xf>
    <xf numFmtId="176" fontId="27" fillId="3" borderId="9" xfId="3" applyNumberFormat="1" applyFont="1" applyFill="1" applyBorder="1" applyAlignment="1">
      <alignment horizontal="center" vertical="center"/>
    </xf>
    <xf numFmtId="176" fontId="27" fillId="3" borderId="13" xfId="3" applyNumberFormat="1" applyFont="1" applyFill="1" applyBorder="1" applyAlignment="1">
      <alignment horizontal="center" vertical="center"/>
    </xf>
    <xf numFmtId="176" fontId="27" fillId="3" borderId="10" xfId="3" applyNumberFormat="1" applyFont="1" applyFill="1" applyBorder="1" applyAlignment="1">
      <alignment horizontal="center" vertical="center"/>
    </xf>
    <xf numFmtId="176" fontId="27" fillId="3" borderId="4" xfId="3" applyNumberFormat="1" applyFont="1" applyFill="1" applyBorder="1" applyAlignment="1">
      <alignment horizontal="center" vertical="center"/>
    </xf>
    <xf numFmtId="0" fontId="27" fillId="3" borderId="1" xfId="4" applyFont="1" applyFill="1" applyBorder="1" applyAlignment="1">
      <alignment horizontal="center" vertical="center"/>
    </xf>
    <xf numFmtId="0" fontId="27" fillId="3" borderId="2" xfId="4" applyFont="1" applyFill="1" applyBorder="1" applyAlignment="1">
      <alignment horizontal="center" vertical="center"/>
    </xf>
    <xf numFmtId="0" fontId="27" fillId="0" borderId="51" xfId="4" applyFont="1" applyBorder="1" applyAlignment="1">
      <alignment horizontal="center" vertical="center"/>
    </xf>
    <xf numFmtId="0" fontId="27" fillId="0" borderId="47" xfId="4" applyFont="1" applyBorder="1" applyAlignment="1">
      <alignment horizontal="center" vertical="center"/>
    </xf>
    <xf numFmtId="176" fontId="27" fillId="3" borderId="9" xfId="4" applyNumberFormat="1" applyFont="1" applyFill="1" applyBorder="1" applyAlignment="1">
      <alignment horizontal="center" vertical="center"/>
    </xf>
    <xf numFmtId="176" fontId="27" fillId="3" borderId="13" xfId="4" applyNumberFormat="1" applyFont="1" applyFill="1" applyBorder="1" applyAlignment="1">
      <alignment horizontal="center" vertical="center"/>
    </xf>
    <xf numFmtId="176" fontId="27" fillId="3" borderId="10" xfId="4" applyNumberFormat="1" applyFont="1" applyFill="1" applyBorder="1" applyAlignment="1">
      <alignment horizontal="center" vertical="center"/>
    </xf>
    <xf numFmtId="176" fontId="27" fillId="3" borderId="4" xfId="4" applyNumberFormat="1" applyFont="1" applyFill="1" applyBorder="1" applyAlignment="1">
      <alignment horizontal="center" vertical="center"/>
    </xf>
    <xf numFmtId="0" fontId="28" fillId="0" borderId="51" xfId="4" applyFont="1" applyFill="1" applyBorder="1" applyAlignment="1">
      <alignment horizontal="center" vertical="center"/>
    </xf>
    <xf numFmtId="0" fontId="28" fillId="0" borderId="45" xfId="4" applyFont="1" applyFill="1" applyBorder="1" applyAlignment="1">
      <alignment horizontal="center" vertical="center"/>
    </xf>
    <xf numFmtId="0" fontId="27" fillId="3" borderId="9" xfId="0" applyFont="1" applyFill="1" applyBorder="1" applyAlignment="1">
      <alignment horizontal="center" vertical="center"/>
    </xf>
    <xf numFmtId="0" fontId="27" fillId="3" borderId="13" xfId="0" applyFont="1" applyFill="1" applyBorder="1" applyAlignment="1">
      <alignment horizontal="center" vertical="center"/>
    </xf>
    <xf numFmtId="0" fontId="27" fillId="3" borderId="3" xfId="0" applyFont="1" applyFill="1" applyBorder="1" applyAlignment="1">
      <alignment horizontal="center" vertical="center"/>
    </xf>
    <xf numFmtId="0" fontId="27" fillId="3" borderId="8" xfId="0" applyFont="1" applyFill="1" applyBorder="1" applyAlignment="1">
      <alignment horizontal="center" vertical="center"/>
    </xf>
    <xf numFmtId="0" fontId="27" fillId="3" borderId="10" xfId="0" applyFont="1" applyFill="1" applyBorder="1" applyAlignment="1">
      <alignment horizontal="center" vertical="center"/>
    </xf>
    <xf numFmtId="0" fontId="27" fillId="3" borderId="4" xfId="0" applyFont="1" applyFill="1" applyBorder="1" applyAlignment="1">
      <alignment horizontal="center" vertical="center"/>
    </xf>
    <xf numFmtId="0" fontId="27" fillId="3" borderId="1" xfId="0" applyFont="1" applyFill="1" applyBorder="1" applyAlignment="1">
      <alignment horizontal="center" vertical="center" shrinkToFit="1"/>
    </xf>
    <xf numFmtId="0" fontId="27" fillId="3" borderId="5" xfId="0" applyFont="1" applyFill="1" applyBorder="1" applyAlignment="1">
      <alignment horizontal="center" vertical="center" shrinkToFit="1"/>
    </xf>
    <xf numFmtId="0" fontId="27" fillId="3" borderId="26" xfId="0" applyFont="1" applyFill="1" applyBorder="1" applyAlignment="1">
      <alignment horizontal="center" vertical="center" shrinkToFit="1"/>
    </xf>
    <xf numFmtId="0" fontId="27" fillId="3" borderId="36" xfId="0" applyFont="1" applyFill="1" applyBorder="1" applyAlignment="1">
      <alignment horizontal="center" vertical="center" shrinkToFit="1"/>
    </xf>
    <xf numFmtId="0" fontId="27" fillId="0" borderId="7" xfId="0" applyFont="1" applyFill="1" applyBorder="1" applyAlignment="1">
      <alignment horizontal="center" vertical="center"/>
    </xf>
    <xf numFmtId="0" fontId="27" fillId="0" borderId="15" xfId="0" applyFont="1" applyFill="1" applyBorder="1" applyAlignment="1">
      <alignment horizontal="center" vertical="center"/>
    </xf>
    <xf numFmtId="0" fontId="27" fillId="0" borderId="7" xfId="0" applyFont="1" applyFill="1" applyBorder="1" applyAlignment="1">
      <alignment horizontal="center" vertical="center" shrinkToFit="1"/>
    </xf>
    <xf numFmtId="0" fontId="27" fillId="0" borderId="15" xfId="0" applyFont="1" applyFill="1" applyBorder="1" applyAlignment="1">
      <alignment horizontal="center" vertical="center" shrinkToFit="1"/>
    </xf>
    <xf numFmtId="0" fontId="33" fillId="3" borderId="9" xfId="0" applyFont="1" applyFill="1" applyBorder="1" applyAlignment="1">
      <alignment horizontal="center" vertical="center"/>
    </xf>
    <xf numFmtId="0" fontId="33" fillId="3" borderId="13" xfId="0" applyFont="1" applyFill="1" applyBorder="1" applyAlignment="1">
      <alignment horizontal="center" vertical="center"/>
    </xf>
    <xf numFmtId="0" fontId="33" fillId="3" borderId="3" xfId="0" applyFont="1" applyFill="1" applyBorder="1" applyAlignment="1">
      <alignment horizontal="center" vertical="center"/>
    </xf>
    <xf numFmtId="0" fontId="33" fillId="3" borderId="8" xfId="0" applyFont="1" applyFill="1" applyBorder="1" applyAlignment="1">
      <alignment horizontal="center" vertical="center"/>
    </xf>
    <xf numFmtId="0" fontId="33" fillId="3" borderId="10" xfId="0" applyFont="1" applyFill="1" applyBorder="1" applyAlignment="1">
      <alignment horizontal="center" vertical="center"/>
    </xf>
    <xf numFmtId="0" fontId="33" fillId="3" borderId="4" xfId="0" applyFont="1" applyFill="1" applyBorder="1" applyAlignment="1">
      <alignment horizontal="center" vertical="center"/>
    </xf>
    <xf numFmtId="0" fontId="33" fillId="3" borderId="9" xfId="0" applyFont="1" applyFill="1" applyBorder="1" applyAlignment="1">
      <alignment horizontal="center" vertical="center" wrapText="1"/>
    </xf>
    <xf numFmtId="180" fontId="33" fillId="3" borderId="1" xfId="0" applyNumberFormat="1" applyFont="1" applyFill="1" applyBorder="1" applyAlignment="1">
      <alignment horizontal="center" vertical="center" shrinkToFit="1"/>
    </xf>
    <xf numFmtId="180" fontId="33" fillId="3" borderId="5" xfId="0" applyNumberFormat="1" applyFont="1" applyFill="1" applyBorder="1" applyAlignment="1">
      <alignment horizontal="center" vertical="center" shrinkToFit="1"/>
    </xf>
    <xf numFmtId="0" fontId="4" fillId="3" borderId="1" xfId="0" applyFont="1" applyFill="1" applyBorder="1" applyAlignment="1">
      <alignment horizontal="center" vertical="center" wrapText="1"/>
    </xf>
    <xf numFmtId="0" fontId="4" fillId="3" borderId="5" xfId="0" applyFont="1" applyFill="1" applyBorder="1" applyAlignment="1">
      <alignment horizontal="center" vertical="center"/>
    </xf>
    <xf numFmtId="178" fontId="27" fillId="0" borderId="55" xfId="0" applyNumberFormat="1" applyFont="1" applyFill="1" applyBorder="1" applyAlignment="1">
      <alignment horizontal="center" vertical="center" shrinkToFit="1"/>
    </xf>
    <xf numFmtId="178" fontId="27" fillId="0" borderId="56" xfId="0" applyNumberFormat="1" applyFont="1" applyFill="1" applyBorder="1" applyAlignment="1">
      <alignment horizontal="center" vertical="center" shrinkToFit="1"/>
    </xf>
    <xf numFmtId="178" fontId="27" fillId="0" borderId="57" xfId="0" applyNumberFormat="1" applyFont="1" applyFill="1" applyBorder="1" applyAlignment="1">
      <alignment horizontal="center" vertical="center" shrinkToFit="1"/>
    </xf>
    <xf numFmtId="178" fontId="33" fillId="3" borderId="1" xfId="0" applyNumberFormat="1" applyFont="1" applyFill="1" applyBorder="1" applyAlignment="1">
      <alignment horizontal="center" vertical="center" wrapText="1"/>
    </xf>
    <xf numFmtId="178" fontId="33" fillId="3" borderId="5" xfId="0" applyNumberFormat="1" applyFont="1" applyFill="1" applyBorder="1" applyAlignment="1">
      <alignment horizontal="center" vertical="center"/>
    </xf>
    <xf numFmtId="178" fontId="33" fillId="3" borderId="9" xfId="0" applyNumberFormat="1" applyFont="1" applyFill="1" applyBorder="1" applyAlignment="1">
      <alignment horizontal="center" vertical="center" wrapText="1"/>
    </xf>
    <xf numFmtId="178" fontId="33" fillId="3" borderId="3" xfId="0" applyNumberFormat="1" applyFont="1" applyFill="1" applyBorder="1" applyAlignment="1">
      <alignment horizontal="center" vertical="center" wrapText="1"/>
    </xf>
    <xf numFmtId="38" fontId="33" fillId="3" borderId="9" xfId="1" applyFont="1" applyFill="1" applyBorder="1" applyAlignment="1">
      <alignment horizontal="center" vertical="center" wrapText="1"/>
    </xf>
    <xf numFmtId="38" fontId="33" fillId="3" borderId="3" xfId="1" applyFont="1" applyFill="1" applyBorder="1" applyAlignment="1">
      <alignment horizontal="center" vertical="center" wrapText="1"/>
    </xf>
    <xf numFmtId="0" fontId="33" fillId="3" borderId="1" xfId="0" applyFont="1" applyFill="1" applyBorder="1" applyAlignment="1">
      <alignment horizontal="center" vertical="center" wrapText="1"/>
    </xf>
    <xf numFmtId="0" fontId="33" fillId="3" borderId="5" xfId="0" applyFont="1" applyFill="1" applyBorder="1" applyAlignment="1">
      <alignment horizontal="center" vertical="center"/>
    </xf>
    <xf numFmtId="179" fontId="33" fillId="3" borderId="1" xfId="0" applyNumberFormat="1" applyFont="1" applyFill="1" applyBorder="1" applyAlignment="1">
      <alignment horizontal="center" vertical="center" wrapText="1" shrinkToFit="1"/>
    </xf>
    <xf numFmtId="0" fontId="33" fillId="3" borderId="5" xfId="0" applyFont="1" applyFill="1" applyBorder="1" applyAlignment="1">
      <alignment horizontal="center" vertical="center" shrinkToFit="1"/>
    </xf>
    <xf numFmtId="0" fontId="33" fillId="3" borderId="5" xfId="0" applyFont="1" applyFill="1" applyBorder="1" applyAlignment="1">
      <alignment horizontal="center" vertical="center" wrapText="1"/>
    </xf>
    <xf numFmtId="0" fontId="33" fillId="3" borderId="1" xfId="0" applyFont="1" applyFill="1" applyBorder="1" applyAlignment="1">
      <alignment horizontal="center" vertical="center" shrinkToFit="1"/>
    </xf>
  </cellXfs>
  <cellStyles count="9">
    <cellStyle name="桁区切り" xfId="1" builtinId="6"/>
    <cellStyle name="標準" xfId="0" builtinId="0"/>
    <cellStyle name="標準 2" xfId="2" xr:uid="{00000000-0005-0000-0000-000002000000}"/>
    <cellStyle name="標準 2 2" xfId="7" xr:uid="{00000000-0005-0000-0000-000003000000}"/>
    <cellStyle name="標準 3" xfId="6" xr:uid="{00000000-0005-0000-0000-000004000000}"/>
    <cellStyle name="標準 4" xfId="8" xr:uid="{00000000-0005-0000-0000-000005000000}"/>
    <cellStyle name="標準_34bumon" xfId="3" xr:uid="{00000000-0005-0000-0000-000006000000}"/>
    <cellStyle name="標準_EACB1204000003003" xfId="4" xr:uid="{00000000-0005-0000-0000-000007000000}"/>
    <cellStyle name="未定義" xfId="5" xr:uid="{00000000-0005-0000-0000-000008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'波及ｸﾞﾗﾌ（億円）'!$A$1</c:f>
          <c:strCache>
            <c:ptCount val="1"/>
            <c:pt idx="0">
              <c:v>＜  生 産 誘 発 効 果  ＞</c:v>
            </c:pt>
          </c:strCache>
        </c:strRef>
      </c:tx>
      <c:layout>
        <c:manualLayout>
          <c:xMode val="edge"/>
          <c:yMode val="edge"/>
          <c:x val="0.39886940125264125"/>
          <c:y val="9.7748465202533437E-4"/>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7.4083094624032189E-2"/>
          <c:y val="6.3718217524757731E-2"/>
          <c:w val="0.86903105608448383"/>
          <c:h val="0.69929279181703863"/>
        </c:manualLayout>
      </c:layout>
      <c:barChart>
        <c:barDir val="col"/>
        <c:grouping val="stacked"/>
        <c:varyColors val="0"/>
        <c:ser>
          <c:idx val="0"/>
          <c:order val="0"/>
          <c:tx>
            <c:strRef>
              <c:f>'波及ｸﾞﾗﾌ（億円）'!$B$3</c:f>
              <c:strCache>
                <c:ptCount val="1"/>
                <c:pt idx="0">
                  <c:v>　「直接③」＋「一次波及⑫」</c:v>
                </c:pt>
              </c:strCache>
            </c:strRef>
          </c:tx>
          <c:spPr>
            <a:solidFill>
              <a:srgbClr val="CCFFCC"/>
            </a:solidFill>
            <a:ln w="12700">
              <a:solidFill>
                <a:schemeClr val="tx1"/>
              </a:solidFill>
              <a:prstDash val="solid"/>
            </a:ln>
          </c:spPr>
          <c:invertIfNegative val="0"/>
          <c:cat>
            <c:strRef>
              <c:f>'波及ｸﾞﾗﾌ（億円）'!$D$4:$D$42</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'波及ｸﾞﾗﾌ（億円）'!$E$4:$E$42</c:f>
              <c:numCache>
                <c:formatCode>0.00_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D32A-41B0-8EAB-8127C355D159}"/>
            </c:ext>
          </c:extLst>
        </c:ser>
        <c:ser>
          <c:idx val="1"/>
          <c:order val="1"/>
          <c:tx>
            <c:strRef>
              <c:f>'波及ｸﾞﾗﾌ（億円）'!$C$3</c:f>
              <c:strCache>
                <c:ptCount val="1"/>
                <c:pt idx="0">
                  <c:v>　「二次波及⑲」</c:v>
                </c:pt>
              </c:strCache>
            </c:strRef>
          </c:tx>
          <c:spPr>
            <a:solidFill>
              <a:srgbClr val="FFCCCC"/>
            </a:solidFill>
            <a:ln w="12700">
              <a:solidFill>
                <a:schemeClr val="tx1"/>
              </a:solidFill>
              <a:prstDash val="solid"/>
            </a:ln>
          </c:spPr>
          <c:invertIfNegative val="0"/>
          <c:cat>
            <c:strRef>
              <c:f>'波及ｸﾞﾗﾌ（億円）'!$D$4:$D$42</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'波及ｸﾞﾗﾌ（億円）'!$F$4:$F$42</c:f>
              <c:numCache>
                <c:formatCode>0.00_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D32A-41B0-8EAB-8127C355D159}"/>
            </c:ext>
          </c:extLst>
        </c:ser>
        <c:dLbls>
          <c:showLegendKey val="0"/>
          <c:showVal val="0"/>
          <c:showCatName val="0"/>
          <c:showSerName val="0"/>
          <c:showPercent val="0"/>
          <c:showBubbleSize val="0"/>
        </c:dLbls>
        <c:gapWidth val="50"/>
        <c:overlap val="100"/>
        <c:axId val="368689928"/>
        <c:axId val="368691496"/>
      </c:barChart>
      <c:catAx>
        <c:axId val="368689928"/>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700" b="0" i="0" u="none" strike="noStrike" baseline="0">
                <a:solidFill>
                  <a:srgbClr val="000000"/>
                </a:solidFill>
                <a:latin typeface="ＭＳ Ｐゴシック"/>
                <a:ea typeface="ＭＳ Ｐゴシック"/>
                <a:cs typeface="ＭＳ Ｐゴシック"/>
              </a:defRPr>
            </a:pPr>
            <a:endParaRPr lang="ja-JP"/>
          </a:p>
        </c:txPr>
        <c:crossAx val="368691496"/>
        <c:crosses val="autoZero"/>
        <c:auto val="1"/>
        <c:lblAlgn val="ctr"/>
        <c:lblOffset val="100"/>
        <c:tickLblSkip val="1"/>
        <c:tickMarkSkip val="1"/>
        <c:noMultiLvlLbl val="0"/>
      </c:catAx>
      <c:valAx>
        <c:axId val="368691496"/>
        <c:scaling>
          <c:orientation val="minMax"/>
          <c:min val="0"/>
        </c:scaling>
        <c:delete val="0"/>
        <c:axPos val="l"/>
        <c:majorGridlines>
          <c:spPr>
            <a:ln w="3175">
              <a:solidFill>
                <a:srgbClr val="000000"/>
              </a:solidFill>
              <a:prstDash val="solid"/>
            </a:ln>
          </c:spPr>
        </c:majorGridlines>
        <c:title>
          <c:tx>
            <c:strRef>
              <c:f>'波及ｸﾞﾗﾌ（億円）'!$F$2</c:f>
              <c:strCache>
                <c:ptCount val="1"/>
                <c:pt idx="0">
                  <c:v>（単位：億円）</c:v>
                </c:pt>
              </c:strCache>
            </c:strRef>
          </c:tx>
          <c:layout>
            <c:manualLayout>
              <c:xMode val="edge"/>
              <c:yMode val="edge"/>
              <c:x val="1.763678457160364E-4"/>
              <c:y val="1.0470272412529632E-3"/>
            </c:manualLayout>
          </c:layout>
          <c:overlay val="0"/>
          <c:spPr>
            <a:noFill/>
            <a:ln w="25400">
              <a:noFill/>
            </a:ln>
          </c:spPr>
          <c:txPr>
            <a:bodyPr rot="0" vert="horz"/>
            <a:lstStyle/>
            <a:p>
              <a:pPr algn="ctr">
                <a:defRPr sz="800" b="0" i="0" u="none" strike="noStrike" baseline="0">
                  <a:solidFill>
                    <a:srgbClr val="000000"/>
                  </a:solidFill>
                  <a:latin typeface="ＭＳ Ｐゴシック"/>
                  <a:ea typeface="ＭＳ Ｐゴシック"/>
                  <a:cs typeface="ＭＳ Ｐゴシック"/>
                </a:defRPr>
              </a:pPr>
              <a:endParaRPr lang="ja-JP"/>
            </a:p>
          </c:txPr>
        </c:title>
        <c:numFmt formatCode="0.0_ "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8689928"/>
        <c:crosses val="autoZero"/>
        <c:crossBetween val="between"/>
      </c:valAx>
      <c:spPr>
        <a:noFill/>
        <a:ln w="12700">
          <a:solidFill>
            <a:srgbClr val="808080"/>
          </a:solidFill>
          <a:prstDash val="solid"/>
        </a:ln>
      </c:spPr>
    </c:plotArea>
    <c:legend>
      <c:legendPos val="r"/>
      <c:layout>
        <c:manualLayout>
          <c:xMode val="edge"/>
          <c:yMode val="edge"/>
          <c:x val="0.72508245133618232"/>
          <c:y val="1.2294830667534079E-3"/>
          <c:w val="0.21710338554251118"/>
          <c:h val="5.7393573666539549E-2"/>
        </c:manualLayout>
      </c:layout>
      <c:overlay val="0"/>
      <c:spPr>
        <a:solidFill>
          <a:srgbClr val="FFFFFF"/>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32" l="0.2" r="0.2" t="0.28999999999999998" header="0.2" footer="0.25"/>
    <c:pageSetup paperSize="8"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'波及ｸﾞﾗﾌ（億円）'!$A$1</c:f>
          <c:strCache>
            <c:ptCount val="1"/>
            <c:pt idx="0">
              <c:v>＜  生 産 誘 発 効 果  ＞</c:v>
            </c:pt>
          </c:strCache>
        </c:strRef>
      </c:tx>
      <c:layout>
        <c:manualLayout>
          <c:xMode val="edge"/>
          <c:yMode val="edge"/>
          <c:x val="0.39435387123372168"/>
          <c:y val="3.1658034330561412E-5"/>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7.470690466480534E-2"/>
          <c:y val="6.0997723131272094E-2"/>
          <c:w val="0.8687640618627851"/>
          <c:h val="0.70848731698409917"/>
        </c:manualLayout>
      </c:layout>
      <c:barChart>
        <c:barDir val="col"/>
        <c:grouping val="stacked"/>
        <c:varyColors val="0"/>
        <c:ser>
          <c:idx val="0"/>
          <c:order val="0"/>
          <c:tx>
            <c:strRef>
              <c:f>'波及ｸﾞﾗﾌ（億円）'!$B$46</c:f>
              <c:strCache>
                <c:ptCount val="1"/>
                <c:pt idx="0">
                  <c:v>　「一次波及⑫」</c:v>
                </c:pt>
              </c:strCache>
            </c:strRef>
          </c:tx>
          <c:spPr>
            <a:solidFill>
              <a:srgbClr val="CCFFCC"/>
            </a:solidFill>
            <a:ln w="12700">
              <a:solidFill>
                <a:srgbClr val="000000"/>
              </a:solidFill>
              <a:prstDash val="solid"/>
            </a:ln>
          </c:spPr>
          <c:invertIfNegative val="0"/>
          <c:cat>
            <c:strRef>
              <c:f>'波及ｸﾞﾗﾌ（億円）'!$D$47:$D$85</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'波及ｸﾞﾗﾌ（億円）'!$E$47:$E$85</c:f>
              <c:numCache>
                <c:formatCode>0.00_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34B4-4A11-B804-883498B3FCD6}"/>
            </c:ext>
          </c:extLst>
        </c:ser>
        <c:ser>
          <c:idx val="1"/>
          <c:order val="1"/>
          <c:tx>
            <c:strRef>
              <c:f>'波及ｸﾞﾗﾌ（億円）'!$C$46</c:f>
              <c:strCache>
                <c:ptCount val="1"/>
                <c:pt idx="0">
                  <c:v>　「二次波及⑲」</c:v>
                </c:pt>
              </c:strCache>
            </c:strRef>
          </c:tx>
          <c:spPr>
            <a:solidFill>
              <a:srgbClr val="FFCCCC"/>
            </a:solidFill>
            <a:ln w="12700">
              <a:solidFill>
                <a:schemeClr val="tx1"/>
              </a:solidFill>
              <a:prstDash val="solid"/>
            </a:ln>
          </c:spPr>
          <c:invertIfNegative val="0"/>
          <c:cat>
            <c:strRef>
              <c:f>'波及ｸﾞﾗﾌ（億円）'!$D$47:$D$85</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'波及ｸﾞﾗﾌ（億円）'!$F$47:$F$85</c:f>
              <c:numCache>
                <c:formatCode>0.00_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34B4-4A11-B804-883498B3FCD6}"/>
            </c:ext>
          </c:extLst>
        </c:ser>
        <c:dLbls>
          <c:showLegendKey val="0"/>
          <c:showVal val="0"/>
          <c:showCatName val="0"/>
          <c:showSerName val="0"/>
          <c:showPercent val="0"/>
          <c:showBubbleSize val="0"/>
        </c:dLbls>
        <c:gapWidth val="50"/>
        <c:overlap val="100"/>
        <c:axId val="368693456"/>
        <c:axId val="368695416"/>
      </c:barChart>
      <c:catAx>
        <c:axId val="368693456"/>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700" b="0" i="0" u="none" strike="noStrike" baseline="0">
                <a:solidFill>
                  <a:srgbClr val="000000"/>
                </a:solidFill>
                <a:latin typeface="ＭＳ Ｐゴシック"/>
                <a:ea typeface="ＭＳ Ｐゴシック"/>
                <a:cs typeface="ＭＳ Ｐゴシック"/>
              </a:defRPr>
            </a:pPr>
            <a:endParaRPr lang="ja-JP"/>
          </a:p>
        </c:txPr>
        <c:crossAx val="368695416"/>
        <c:crosses val="autoZero"/>
        <c:auto val="1"/>
        <c:lblAlgn val="ctr"/>
        <c:lblOffset val="100"/>
        <c:tickLblSkip val="1"/>
        <c:tickMarkSkip val="1"/>
        <c:noMultiLvlLbl val="0"/>
      </c:catAx>
      <c:valAx>
        <c:axId val="368695416"/>
        <c:scaling>
          <c:orientation val="minMax"/>
          <c:min val="0"/>
        </c:scaling>
        <c:delete val="0"/>
        <c:axPos val="l"/>
        <c:majorGridlines>
          <c:spPr>
            <a:ln w="3175">
              <a:solidFill>
                <a:srgbClr val="000000"/>
              </a:solidFill>
              <a:prstDash val="solid"/>
            </a:ln>
          </c:spPr>
        </c:majorGridlines>
        <c:title>
          <c:tx>
            <c:strRef>
              <c:f>'波及ｸﾞﾗﾌ（億円）'!$F$45</c:f>
              <c:strCache>
                <c:ptCount val="1"/>
                <c:pt idx="0">
                  <c:v>（単位：億円）</c:v>
                </c:pt>
              </c:strCache>
            </c:strRef>
          </c:tx>
          <c:layout>
            <c:manualLayout>
              <c:xMode val="edge"/>
              <c:yMode val="edge"/>
              <c:x val="2.7276446559288004E-3"/>
              <c:y val="4.2555760473839792E-3"/>
            </c:manualLayout>
          </c:layout>
          <c:overlay val="0"/>
          <c:spPr>
            <a:noFill/>
            <a:ln w="25400">
              <a:noFill/>
            </a:ln>
          </c:spPr>
          <c:txPr>
            <a:bodyPr rot="0" vert="horz"/>
            <a:lstStyle/>
            <a:p>
              <a:pPr algn="ctr">
                <a:defRPr sz="800" b="0" i="0" u="none" strike="noStrike" baseline="0">
                  <a:solidFill>
                    <a:srgbClr val="000000"/>
                  </a:solidFill>
                  <a:latin typeface="ＭＳ Ｐゴシック"/>
                  <a:ea typeface="ＭＳ Ｐゴシック"/>
                  <a:cs typeface="ＭＳ Ｐゴシック"/>
                </a:defRPr>
              </a:pPr>
              <a:endParaRPr lang="ja-JP"/>
            </a:p>
          </c:txPr>
        </c:title>
        <c:numFmt formatCode="0.0_ "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8693456"/>
        <c:crosses val="autoZero"/>
        <c:crossBetween val="between"/>
      </c:valAx>
      <c:spPr>
        <a:noFill/>
        <a:ln w="12700">
          <a:solidFill>
            <a:srgbClr val="808080"/>
          </a:solidFill>
          <a:prstDash val="solid"/>
        </a:ln>
      </c:spPr>
    </c:plotArea>
    <c:legend>
      <c:legendPos val="r"/>
      <c:layout>
        <c:manualLayout>
          <c:xMode val="edge"/>
          <c:yMode val="edge"/>
          <c:x val="0.78750933111778298"/>
          <c:y val="7.4447917011776052E-4"/>
          <c:w val="0.15507556159796576"/>
          <c:h val="5.1120657603634045E-2"/>
        </c:manualLayout>
      </c:layout>
      <c:overlay val="0"/>
      <c:spPr>
        <a:solidFill>
          <a:srgbClr val="FFFFFF"/>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Footer>&amp;C&amp;F&amp;A</c:oddFooter>
    </c:headerFooter>
    <c:pageMargins b="0.56000000000000005" l="0.25" r="0.24" t="0.33" header="0.28000000000000003" footer="0.34"/>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'波及ｸﾞﾗﾌ（億円）'!$A$1</c:f>
          <c:strCache>
            <c:ptCount val="1"/>
            <c:pt idx="0">
              <c:v>＜  生 産 誘 発 効 果  ＞</c:v>
            </c:pt>
          </c:strCache>
        </c:strRef>
      </c:tx>
      <c:layout>
        <c:manualLayout>
          <c:xMode val="edge"/>
          <c:yMode val="edge"/>
          <c:x val="0.39886940125264125"/>
          <c:y val="9.7748465202533437E-4"/>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7.4083094624032189E-2"/>
          <c:y val="6.3718217524757731E-2"/>
          <c:w val="0.86903105608448383"/>
          <c:h val="0.69929279181703863"/>
        </c:manualLayout>
      </c:layout>
      <c:barChart>
        <c:barDir val="col"/>
        <c:grouping val="stacked"/>
        <c:varyColors val="0"/>
        <c:ser>
          <c:idx val="0"/>
          <c:order val="0"/>
          <c:tx>
            <c:strRef>
              <c:f>'波及ｸﾞﾗﾌ（億円）'!$B$3</c:f>
              <c:strCache>
                <c:ptCount val="1"/>
                <c:pt idx="0">
                  <c:v>　「直接③」＋「一次波及⑫」</c:v>
                </c:pt>
              </c:strCache>
            </c:strRef>
          </c:tx>
          <c:spPr>
            <a:solidFill>
              <a:srgbClr val="CCFFCC"/>
            </a:solidFill>
            <a:ln w="12700">
              <a:solidFill>
                <a:schemeClr val="tx1"/>
              </a:solidFill>
              <a:prstDash val="solid"/>
            </a:ln>
          </c:spPr>
          <c:invertIfNegative val="0"/>
          <c:cat>
            <c:strRef>
              <c:f>'波及ｸﾞﾗﾌ（千円）'!$A$4:$A$42</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'波及ｸﾞﾗﾌ（千円）'!$B$4:$B$42</c:f>
              <c:numCache>
                <c:formatCode>#,##0_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5E61-40F0-B334-9D23B2AC739F}"/>
            </c:ext>
          </c:extLst>
        </c:ser>
        <c:ser>
          <c:idx val="1"/>
          <c:order val="1"/>
          <c:tx>
            <c:strRef>
              <c:f>'波及ｸﾞﾗﾌ（億円）'!$C$3</c:f>
              <c:strCache>
                <c:ptCount val="1"/>
                <c:pt idx="0">
                  <c:v>　「二次波及⑲」</c:v>
                </c:pt>
              </c:strCache>
            </c:strRef>
          </c:tx>
          <c:spPr>
            <a:solidFill>
              <a:srgbClr val="FFCCCC"/>
            </a:solidFill>
            <a:ln w="12700">
              <a:solidFill>
                <a:schemeClr val="tx1"/>
              </a:solidFill>
              <a:prstDash val="solid"/>
            </a:ln>
          </c:spPr>
          <c:invertIfNegative val="0"/>
          <c:cat>
            <c:strRef>
              <c:f>'波及ｸﾞﾗﾌ（千円）'!$A$4:$A$42</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'波及ｸﾞﾗﾌ（千円）'!$C$4:$C$42</c:f>
              <c:numCache>
                <c:formatCode>#,##0_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5E61-40F0-B334-9D23B2AC739F}"/>
            </c:ext>
          </c:extLst>
        </c:ser>
        <c:dLbls>
          <c:showLegendKey val="0"/>
          <c:showVal val="0"/>
          <c:showCatName val="0"/>
          <c:showSerName val="0"/>
          <c:showPercent val="0"/>
          <c:showBubbleSize val="0"/>
        </c:dLbls>
        <c:gapWidth val="50"/>
        <c:overlap val="100"/>
        <c:axId val="368693848"/>
        <c:axId val="368692280"/>
      </c:barChart>
      <c:catAx>
        <c:axId val="368693848"/>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700" b="0" i="0" u="none" strike="noStrike" baseline="0">
                <a:solidFill>
                  <a:srgbClr val="000000"/>
                </a:solidFill>
                <a:latin typeface="ＭＳ Ｐゴシック"/>
                <a:ea typeface="ＭＳ Ｐゴシック"/>
                <a:cs typeface="ＭＳ Ｐゴシック"/>
              </a:defRPr>
            </a:pPr>
            <a:endParaRPr lang="ja-JP"/>
          </a:p>
        </c:txPr>
        <c:crossAx val="368692280"/>
        <c:crosses val="autoZero"/>
        <c:auto val="1"/>
        <c:lblAlgn val="ctr"/>
        <c:lblOffset val="100"/>
        <c:tickLblSkip val="1"/>
        <c:tickMarkSkip val="1"/>
        <c:noMultiLvlLbl val="0"/>
      </c:catAx>
      <c:valAx>
        <c:axId val="368692280"/>
        <c:scaling>
          <c:orientation val="minMax"/>
          <c:min val="0"/>
        </c:scaling>
        <c:delete val="0"/>
        <c:axPos val="l"/>
        <c:majorGridlines>
          <c:spPr>
            <a:ln w="3175">
              <a:solidFill>
                <a:srgbClr val="000000"/>
              </a:solidFill>
              <a:prstDash val="solid"/>
            </a:ln>
          </c:spPr>
        </c:majorGridlines>
        <c:title>
          <c:tx>
            <c:strRef>
              <c:f>'波及ｸﾞﾗﾌ（千円）'!$C$2</c:f>
              <c:strCache>
                <c:ptCount val="1"/>
                <c:pt idx="0">
                  <c:v>（単位：千円）</c:v>
                </c:pt>
              </c:strCache>
            </c:strRef>
          </c:tx>
          <c:layout>
            <c:manualLayout>
              <c:xMode val="edge"/>
              <c:yMode val="edge"/>
              <c:x val="1.763678457160364E-4"/>
              <c:y val="1.0470272412529632E-3"/>
            </c:manualLayout>
          </c:layout>
          <c:overlay val="0"/>
          <c:spPr>
            <a:noFill/>
            <a:ln w="25400">
              <a:noFill/>
            </a:ln>
          </c:spPr>
          <c:txPr>
            <a:bodyPr rot="0" vert="horz"/>
            <a:lstStyle/>
            <a:p>
              <a:pPr algn="ctr">
                <a:defRPr sz="800" b="0" i="0" u="none" strike="noStrike" baseline="0">
                  <a:solidFill>
                    <a:srgbClr val="000000"/>
                  </a:solidFill>
                  <a:latin typeface="ＭＳ Ｐゴシック"/>
                  <a:ea typeface="ＭＳ Ｐゴシック"/>
                  <a:cs typeface="ＭＳ Ｐゴシック"/>
                </a:defRPr>
              </a:pPr>
              <a:endParaRPr lang="ja-JP"/>
            </a:p>
          </c:txPr>
        </c:title>
        <c:numFmt formatCode="#,##0_ "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8693848"/>
        <c:crosses val="autoZero"/>
        <c:crossBetween val="between"/>
      </c:valAx>
      <c:spPr>
        <a:noFill/>
        <a:ln w="12700">
          <a:solidFill>
            <a:srgbClr val="808080"/>
          </a:solidFill>
          <a:prstDash val="solid"/>
        </a:ln>
      </c:spPr>
    </c:plotArea>
    <c:legend>
      <c:legendPos val="r"/>
      <c:layout>
        <c:manualLayout>
          <c:xMode val="edge"/>
          <c:yMode val="edge"/>
          <c:x val="0.72508245133618232"/>
          <c:y val="1.2294830667534079E-3"/>
          <c:w val="0.21710338554251118"/>
          <c:h val="5.7393573666539549E-2"/>
        </c:manualLayout>
      </c:layout>
      <c:overlay val="0"/>
      <c:spPr>
        <a:solidFill>
          <a:srgbClr val="FFFFFF"/>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32" l="0.2" r="0.2" t="0.28999999999999998" header="0.2" footer="0.25"/>
    <c:pageSetup paperSize="8"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'波及ｸﾞﾗﾌ（億円）'!$A$1</c:f>
          <c:strCache>
            <c:ptCount val="1"/>
            <c:pt idx="0">
              <c:v>＜  生 産 誘 発 効 果  ＞</c:v>
            </c:pt>
          </c:strCache>
        </c:strRef>
      </c:tx>
      <c:layout>
        <c:manualLayout>
          <c:xMode val="edge"/>
          <c:yMode val="edge"/>
          <c:x val="0.39435387123372168"/>
          <c:y val="3.1658034330561412E-5"/>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7.470690466480534E-2"/>
          <c:y val="6.0997723131272094E-2"/>
          <c:w val="0.8687640618627851"/>
          <c:h val="0.70848731698409917"/>
        </c:manualLayout>
      </c:layout>
      <c:barChart>
        <c:barDir val="col"/>
        <c:grouping val="stacked"/>
        <c:varyColors val="0"/>
        <c:ser>
          <c:idx val="0"/>
          <c:order val="0"/>
          <c:tx>
            <c:strRef>
              <c:f>'波及ｸﾞﾗﾌ（億円）'!$B$46</c:f>
              <c:strCache>
                <c:ptCount val="1"/>
                <c:pt idx="0">
                  <c:v>　「一次波及⑫」</c:v>
                </c:pt>
              </c:strCache>
            </c:strRef>
          </c:tx>
          <c:spPr>
            <a:solidFill>
              <a:srgbClr val="CCFFCC"/>
            </a:solidFill>
            <a:ln w="12700">
              <a:solidFill>
                <a:srgbClr val="000000"/>
              </a:solidFill>
              <a:prstDash val="solid"/>
            </a:ln>
          </c:spPr>
          <c:invertIfNegative val="0"/>
          <c:cat>
            <c:strRef>
              <c:f>'波及ｸﾞﾗﾌ（千円）'!$A$47:$A$85</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'波及ｸﾞﾗﾌ（千円）'!$B$47:$B$85</c:f>
              <c:numCache>
                <c:formatCode>#,##0_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AE0B-465C-A0A6-A2EC6A65EF6D}"/>
            </c:ext>
          </c:extLst>
        </c:ser>
        <c:ser>
          <c:idx val="1"/>
          <c:order val="1"/>
          <c:tx>
            <c:strRef>
              <c:f>'波及ｸﾞﾗﾌ（億円）'!$C$46</c:f>
              <c:strCache>
                <c:ptCount val="1"/>
                <c:pt idx="0">
                  <c:v>　「二次波及⑲」</c:v>
                </c:pt>
              </c:strCache>
            </c:strRef>
          </c:tx>
          <c:spPr>
            <a:solidFill>
              <a:srgbClr val="FFCCCC"/>
            </a:solidFill>
            <a:ln w="12700">
              <a:solidFill>
                <a:schemeClr val="tx1"/>
              </a:solidFill>
              <a:prstDash val="solid"/>
            </a:ln>
          </c:spPr>
          <c:invertIfNegative val="0"/>
          <c:cat>
            <c:strRef>
              <c:f>'波及ｸﾞﾗﾌ（千円）'!$A$47:$A$85</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'波及ｸﾞﾗﾌ（千円）'!$C$47:$C$85</c:f>
              <c:numCache>
                <c:formatCode>#,##0_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AE0B-465C-A0A6-A2EC6A65EF6D}"/>
            </c:ext>
          </c:extLst>
        </c:ser>
        <c:dLbls>
          <c:showLegendKey val="0"/>
          <c:showVal val="0"/>
          <c:showCatName val="0"/>
          <c:showSerName val="0"/>
          <c:showPercent val="0"/>
          <c:showBubbleSize val="0"/>
        </c:dLbls>
        <c:gapWidth val="50"/>
        <c:overlap val="100"/>
        <c:axId val="368692672"/>
        <c:axId val="368694240"/>
      </c:barChart>
      <c:catAx>
        <c:axId val="368692672"/>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700" b="0" i="0" u="none" strike="noStrike" baseline="0">
                <a:solidFill>
                  <a:srgbClr val="000000"/>
                </a:solidFill>
                <a:latin typeface="ＭＳ Ｐゴシック"/>
                <a:ea typeface="ＭＳ Ｐゴシック"/>
                <a:cs typeface="ＭＳ Ｐゴシック"/>
              </a:defRPr>
            </a:pPr>
            <a:endParaRPr lang="ja-JP"/>
          </a:p>
        </c:txPr>
        <c:crossAx val="368694240"/>
        <c:crosses val="autoZero"/>
        <c:auto val="1"/>
        <c:lblAlgn val="ctr"/>
        <c:lblOffset val="100"/>
        <c:tickLblSkip val="1"/>
        <c:tickMarkSkip val="1"/>
        <c:noMultiLvlLbl val="0"/>
      </c:catAx>
      <c:valAx>
        <c:axId val="368694240"/>
        <c:scaling>
          <c:orientation val="minMax"/>
          <c:min val="0"/>
        </c:scaling>
        <c:delete val="0"/>
        <c:axPos val="l"/>
        <c:majorGridlines>
          <c:spPr>
            <a:ln w="3175">
              <a:solidFill>
                <a:srgbClr val="000000"/>
              </a:solidFill>
              <a:prstDash val="solid"/>
            </a:ln>
          </c:spPr>
        </c:majorGridlines>
        <c:title>
          <c:tx>
            <c:strRef>
              <c:f>'波及ｸﾞﾗﾌ（千円）'!$C$45</c:f>
              <c:strCache>
                <c:ptCount val="1"/>
                <c:pt idx="0">
                  <c:v>（単位：千円）</c:v>
                </c:pt>
              </c:strCache>
            </c:strRef>
          </c:tx>
          <c:layout>
            <c:manualLayout>
              <c:xMode val="edge"/>
              <c:yMode val="edge"/>
              <c:x val="2.7276446559288004E-3"/>
              <c:y val="4.2555760473839792E-3"/>
            </c:manualLayout>
          </c:layout>
          <c:overlay val="0"/>
          <c:spPr>
            <a:noFill/>
            <a:ln w="25400">
              <a:noFill/>
            </a:ln>
          </c:spPr>
          <c:txPr>
            <a:bodyPr rot="0" vert="horz"/>
            <a:lstStyle/>
            <a:p>
              <a:pPr algn="ctr">
                <a:defRPr sz="800" b="0" i="0" u="none" strike="noStrike" baseline="0">
                  <a:solidFill>
                    <a:srgbClr val="000000"/>
                  </a:solidFill>
                  <a:latin typeface="ＭＳ Ｐゴシック"/>
                  <a:ea typeface="ＭＳ Ｐゴシック"/>
                  <a:cs typeface="ＭＳ Ｐゴシック"/>
                </a:defRPr>
              </a:pPr>
              <a:endParaRPr lang="ja-JP"/>
            </a:p>
          </c:txPr>
        </c:title>
        <c:numFmt formatCode="#,##0_ "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8692672"/>
        <c:crosses val="autoZero"/>
        <c:crossBetween val="between"/>
      </c:valAx>
      <c:spPr>
        <a:noFill/>
        <a:ln w="12700">
          <a:solidFill>
            <a:srgbClr val="808080"/>
          </a:solidFill>
          <a:prstDash val="solid"/>
        </a:ln>
      </c:spPr>
    </c:plotArea>
    <c:legend>
      <c:legendPos val="r"/>
      <c:layout>
        <c:manualLayout>
          <c:xMode val="edge"/>
          <c:yMode val="edge"/>
          <c:x val="0.78750933111778298"/>
          <c:y val="7.4447917011776052E-4"/>
          <c:w val="0.15507556159796576"/>
          <c:h val="5.3013660809930314E-2"/>
        </c:manualLayout>
      </c:layout>
      <c:overlay val="0"/>
      <c:spPr>
        <a:solidFill>
          <a:srgbClr val="FFFFFF"/>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Footer>&amp;C&amp;F&amp;A</c:oddFooter>
    </c:headerFooter>
    <c:pageMargins b="0.56000000000000005" l="0.25" r="0.24" t="0.33" header="0.28000000000000003" footer="0.34"/>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20837;&#21147;!C3"/></Relationships>
</file>

<file path=xl/drawings/_rels/drawing2.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hyperlink" Target="#'&#32080;&#26524;&#65288;&#21315;&#20870;&#65289;'!A1"/><Relationship Id="rId1" Type="http://schemas.openxmlformats.org/officeDocument/2006/relationships/hyperlink" Target="#&#20837;&#21147;!A38"/><Relationship Id="rId5" Type="http://schemas.openxmlformats.org/officeDocument/2006/relationships/hyperlink" Target="#'&#32080;&#26524;&#65288;&#20740;&#20870;&#65289;'!A1"/><Relationship Id="rId4" Type="http://schemas.openxmlformats.org/officeDocument/2006/relationships/hyperlink" Target="#&#35500;&#26126;!A1"/></Relationships>
</file>

<file path=xl/drawings/_rels/drawing3.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hyperlink" Target="#'&#27874;&#21450;&#65400;&#65438;&#65431;&#65420;&#65288;&#20740;&#20870;&#65289;'!A1"/><Relationship Id="rId1" Type="http://schemas.openxmlformats.org/officeDocument/2006/relationships/hyperlink" Target="#'&#12501;&#12525;&#12540;&#12481;&#12515;&#12540;&#12488;&#65288;&#20740;&#20870;&#65289;'!A1"/><Relationship Id="rId4" Type="http://schemas.openxmlformats.org/officeDocument/2006/relationships/hyperlink" Target="#&#20837;&#21147;!A1"/></Relationships>
</file>

<file path=xl/drawings/_rels/drawing4.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hyperlink" Target="#'&#27874;&#21450;&#65400;&#65438;&#65431;&#65420;&#65288;&#21315;&#20870;&#65289;'!A1"/><Relationship Id="rId1" Type="http://schemas.openxmlformats.org/officeDocument/2006/relationships/hyperlink" Target="#'&#65420;&#65435;&#65392;&#65409;&#65388;&#65392;&#65412;&#65288;&#21315;&#20870;&#65289;'!A1"/><Relationship Id="rId4" Type="http://schemas.openxmlformats.org/officeDocument/2006/relationships/hyperlink" Target="#&#20837;&#21147;!A1"/></Relationships>
</file>

<file path=xl/drawings/_rels/drawing5.xml.rels><?xml version="1.0" encoding="UTF-8" standalone="yes"?>
<Relationships xmlns="http://schemas.openxmlformats.org/package/2006/relationships"><Relationship Id="rId2" Type="http://schemas.openxmlformats.org/officeDocument/2006/relationships/hyperlink" Target="#'&#32080;&#26524;&#65288;&#20740;&#20870;&#65289;'!A1"/><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hyperlink" Target="#'&#32080;&#26524;&#65288;&#21315;&#20870;&#65289;'!A1"/><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hyperlink" Target="#'&#32080;&#26524;&#65288;&#20740;&#20870;&#65289;'!A1"/></Relationships>
</file>

<file path=xl/drawings/_rels/drawing8.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hyperlink" Target="#'&#32080;&#26524;&#65288;&#21315;&#20870;&#65289;'!A1"/></Relationships>
</file>

<file path=xl/drawings/drawing1.xml><?xml version="1.0" encoding="utf-8"?>
<xdr:wsDr xmlns:xdr="http://schemas.openxmlformats.org/drawingml/2006/spreadsheetDrawing" xmlns:a="http://schemas.openxmlformats.org/drawingml/2006/main">
  <xdr:twoCellAnchor>
    <xdr:from>
      <xdr:col>1</xdr:col>
      <xdr:colOff>28575</xdr:colOff>
      <xdr:row>1</xdr:row>
      <xdr:rowOff>123825</xdr:rowOff>
    </xdr:from>
    <xdr:to>
      <xdr:col>3</xdr:col>
      <xdr:colOff>457200</xdr:colOff>
      <xdr:row>4</xdr:row>
      <xdr:rowOff>0</xdr:rowOff>
    </xdr:to>
    <xdr:sp macro="" textlink="">
      <xdr:nvSpPr>
        <xdr:cNvPr id="2" name="AutoShape 1">
          <a:extLst>
            <a:ext uri="{FF2B5EF4-FFF2-40B4-BE49-F238E27FC236}">
              <a16:creationId xmlns:a16="http://schemas.microsoft.com/office/drawing/2014/main" id="{00000000-0008-0000-0000-000002000000}"/>
            </a:ext>
          </a:extLst>
        </xdr:cNvPr>
        <xdr:cNvSpPr>
          <a:spLocks noChangeArrowheads="1"/>
        </xdr:cNvSpPr>
      </xdr:nvSpPr>
      <xdr:spPr bwMode="auto">
        <a:xfrm>
          <a:off x="28575" y="752475"/>
          <a:ext cx="1562100" cy="390525"/>
        </a:xfrm>
        <a:prstGeom prst="foldedCorner">
          <a:avLst>
            <a:gd name="adj" fmla="val 12500"/>
          </a:avLst>
        </a:prstGeom>
        <a:solidFill>
          <a:srgbClr val="FFFFFF"/>
        </a:solidFill>
        <a:ln w="9525">
          <a:solidFill>
            <a:srgbClr val="000000"/>
          </a:solidFill>
          <a:round/>
          <a:headEnd/>
          <a:tailEnd/>
        </a:ln>
      </xdr:spPr>
      <xdr:txBody>
        <a:bodyPr vertOverflow="clip" wrap="square" lIns="27432" tIns="18288" rIns="27432" bIns="18288" anchor="ctr" upright="1"/>
        <a:lstStyle/>
        <a:p>
          <a:pPr algn="ctr" rtl="0">
            <a:defRPr sz="1000"/>
          </a:pPr>
          <a:r>
            <a:rPr lang="ja-JP" altLang="en-US" sz="1100" b="0" i="0" strike="noStrike">
              <a:solidFill>
                <a:srgbClr val="000000"/>
              </a:solidFill>
              <a:latin typeface="ＭＳ Ｐゴシック"/>
              <a:ea typeface="ＭＳ Ｐゴシック"/>
            </a:rPr>
            <a:t>分析ツールの使い方</a:t>
          </a:r>
        </a:p>
      </xdr:txBody>
    </xdr:sp>
    <xdr:clientData/>
  </xdr:twoCellAnchor>
  <xdr:twoCellAnchor>
    <xdr:from>
      <xdr:col>1</xdr:col>
      <xdr:colOff>38100</xdr:colOff>
      <xdr:row>17</xdr:row>
      <xdr:rowOff>114300</xdr:rowOff>
    </xdr:from>
    <xdr:to>
      <xdr:col>3</xdr:col>
      <xdr:colOff>438150</xdr:colOff>
      <xdr:row>19</xdr:row>
      <xdr:rowOff>133350</xdr:rowOff>
    </xdr:to>
    <xdr:sp macro="" textlink="">
      <xdr:nvSpPr>
        <xdr:cNvPr id="3" name="AutoShape 2">
          <a:extLst>
            <a:ext uri="{FF2B5EF4-FFF2-40B4-BE49-F238E27FC236}">
              <a16:creationId xmlns:a16="http://schemas.microsoft.com/office/drawing/2014/main" id="{00000000-0008-0000-0000-000003000000}"/>
            </a:ext>
          </a:extLst>
        </xdr:cNvPr>
        <xdr:cNvSpPr>
          <a:spLocks noChangeArrowheads="1"/>
        </xdr:cNvSpPr>
      </xdr:nvSpPr>
      <xdr:spPr bwMode="auto">
        <a:xfrm>
          <a:off x="38100" y="3971925"/>
          <a:ext cx="1533525" cy="361950"/>
        </a:xfrm>
        <a:prstGeom prst="foldedCorner">
          <a:avLst>
            <a:gd name="adj" fmla="val 12500"/>
          </a:avLst>
        </a:prstGeom>
        <a:solidFill>
          <a:srgbClr val="FFFFFF"/>
        </a:solidFill>
        <a:ln w="9525">
          <a:solidFill>
            <a:srgbClr val="000000"/>
          </a:solidFill>
          <a:round/>
          <a:headEnd/>
          <a:tailEnd/>
        </a:ln>
      </xdr:spPr>
      <xdr:txBody>
        <a:bodyPr vertOverflow="clip" wrap="square" lIns="27432" tIns="18288" rIns="27432" bIns="18288" anchor="ctr" upright="1"/>
        <a:lstStyle/>
        <a:p>
          <a:pPr algn="ctr" rtl="0">
            <a:defRPr sz="1000"/>
          </a:pPr>
          <a:r>
            <a:rPr lang="ja-JP" altLang="en-US" sz="1100" b="0" i="0" strike="noStrike">
              <a:solidFill>
                <a:srgbClr val="000000"/>
              </a:solidFill>
              <a:latin typeface="ＭＳ Ｐゴシック"/>
              <a:ea typeface="ＭＳ Ｐゴシック"/>
            </a:rPr>
            <a:t>分析上の注意点</a:t>
          </a:r>
        </a:p>
      </xdr:txBody>
    </xdr:sp>
    <xdr:clientData/>
  </xdr:twoCellAnchor>
  <xdr:twoCellAnchor>
    <xdr:from>
      <xdr:col>1</xdr:col>
      <xdr:colOff>209550</xdr:colOff>
      <xdr:row>20</xdr:row>
      <xdr:rowOff>114300</xdr:rowOff>
    </xdr:from>
    <xdr:to>
      <xdr:col>10</xdr:col>
      <xdr:colOff>47625</xdr:colOff>
      <xdr:row>25</xdr:row>
      <xdr:rowOff>47626</xdr:rowOff>
    </xdr:to>
    <xdr:sp macro="" textlink="">
      <xdr:nvSpPr>
        <xdr:cNvPr id="4" name="AutoShape 3">
          <a:extLst>
            <a:ext uri="{FF2B5EF4-FFF2-40B4-BE49-F238E27FC236}">
              <a16:creationId xmlns:a16="http://schemas.microsoft.com/office/drawing/2014/main" id="{00000000-0008-0000-0000-000004000000}"/>
            </a:ext>
          </a:extLst>
        </xdr:cNvPr>
        <xdr:cNvSpPr>
          <a:spLocks noChangeArrowheads="1"/>
        </xdr:cNvSpPr>
      </xdr:nvSpPr>
      <xdr:spPr bwMode="auto">
        <a:xfrm>
          <a:off x="209550" y="4486275"/>
          <a:ext cx="5772150" cy="981076"/>
        </a:xfrm>
        <a:prstGeom prst="roundRect">
          <a:avLst>
            <a:gd name="adj" fmla="val 16667"/>
          </a:avLst>
        </a:prstGeom>
        <a:solidFill>
          <a:srgbClr val="FFFFFF"/>
        </a:solidFill>
        <a:ln w="9525">
          <a:solidFill>
            <a:srgbClr val="000000"/>
          </a:solidFill>
          <a:round/>
          <a:headEnd/>
          <a:tailEnd/>
        </a:ln>
      </xdr:spPr>
      <xdr:txBody>
        <a:bodyPr vertOverflow="clip" wrap="square" lIns="27432" tIns="18288" rIns="0" bIns="18288" anchor="ctr" upright="1"/>
        <a:lstStyle/>
        <a:p>
          <a:pPr algn="l" rtl="0">
            <a:defRPr sz="1000"/>
          </a:pPr>
          <a:r>
            <a:rPr lang="ja-JP" altLang="en-US" sz="1100" b="0" i="0" strike="noStrike">
              <a:solidFill>
                <a:srgbClr val="000000"/>
              </a:solidFill>
              <a:latin typeface="ＭＳ Ｐゴシック"/>
              <a:ea typeface="ＭＳ Ｐゴシック"/>
            </a:rPr>
            <a:t>　　　経済波及効果分析（＝産業連関分析） における前提条件や仮定の置き方は様々</a:t>
          </a:r>
        </a:p>
        <a:p>
          <a:pPr algn="l" rtl="0">
            <a:lnSpc>
              <a:spcPts val="1300"/>
            </a:lnSpc>
            <a:defRPr sz="1000"/>
          </a:pPr>
          <a:r>
            <a:rPr lang="ja-JP" altLang="en-US" sz="1100" b="0" i="0" strike="noStrike">
              <a:solidFill>
                <a:srgbClr val="000000"/>
              </a:solidFill>
              <a:latin typeface="ＭＳ Ｐゴシック"/>
              <a:ea typeface="ＭＳ Ｐゴシック"/>
            </a:rPr>
            <a:t>　　であり、それにより分析結果は大きく異なります。</a:t>
          </a:r>
        </a:p>
        <a:p>
          <a:pPr algn="l" rtl="0">
            <a:lnSpc>
              <a:spcPts val="1300"/>
            </a:lnSpc>
            <a:defRPr sz="1000"/>
          </a:pPr>
          <a:r>
            <a:rPr lang="ja-JP" altLang="en-US" sz="1100" b="0" i="0" strike="noStrike">
              <a:solidFill>
                <a:srgbClr val="000000"/>
              </a:solidFill>
              <a:latin typeface="ＭＳ Ｐゴシック"/>
              <a:ea typeface="ＭＳ Ｐゴシック"/>
            </a:rPr>
            <a:t>　　　実際に分析を行う際には、以下の点等に留意して与件データを与えてやる必要が</a:t>
          </a:r>
        </a:p>
        <a:p>
          <a:pPr algn="l" rtl="0">
            <a:lnSpc>
              <a:spcPts val="1300"/>
            </a:lnSpc>
            <a:defRPr sz="1000"/>
          </a:pPr>
          <a:r>
            <a:rPr lang="ja-JP" altLang="en-US" sz="1100" b="0" i="0" strike="noStrike">
              <a:solidFill>
                <a:srgbClr val="000000"/>
              </a:solidFill>
              <a:latin typeface="ＭＳ Ｐゴシック"/>
              <a:ea typeface="ＭＳ Ｐゴシック"/>
            </a:rPr>
            <a:t>　　あります。</a:t>
          </a:r>
        </a:p>
      </xdr:txBody>
    </xdr:sp>
    <xdr:clientData/>
  </xdr:twoCellAnchor>
  <xdr:twoCellAnchor>
    <xdr:from>
      <xdr:col>2</xdr:col>
      <xdr:colOff>571500</xdr:colOff>
      <xdr:row>13</xdr:row>
      <xdr:rowOff>0</xdr:rowOff>
    </xdr:from>
    <xdr:to>
      <xdr:col>3</xdr:col>
      <xdr:colOff>409575</xdr:colOff>
      <xdr:row>14</xdr:row>
      <xdr:rowOff>190500</xdr:rowOff>
    </xdr:to>
    <xdr:sp macro="" textlink="">
      <xdr:nvSpPr>
        <xdr:cNvPr id="690915" name="AutoShape 4">
          <a:extLst>
            <a:ext uri="{FF2B5EF4-FFF2-40B4-BE49-F238E27FC236}">
              <a16:creationId xmlns:a16="http://schemas.microsoft.com/office/drawing/2014/main" id="{00000000-0008-0000-0000-0000E38A0A00}"/>
            </a:ext>
          </a:extLst>
        </xdr:cNvPr>
        <xdr:cNvSpPr>
          <a:spLocks noChangeArrowheads="1"/>
        </xdr:cNvSpPr>
      </xdr:nvSpPr>
      <xdr:spPr bwMode="auto">
        <a:xfrm>
          <a:off x="1019175" y="3057525"/>
          <a:ext cx="523875" cy="419100"/>
        </a:xfrm>
        <a:prstGeom prst="rightArrow">
          <a:avLst>
            <a:gd name="adj1" fmla="val 50000"/>
            <a:gd name="adj2" fmla="val 47726"/>
          </a:avLst>
        </a:prstGeom>
        <a:solidFill>
          <a:srgbClr val="FFFFFF"/>
        </a:solidFill>
        <a:ln w="9525">
          <a:solidFill>
            <a:srgbClr val="000000"/>
          </a:solidFill>
          <a:miter lim="800000"/>
          <a:headEnd/>
          <a:tailEnd/>
        </a:ln>
      </xdr:spPr>
    </xdr:sp>
    <xdr:clientData/>
  </xdr:twoCellAnchor>
  <xdr:twoCellAnchor>
    <xdr:from>
      <xdr:col>1</xdr:col>
      <xdr:colOff>38101</xdr:colOff>
      <xdr:row>0</xdr:row>
      <xdr:rowOff>38100</xdr:rowOff>
    </xdr:from>
    <xdr:to>
      <xdr:col>5</xdr:col>
      <xdr:colOff>9526</xdr:colOff>
      <xdr:row>0</xdr:row>
      <xdr:rowOff>495300</xdr:rowOff>
    </xdr:to>
    <xdr:sp macro="" textlink="">
      <xdr:nvSpPr>
        <xdr:cNvPr id="7" name="AutoShape 8">
          <a:extLst>
            <a:ext uri="{FF2B5EF4-FFF2-40B4-BE49-F238E27FC236}">
              <a16:creationId xmlns:a16="http://schemas.microsoft.com/office/drawing/2014/main" id="{00000000-0008-0000-0000-000007000000}"/>
            </a:ext>
          </a:extLst>
        </xdr:cNvPr>
        <xdr:cNvSpPr>
          <a:spLocks noChangeArrowheads="1"/>
        </xdr:cNvSpPr>
      </xdr:nvSpPr>
      <xdr:spPr bwMode="auto">
        <a:xfrm>
          <a:off x="38101" y="38100"/>
          <a:ext cx="2476500" cy="457200"/>
        </a:xfrm>
        <a:prstGeom prst="roundRect">
          <a:avLst>
            <a:gd name="adj" fmla="val 16667"/>
          </a:avLst>
        </a:prstGeom>
        <a:solidFill>
          <a:srgbClr val="FFFFFF"/>
        </a:solidFill>
        <a:ln w="9525" algn="ctr">
          <a:solidFill>
            <a:srgbClr val="000000"/>
          </a:solidFill>
          <a:round/>
          <a:headEnd/>
          <a:tailEnd/>
        </a:ln>
        <a:effectLst/>
      </xdr:spPr>
      <xdr:txBody>
        <a:bodyPr vertOverflow="clip" wrap="square" lIns="45720" tIns="27432" rIns="45720" bIns="27432" anchor="ctr" upright="1"/>
        <a:lstStyle/>
        <a:p>
          <a:pPr algn="ctr" rtl="0">
            <a:defRPr sz="1000"/>
          </a:pPr>
          <a:r>
            <a:rPr lang="ja-JP" altLang="en-US" sz="1800" b="1" i="0" strike="noStrike">
              <a:solidFill>
                <a:srgbClr val="000000"/>
              </a:solidFill>
              <a:latin typeface="ＭＳ Ｐゴシック"/>
              <a:ea typeface="ＭＳ Ｐゴシック"/>
            </a:rPr>
            <a:t>様式 ： 需要分析</a:t>
          </a:r>
        </a:p>
      </xdr:txBody>
    </xdr:sp>
    <xdr:clientData/>
  </xdr:twoCellAnchor>
  <xdr:twoCellAnchor>
    <xdr:from>
      <xdr:col>4</xdr:col>
      <xdr:colOff>100013</xdr:colOff>
      <xdr:row>4</xdr:row>
      <xdr:rowOff>209550</xdr:rowOff>
    </xdr:from>
    <xdr:to>
      <xdr:col>4</xdr:col>
      <xdr:colOff>666750</xdr:colOff>
      <xdr:row>6</xdr:row>
      <xdr:rowOff>57150</xdr:rowOff>
    </xdr:to>
    <xdr:sp macro="" textlink="">
      <xdr:nvSpPr>
        <xdr:cNvPr id="8" name="AutoShape 49">
          <a:extLst>
            <a:ext uri="{FF2B5EF4-FFF2-40B4-BE49-F238E27FC236}">
              <a16:creationId xmlns:a16="http://schemas.microsoft.com/office/drawing/2014/main" id="{00000000-0008-0000-0000-000008000000}"/>
            </a:ext>
          </a:extLst>
        </xdr:cNvPr>
        <xdr:cNvSpPr>
          <a:spLocks noChangeArrowheads="1"/>
        </xdr:cNvSpPr>
      </xdr:nvSpPr>
      <xdr:spPr bwMode="auto">
        <a:xfrm>
          <a:off x="1919288" y="1352550"/>
          <a:ext cx="566737" cy="333375"/>
        </a:xfrm>
        <a:prstGeom prst="bevel">
          <a:avLst>
            <a:gd name="adj" fmla="val 10253"/>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strike="noStrike">
              <a:solidFill>
                <a:srgbClr val="000000"/>
              </a:solidFill>
              <a:latin typeface="ＭＳ Ｐゴシック"/>
              <a:ea typeface="ＭＳ Ｐゴシック"/>
            </a:rPr>
            <a:t>ボタン</a:t>
          </a:r>
        </a:p>
      </xdr:txBody>
    </xdr:sp>
    <xdr:clientData/>
  </xdr:twoCellAnchor>
  <xdr:twoCellAnchor>
    <xdr:from>
      <xdr:col>4</xdr:col>
      <xdr:colOff>38100</xdr:colOff>
      <xdr:row>13</xdr:row>
      <xdr:rowOff>9525</xdr:rowOff>
    </xdr:from>
    <xdr:to>
      <xdr:col>6</xdr:col>
      <xdr:colOff>317500</xdr:colOff>
      <xdr:row>15</xdr:row>
      <xdr:rowOff>95250</xdr:rowOff>
    </xdr:to>
    <xdr:sp macro="" textlink="">
      <xdr:nvSpPr>
        <xdr:cNvPr id="9" name="AutoShape 5">
          <a:hlinkClick xmlns:r="http://schemas.openxmlformats.org/officeDocument/2006/relationships" r:id="rId1"/>
          <a:extLst>
            <a:ext uri="{FF2B5EF4-FFF2-40B4-BE49-F238E27FC236}">
              <a16:creationId xmlns:a16="http://schemas.microsoft.com/office/drawing/2014/main" id="{00000000-0008-0000-0000-000009000000}"/>
            </a:ext>
          </a:extLst>
        </xdr:cNvPr>
        <xdr:cNvSpPr>
          <a:spLocks noChangeArrowheads="1"/>
        </xdr:cNvSpPr>
      </xdr:nvSpPr>
      <xdr:spPr bwMode="auto">
        <a:xfrm>
          <a:off x="1858433" y="3046942"/>
          <a:ext cx="1655234" cy="551391"/>
        </a:xfrm>
        <a:prstGeom prst="bevel">
          <a:avLst>
            <a:gd name="adj" fmla="val 12500"/>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000" b="0" i="0" strike="noStrike">
              <a:solidFill>
                <a:srgbClr val="000000"/>
              </a:solidFill>
              <a:latin typeface="ＭＳ Ｐゴシック"/>
              <a:ea typeface="ＭＳ Ｐゴシック"/>
            </a:rPr>
            <a:t>「入力」シート</a:t>
          </a:r>
          <a:endParaRPr lang="en-US" altLang="ja-JP" sz="1000" b="0" i="0" strike="noStrike">
            <a:solidFill>
              <a:srgbClr val="000000"/>
            </a:solidFill>
            <a:latin typeface="ＭＳ Ｐゴシック"/>
            <a:ea typeface="ＭＳ Ｐゴシック"/>
          </a:endParaRPr>
        </a:p>
        <a:p>
          <a:pPr algn="ctr" rtl="0">
            <a:defRPr sz="1000"/>
          </a:pPr>
          <a:r>
            <a:rPr lang="ja-JP" altLang="en-US" sz="1000" b="0" i="0" strike="noStrike">
              <a:solidFill>
                <a:srgbClr val="000000"/>
              </a:solidFill>
              <a:latin typeface="ＭＳ Ｐゴシック"/>
              <a:ea typeface="ＭＳ Ｐゴシック"/>
            </a:rPr>
            <a:t>（②分析タイトル）</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285750</xdr:colOff>
      <xdr:row>3</xdr:row>
      <xdr:rowOff>123825</xdr:rowOff>
    </xdr:from>
    <xdr:to>
      <xdr:col>3</xdr:col>
      <xdr:colOff>771525</xdr:colOff>
      <xdr:row>6</xdr:row>
      <xdr:rowOff>28575</xdr:rowOff>
    </xdr:to>
    <xdr:sp macro="" textlink="">
      <xdr:nvSpPr>
        <xdr:cNvPr id="1034797" name="AutoShape 7">
          <a:extLst>
            <a:ext uri="{FF2B5EF4-FFF2-40B4-BE49-F238E27FC236}">
              <a16:creationId xmlns:a16="http://schemas.microsoft.com/office/drawing/2014/main" id="{00000000-0008-0000-0100-00002DCA0F00}"/>
            </a:ext>
          </a:extLst>
        </xdr:cNvPr>
        <xdr:cNvSpPr>
          <a:spLocks noChangeArrowheads="1"/>
        </xdr:cNvSpPr>
      </xdr:nvSpPr>
      <xdr:spPr bwMode="auto">
        <a:xfrm>
          <a:off x="1905000" y="1190625"/>
          <a:ext cx="485775" cy="361950"/>
        </a:xfrm>
        <a:prstGeom prst="downArrow">
          <a:avLst>
            <a:gd name="adj1" fmla="val 50000"/>
            <a:gd name="adj2" fmla="val 48926"/>
          </a:avLst>
        </a:prstGeom>
        <a:solidFill>
          <a:srgbClr val="FFFFFF"/>
        </a:solidFill>
        <a:ln w="9525">
          <a:solidFill>
            <a:srgbClr val="000000"/>
          </a:solidFill>
          <a:miter lim="800000"/>
          <a:headEnd/>
          <a:tailEnd/>
        </a:ln>
      </xdr:spPr>
    </xdr:sp>
    <xdr:clientData/>
  </xdr:twoCellAnchor>
  <xdr:twoCellAnchor>
    <xdr:from>
      <xdr:col>6</xdr:col>
      <xdr:colOff>142875</xdr:colOff>
      <xdr:row>8</xdr:row>
      <xdr:rowOff>114909</xdr:rowOff>
    </xdr:from>
    <xdr:to>
      <xdr:col>15</xdr:col>
      <xdr:colOff>1651675</xdr:colOff>
      <xdr:row>19</xdr:row>
      <xdr:rowOff>162128</xdr:rowOff>
    </xdr:to>
    <xdr:sp macro="" textlink="">
      <xdr:nvSpPr>
        <xdr:cNvPr id="7176" name="AutoShape 8">
          <a:extLst>
            <a:ext uri="{FF2B5EF4-FFF2-40B4-BE49-F238E27FC236}">
              <a16:creationId xmlns:a16="http://schemas.microsoft.com/office/drawing/2014/main" id="{00000000-0008-0000-0100-0000081C0000}"/>
            </a:ext>
          </a:extLst>
        </xdr:cNvPr>
        <xdr:cNvSpPr>
          <a:spLocks noChangeArrowheads="1"/>
        </xdr:cNvSpPr>
      </xdr:nvSpPr>
      <xdr:spPr bwMode="auto">
        <a:xfrm>
          <a:off x="4945907" y="2182037"/>
          <a:ext cx="6879279" cy="1800224"/>
        </a:xfrm>
        <a:prstGeom prst="roundRect">
          <a:avLst>
            <a:gd name="adj" fmla="val 5813"/>
          </a:avLst>
        </a:prstGeom>
        <a:solidFill>
          <a:srgbClr val="FFFFFF"/>
        </a:solidFill>
        <a:ln w="9525">
          <a:solidFill>
            <a:srgbClr val="000000"/>
          </a:solidFill>
          <a:round/>
          <a:headEnd/>
          <a:tailEnd/>
        </a:ln>
      </xdr:spPr>
      <xdr:txBody>
        <a:bodyPr vertOverflow="clip" wrap="square" lIns="27432" tIns="18288" rIns="0" bIns="18288" anchor="ctr" upright="1"/>
        <a:lstStyle/>
        <a:p>
          <a:pPr algn="l" rtl="0">
            <a:lnSpc>
              <a:spcPts val="1300"/>
            </a:lnSpc>
            <a:defRPr sz="1000"/>
          </a:pPr>
          <a:r>
            <a:rPr lang="ja-JP" altLang="en-US" sz="1100" b="1" i="0" strike="noStrike">
              <a:solidFill>
                <a:schemeClr val="tx1"/>
              </a:solidFill>
              <a:latin typeface="ＭＳ Ｐゴシック"/>
              <a:ea typeface="ＭＳ Ｐゴシック"/>
            </a:rPr>
            <a:t>　◆ 「 購入者価格 」 </a:t>
          </a:r>
          <a:r>
            <a:rPr lang="ja-JP" altLang="en-US" sz="1100" b="0" i="0" strike="noStrike">
              <a:solidFill>
                <a:srgbClr val="000000"/>
              </a:solidFill>
              <a:latin typeface="ＭＳ Ｐゴシック"/>
              <a:ea typeface="ＭＳ Ｐゴシック"/>
            </a:rPr>
            <a:t>と </a:t>
          </a:r>
          <a:r>
            <a:rPr lang="ja-JP" altLang="en-US" sz="1100" b="1" i="0" strike="noStrike">
              <a:solidFill>
                <a:schemeClr val="tx1"/>
              </a:solidFill>
              <a:latin typeface="ＭＳ Ｐゴシック"/>
              <a:ea typeface="ＭＳ Ｐゴシック"/>
            </a:rPr>
            <a:t>「 生産者価格 」 </a:t>
          </a:r>
          <a:r>
            <a:rPr lang="ja-JP" altLang="en-US" sz="1100" b="0" i="0" strike="noStrike">
              <a:solidFill>
                <a:srgbClr val="000000"/>
              </a:solidFill>
              <a:latin typeface="ＭＳ Ｐゴシック"/>
              <a:ea typeface="ＭＳ Ｐゴシック"/>
            </a:rPr>
            <a:t>について</a:t>
          </a: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defRPr sz="1000"/>
          </a:pPr>
          <a:r>
            <a:rPr lang="ja-JP" altLang="en-US" sz="1100" b="0" i="0" strike="noStrike">
              <a:solidFill>
                <a:srgbClr val="000000"/>
              </a:solidFill>
              <a:latin typeface="ＭＳ Ｐゴシック"/>
              <a:ea typeface="ＭＳ Ｐゴシック"/>
            </a:rPr>
            <a:t>　　　　一般に私たちが小売店等で商品を購入するとき（「購入者価格」）には、生産者価格に商業マー</a:t>
          </a:r>
        </a:p>
        <a:p>
          <a:pPr algn="l" rtl="0">
            <a:lnSpc>
              <a:spcPts val="1300"/>
            </a:lnSpc>
            <a:defRPr sz="1000"/>
          </a:pPr>
          <a:r>
            <a:rPr lang="ja-JP" altLang="en-US" sz="1100" b="0" i="0" strike="noStrike">
              <a:solidFill>
                <a:srgbClr val="000000"/>
              </a:solidFill>
              <a:latin typeface="ＭＳ Ｐゴシック"/>
              <a:ea typeface="ＭＳ Ｐゴシック"/>
            </a:rPr>
            <a:t>　　　ジンと運輸マージン（貨物運賃）がプラスされています。</a:t>
          </a:r>
        </a:p>
        <a:p>
          <a:pPr algn="l" rtl="0">
            <a:lnSpc>
              <a:spcPts val="1300"/>
            </a:lnSpc>
            <a:defRPr sz="1000"/>
          </a:pPr>
          <a:r>
            <a:rPr lang="ja-JP" altLang="en-US" sz="1100" b="0" i="0" strike="noStrike">
              <a:solidFill>
                <a:srgbClr val="000000"/>
              </a:solidFill>
              <a:latin typeface="ＭＳ Ｐゴシック"/>
              <a:ea typeface="ＭＳ Ｐゴシック"/>
            </a:rPr>
            <a:t>　　　　分析には「生産者価格」を使用するので、把握しているデータが「購入者価格」であれば、マージ</a:t>
          </a:r>
        </a:p>
        <a:p>
          <a:pPr algn="l" rtl="0">
            <a:defRPr sz="1000"/>
          </a:pPr>
          <a:r>
            <a:rPr lang="ja-JP" altLang="en-US" sz="1100" b="0" i="0" strike="noStrike">
              <a:solidFill>
                <a:srgbClr val="000000"/>
              </a:solidFill>
              <a:latin typeface="ＭＳ Ｐゴシック"/>
              <a:ea typeface="ＭＳ Ｐゴシック"/>
            </a:rPr>
            <a:t>　　　ン計算を行い、「生産者価格」に変換します。</a:t>
          </a:r>
        </a:p>
        <a:p>
          <a:pPr algn="l" rtl="0">
            <a:lnSpc>
              <a:spcPts val="1300"/>
            </a:lnSpc>
            <a:defRPr sz="1000"/>
          </a:pPr>
          <a:r>
            <a:rPr lang="ja-JP" altLang="en-US" sz="1100" b="0" i="0" strike="noStrike">
              <a:solidFill>
                <a:srgbClr val="000000"/>
              </a:solidFill>
              <a:latin typeface="ＭＳ Ｐゴシック"/>
              <a:ea typeface="ＭＳ Ｐゴシック"/>
            </a:rPr>
            <a:t>　</a:t>
          </a:r>
        </a:p>
        <a:p>
          <a:pPr algn="l" rtl="0">
            <a:lnSpc>
              <a:spcPts val="1300"/>
            </a:lnSpc>
            <a:defRPr sz="1000"/>
          </a:pPr>
          <a:r>
            <a:rPr lang="ja-JP" altLang="en-US" sz="1100" b="0" i="0" strike="noStrike">
              <a:solidFill>
                <a:srgbClr val="000000"/>
              </a:solidFill>
              <a:latin typeface="ＭＳ Ｐゴシック"/>
              <a:ea typeface="ＭＳ Ｐゴシック"/>
            </a:rPr>
            <a:t>　　　　　</a:t>
          </a: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 購入者価格 」 ＝ 「 生産者価格 」 ＋ 商業マージン ＋ 運輸マージン（貨物運賃）</a:t>
          </a:r>
        </a:p>
      </xdr:txBody>
    </xdr:sp>
    <xdr:clientData/>
  </xdr:twoCellAnchor>
  <xdr:twoCellAnchor>
    <xdr:from>
      <xdr:col>2</xdr:col>
      <xdr:colOff>609600</xdr:colOff>
      <xdr:row>7</xdr:row>
      <xdr:rowOff>352425</xdr:rowOff>
    </xdr:from>
    <xdr:to>
      <xdr:col>2</xdr:col>
      <xdr:colOff>609600</xdr:colOff>
      <xdr:row>14</xdr:row>
      <xdr:rowOff>95250</xdr:rowOff>
    </xdr:to>
    <xdr:sp macro="" textlink="">
      <xdr:nvSpPr>
        <xdr:cNvPr id="1034799" name="Line 9">
          <a:extLst>
            <a:ext uri="{FF2B5EF4-FFF2-40B4-BE49-F238E27FC236}">
              <a16:creationId xmlns:a16="http://schemas.microsoft.com/office/drawing/2014/main" id="{00000000-0008-0000-0100-00002FCA0F00}"/>
            </a:ext>
          </a:extLst>
        </xdr:cNvPr>
        <xdr:cNvSpPr>
          <a:spLocks noChangeShapeType="1"/>
        </xdr:cNvSpPr>
      </xdr:nvSpPr>
      <xdr:spPr bwMode="auto">
        <a:xfrm>
          <a:off x="981075" y="2047875"/>
          <a:ext cx="0" cy="1038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1190625</xdr:colOff>
      <xdr:row>84</xdr:row>
      <xdr:rowOff>142874</xdr:rowOff>
    </xdr:from>
    <xdr:to>
      <xdr:col>4</xdr:col>
      <xdr:colOff>85725</xdr:colOff>
      <xdr:row>87</xdr:row>
      <xdr:rowOff>121595</xdr:rowOff>
    </xdr:to>
    <xdr:sp macro="" textlink="">
      <xdr:nvSpPr>
        <xdr:cNvPr id="7188" name="AutoShape 20">
          <a:hlinkClick xmlns:r="http://schemas.openxmlformats.org/officeDocument/2006/relationships" r:id="rId1"/>
          <a:extLst>
            <a:ext uri="{FF2B5EF4-FFF2-40B4-BE49-F238E27FC236}">
              <a16:creationId xmlns:a16="http://schemas.microsoft.com/office/drawing/2014/main" id="{00000000-0008-0000-0100-0000141C0000}"/>
            </a:ext>
          </a:extLst>
        </xdr:cNvPr>
        <xdr:cNvSpPr>
          <a:spLocks noChangeArrowheads="1"/>
        </xdr:cNvSpPr>
      </xdr:nvSpPr>
      <xdr:spPr bwMode="auto">
        <a:xfrm>
          <a:off x="1818870" y="13751464"/>
          <a:ext cx="1387812" cy="556301"/>
        </a:xfrm>
        <a:prstGeom prst="bevel">
          <a:avLst>
            <a:gd name="adj" fmla="val 10679"/>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000" b="0" i="0" strike="noStrike">
              <a:solidFill>
                <a:srgbClr val="000000"/>
              </a:solidFill>
              <a:latin typeface="ＭＳ Ｐゴシック"/>
              <a:ea typeface="ＭＳ Ｐゴシック"/>
            </a:rPr>
            <a:t>④平均消費性向</a:t>
          </a:r>
        </a:p>
      </xdr:txBody>
    </xdr:sp>
    <xdr:clientData/>
  </xdr:twoCellAnchor>
  <xdr:twoCellAnchor>
    <xdr:from>
      <xdr:col>11</xdr:col>
      <xdr:colOff>309821</xdr:colOff>
      <xdr:row>61</xdr:row>
      <xdr:rowOff>145442</xdr:rowOff>
    </xdr:from>
    <xdr:to>
      <xdr:col>15</xdr:col>
      <xdr:colOff>556863</xdr:colOff>
      <xdr:row>64</xdr:row>
      <xdr:rowOff>127000</xdr:rowOff>
    </xdr:to>
    <xdr:sp macro="" textlink="">
      <xdr:nvSpPr>
        <xdr:cNvPr id="7195" name="AutoShape 27">
          <a:hlinkClick xmlns:r="http://schemas.openxmlformats.org/officeDocument/2006/relationships" r:id="rId2"/>
          <a:extLst>
            <a:ext uri="{FF2B5EF4-FFF2-40B4-BE49-F238E27FC236}">
              <a16:creationId xmlns:a16="http://schemas.microsoft.com/office/drawing/2014/main" id="{00000000-0008-0000-0100-00001B1C0000}"/>
            </a:ext>
          </a:extLst>
        </xdr:cNvPr>
        <xdr:cNvSpPr>
          <a:spLocks noChangeArrowheads="1"/>
        </xdr:cNvSpPr>
      </xdr:nvSpPr>
      <xdr:spPr bwMode="auto">
        <a:xfrm>
          <a:off x="9485571" y="11067442"/>
          <a:ext cx="998459" cy="584808"/>
        </a:xfrm>
        <a:prstGeom prst="bevel">
          <a:avLst>
            <a:gd name="adj" fmla="val 8877"/>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分析結果</a:t>
          </a:r>
        </a:p>
        <a:p>
          <a:pPr algn="ctr" rtl="0">
            <a:lnSpc>
              <a:spcPts val="1100"/>
            </a:lnSpc>
            <a:defRPr sz="1000"/>
          </a:pPr>
          <a:r>
            <a:rPr lang="ja-JP" altLang="en-US" sz="1000" b="0" i="0" strike="noStrike">
              <a:solidFill>
                <a:srgbClr val="000000"/>
              </a:solidFill>
              <a:latin typeface="ＭＳ Ｐゴシック"/>
              <a:ea typeface="ＭＳ Ｐゴシック"/>
            </a:rPr>
            <a:t>（ 千円 ）</a:t>
          </a:r>
        </a:p>
      </xdr:txBody>
    </xdr:sp>
    <xdr:clientData/>
  </xdr:twoCellAnchor>
  <xdr:twoCellAnchor>
    <xdr:from>
      <xdr:col>6</xdr:col>
      <xdr:colOff>162128</xdr:colOff>
      <xdr:row>25</xdr:row>
      <xdr:rowOff>61811</xdr:rowOff>
    </xdr:from>
    <xdr:to>
      <xdr:col>15</xdr:col>
      <xdr:colOff>1662415</xdr:colOff>
      <xdr:row>34</xdr:row>
      <xdr:rowOff>111463</xdr:rowOff>
    </xdr:to>
    <xdr:sp macro="" textlink="">
      <xdr:nvSpPr>
        <xdr:cNvPr id="7196" name="AutoShape 28">
          <a:extLst>
            <a:ext uri="{FF2B5EF4-FFF2-40B4-BE49-F238E27FC236}">
              <a16:creationId xmlns:a16="http://schemas.microsoft.com/office/drawing/2014/main" id="{00000000-0008-0000-0100-00001C1C0000}"/>
            </a:ext>
          </a:extLst>
        </xdr:cNvPr>
        <xdr:cNvSpPr>
          <a:spLocks noChangeArrowheads="1"/>
        </xdr:cNvSpPr>
      </xdr:nvSpPr>
      <xdr:spPr bwMode="auto">
        <a:xfrm>
          <a:off x="4965160" y="4915508"/>
          <a:ext cx="6870766" cy="1417604"/>
        </a:xfrm>
        <a:prstGeom prst="roundRect">
          <a:avLst>
            <a:gd name="adj" fmla="val 7581"/>
          </a:avLst>
        </a:prstGeom>
        <a:solidFill>
          <a:srgbClr val="FFFFFF"/>
        </a:solidFill>
        <a:ln w="9525">
          <a:solidFill>
            <a:srgbClr val="000000"/>
          </a:solidFill>
          <a:round/>
          <a:headEnd/>
          <a:tailEnd/>
        </a:ln>
      </xdr:spPr>
      <xdr:txBody>
        <a:bodyPr vertOverflow="clip" wrap="square" lIns="27432" tIns="18288" rIns="0" bIns="18288" anchor="ctr" upright="1"/>
        <a:lstStyle/>
        <a:p>
          <a:pPr algn="l" rtl="0">
            <a:lnSpc>
              <a:spcPts val="1300"/>
            </a:lnSpc>
            <a:defRPr sz="1000"/>
          </a:pPr>
          <a:r>
            <a:rPr lang="ja-JP" altLang="en-US" sz="1100" b="0" i="0" strike="noStrike">
              <a:solidFill>
                <a:srgbClr val="000000"/>
              </a:solidFill>
              <a:latin typeface="ＭＳ Ｐゴシック"/>
              <a:ea typeface="ＭＳ Ｐゴシック"/>
            </a:rPr>
            <a:t>　◆ </a:t>
          </a:r>
          <a:r>
            <a:rPr lang="ja-JP" altLang="en-US" sz="1100" b="1" i="0" strike="noStrike">
              <a:solidFill>
                <a:srgbClr val="000000"/>
              </a:solidFill>
              <a:latin typeface="ＭＳ Ｐゴシック"/>
              <a:ea typeface="ＭＳ Ｐゴシック"/>
            </a:rPr>
            <a:t>「 最終需要がすべて県内で生産された製品による供給である場合 」 </a:t>
          </a:r>
          <a:r>
            <a:rPr lang="ja-JP" altLang="en-US" sz="1100" b="0" i="0" strike="noStrike">
              <a:solidFill>
                <a:srgbClr val="000000"/>
              </a:solidFill>
              <a:latin typeface="ＭＳ Ｐゴシック"/>
              <a:ea typeface="ＭＳ Ｐゴシック"/>
            </a:rPr>
            <a:t>の入力方法について</a:t>
          </a:r>
          <a:endParaRPr lang="ja-JP" altLang="en-US" sz="1000" b="0" i="0" strike="noStrike">
            <a:solidFill>
              <a:srgbClr val="000000"/>
            </a:solidFill>
            <a:latin typeface="+mn-lt"/>
            <a:ea typeface="+mn-ea"/>
            <a:cs typeface="+mn-cs"/>
          </a:endParaRP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r>
            <a:rPr lang="ja-JP" altLang="en-US" sz="1100" b="0" i="0" strike="noStrike">
              <a:solidFill>
                <a:srgbClr val="000000"/>
              </a:solidFill>
              <a:latin typeface="ＭＳ Ｐゴシック"/>
              <a:ea typeface="ＭＳ Ｐゴシック"/>
            </a:rPr>
            <a:t>　　　把握しているデータが「購入者価格」である場合には、「購入者価格」を「生産者価格」に変換し、</a:t>
          </a:r>
        </a:p>
        <a:p>
          <a:pPr algn="l" rtl="0">
            <a:defRPr sz="1000"/>
          </a:pPr>
          <a:r>
            <a:rPr lang="ja-JP" altLang="en-US" sz="1100" b="0" i="0" strike="noStrike">
              <a:solidFill>
                <a:srgbClr val="000000"/>
              </a:solidFill>
              <a:latin typeface="ＭＳ Ｐゴシック"/>
              <a:ea typeface="ＭＳ Ｐゴシック"/>
            </a:rPr>
            <a:t>　　その数字を「県内最終需要額 ③」に入力します。</a:t>
          </a:r>
        </a:p>
        <a:p>
          <a:pPr algn="l" rtl="0">
            <a:lnSpc>
              <a:spcPts val="1300"/>
            </a:lnSpc>
            <a:defRPr sz="1000"/>
          </a:pPr>
          <a:r>
            <a:rPr lang="ja-JP" altLang="en-US" sz="1100" b="0" i="0" strike="noStrike">
              <a:solidFill>
                <a:srgbClr val="000000"/>
              </a:solidFill>
              <a:latin typeface="ＭＳ Ｐゴシック"/>
              <a:ea typeface="ＭＳ Ｐゴシック"/>
            </a:rPr>
            <a:t>　　　また、「生産者価格」を把握している場合には、そのまま「県内最終需要額 ③」に入力を行います。</a:t>
          </a:r>
        </a:p>
        <a:p>
          <a:pPr algn="l" rtl="0">
            <a:lnSpc>
              <a:spcPts val="1300"/>
            </a:lnSpc>
            <a:defRPr sz="1000"/>
          </a:pPr>
          <a:r>
            <a:rPr lang="ja-JP" altLang="en-US" sz="1100" b="0" i="0" strike="noStrike">
              <a:solidFill>
                <a:srgbClr val="000000"/>
              </a:solidFill>
              <a:latin typeface="ＭＳ Ｐゴシック"/>
              <a:ea typeface="ＭＳ Ｐゴシック"/>
            </a:rPr>
            <a:t>　　　なお、いずれの場合にも、シートの保護を解除し、本ツールの一部変更が必要となります。</a:t>
          </a:r>
        </a:p>
      </xdr:txBody>
    </xdr:sp>
    <xdr:clientData/>
  </xdr:twoCellAnchor>
  <xdr:twoCellAnchor>
    <xdr:from>
      <xdr:col>6</xdr:col>
      <xdr:colOff>151792</xdr:colOff>
      <xdr:row>20</xdr:row>
      <xdr:rowOff>17228</xdr:rowOff>
    </xdr:from>
    <xdr:to>
      <xdr:col>15</xdr:col>
      <xdr:colOff>1661808</xdr:colOff>
      <xdr:row>25</xdr:row>
      <xdr:rowOff>30399</xdr:rowOff>
    </xdr:to>
    <xdr:sp macro="" textlink="">
      <xdr:nvSpPr>
        <xdr:cNvPr id="7199" name="AutoShape 31">
          <a:extLst>
            <a:ext uri="{FF2B5EF4-FFF2-40B4-BE49-F238E27FC236}">
              <a16:creationId xmlns:a16="http://schemas.microsoft.com/office/drawing/2014/main" id="{00000000-0008-0000-0100-00001F1C0000}"/>
            </a:ext>
          </a:extLst>
        </xdr:cNvPr>
        <xdr:cNvSpPr>
          <a:spLocks noChangeArrowheads="1"/>
        </xdr:cNvSpPr>
      </xdr:nvSpPr>
      <xdr:spPr bwMode="auto">
        <a:xfrm>
          <a:off x="4954824" y="4009622"/>
          <a:ext cx="6880495" cy="874474"/>
        </a:xfrm>
        <a:prstGeom prst="roundRect">
          <a:avLst>
            <a:gd name="adj" fmla="val 7534"/>
          </a:avLst>
        </a:prstGeom>
        <a:solidFill>
          <a:srgbClr val="FFFFFF"/>
        </a:solidFill>
        <a:ln w="9525">
          <a:solidFill>
            <a:srgbClr val="000000"/>
          </a:solidFill>
          <a:round/>
          <a:headEnd/>
          <a:tailEnd/>
        </a:ln>
      </xdr:spPr>
      <xdr:txBody>
        <a:bodyPr vertOverflow="clip" wrap="square" lIns="27432" tIns="18288" rIns="27432" bIns="18288" anchor="ctr" upright="1"/>
        <a:lstStyle/>
        <a:p>
          <a:pPr algn="l" rtl="0">
            <a:lnSpc>
              <a:spcPts val="1300"/>
            </a:lnSpc>
            <a:defRPr sz="1000"/>
          </a:pPr>
          <a:r>
            <a:rPr lang="ja-JP" altLang="en-US" sz="1100" b="0" i="0" strike="noStrike">
              <a:solidFill>
                <a:srgbClr val="000000"/>
              </a:solidFill>
              <a:latin typeface="ＭＳ Ｐゴシック"/>
              <a:ea typeface="ＭＳ Ｐゴシック"/>
            </a:rPr>
            <a:t>　◆ </a:t>
          </a:r>
          <a:r>
            <a:rPr lang="ja-JP" altLang="en-US" sz="1100" b="1" i="0" strike="noStrike">
              <a:solidFill>
                <a:srgbClr val="000000"/>
              </a:solidFill>
              <a:latin typeface="ＭＳ Ｐゴシック"/>
              <a:ea typeface="ＭＳ Ｐゴシック"/>
            </a:rPr>
            <a:t>「 公共投資 」 </a:t>
          </a:r>
          <a:r>
            <a:rPr lang="ja-JP" altLang="en-US" sz="1100" b="0" i="0" strike="noStrike">
              <a:solidFill>
                <a:srgbClr val="000000"/>
              </a:solidFill>
              <a:latin typeface="ＭＳ Ｐゴシック"/>
              <a:ea typeface="ＭＳ Ｐゴシック"/>
            </a:rPr>
            <a:t>の入力方法について</a:t>
          </a: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r>
            <a:rPr lang="ja-JP" altLang="en-US" sz="1100" b="0" i="0" strike="noStrike">
              <a:solidFill>
                <a:srgbClr val="000000"/>
              </a:solidFill>
              <a:latin typeface="ＭＳ Ｐゴシック"/>
              <a:ea typeface="ＭＳ Ｐゴシック"/>
            </a:rPr>
            <a:t>　　　建設投資であれば、その額を 「建設」 部門 （コード：</a:t>
          </a:r>
          <a:r>
            <a:rPr lang="en-US" altLang="ja-JP" sz="1100" b="0" i="0" strike="noStrike">
              <a:solidFill>
                <a:srgbClr val="000000"/>
              </a:solidFill>
              <a:latin typeface="ＭＳ Ｐゴシック"/>
              <a:ea typeface="ＭＳ Ｐゴシック"/>
            </a:rPr>
            <a:t>41</a:t>
          </a:r>
          <a:r>
            <a:rPr lang="ja-JP" altLang="en-US" sz="1100" b="0" i="0" strike="noStrike">
              <a:solidFill>
                <a:srgbClr val="000000"/>
              </a:solidFill>
              <a:latin typeface="ＭＳ Ｐゴシック"/>
              <a:ea typeface="ＭＳ Ｐゴシック"/>
            </a:rPr>
            <a:t>）の 「最終需要額 ①」 に入力します。</a:t>
          </a:r>
        </a:p>
      </xdr:txBody>
    </xdr:sp>
    <xdr:clientData/>
  </xdr:twoCellAnchor>
  <xdr:twoCellAnchor>
    <xdr:from>
      <xdr:col>16</xdr:col>
      <xdr:colOff>38100</xdr:colOff>
      <xdr:row>1</xdr:row>
      <xdr:rowOff>209550</xdr:rowOff>
    </xdr:from>
    <xdr:to>
      <xdr:col>17</xdr:col>
      <xdr:colOff>47625</xdr:colOff>
      <xdr:row>3</xdr:row>
      <xdr:rowOff>142875</xdr:rowOff>
    </xdr:to>
    <xdr:sp macro="" textlink="">
      <xdr:nvSpPr>
        <xdr:cNvPr id="1034804" name="角丸四角形 21">
          <a:extLst>
            <a:ext uri="{FF2B5EF4-FFF2-40B4-BE49-F238E27FC236}">
              <a16:creationId xmlns:a16="http://schemas.microsoft.com/office/drawing/2014/main" id="{00000000-0008-0000-0100-000034CA0F00}"/>
            </a:ext>
          </a:extLst>
        </xdr:cNvPr>
        <xdr:cNvSpPr>
          <a:spLocks noChangeArrowheads="1"/>
        </xdr:cNvSpPr>
      </xdr:nvSpPr>
      <xdr:spPr bwMode="auto">
        <a:xfrm>
          <a:off x="11868150" y="457200"/>
          <a:ext cx="1076325" cy="752475"/>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16</xdr:col>
      <xdr:colOff>132741</xdr:colOff>
      <xdr:row>2</xdr:row>
      <xdr:rowOff>64427</xdr:rowOff>
    </xdr:from>
    <xdr:to>
      <xdr:col>16</xdr:col>
      <xdr:colOff>1014619</xdr:colOff>
      <xdr:row>3</xdr:row>
      <xdr:rowOff>51766</xdr:rowOff>
    </xdr:to>
    <xdr:sp macro="" textlink="">
      <xdr:nvSpPr>
        <xdr:cNvPr id="20" name="AutoShape 44">
          <a:hlinkClick xmlns:r="http://schemas.openxmlformats.org/officeDocument/2006/relationships" r:id="rId4"/>
          <a:extLst>
            <a:ext uri="{FF2B5EF4-FFF2-40B4-BE49-F238E27FC236}">
              <a16:creationId xmlns:a16="http://schemas.microsoft.com/office/drawing/2014/main" id="{00000000-0008-0000-0100-000014000000}"/>
            </a:ext>
          </a:extLst>
        </xdr:cNvPr>
        <xdr:cNvSpPr>
          <a:spLocks noChangeArrowheads="1"/>
        </xdr:cNvSpPr>
      </xdr:nvSpPr>
      <xdr:spPr bwMode="auto">
        <a:xfrm>
          <a:off x="11738746" y="561384"/>
          <a:ext cx="881878" cy="556768"/>
        </a:xfrm>
        <a:prstGeom prst="bevel">
          <a:avLst>
            <a:gd name="adj" fmla="val 6878"/>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twoCellAnchor>
    <xdr:from>
      <xdr:col>6</xdr:col>
      <xdr:colOff>15198</xdr:colOff>
      <xdr:row>84</xdr:row>
      <xdr:rowOff>153007</xdr:rowOff>
    </xdr:from>
    <xdr:to>
      <xdr:col>7</xdr:col>
      <xdr:colOff>162127</xdr:colOff>
      <xdr:row>87</xdr:row>
      <xdr:rowOff>131728</xdr:rowOff>
    </xdr:to>
    <xdr:sp macro="" textlink="">
      <xdr:nvSpPr>
        <xdr:cNvPr id="21" name="AutoShape 20">
          <a:hlinkClick xmlns:r="http://schemas.openxmlformats.org/officeDocument/2006/relationships" r:id="rId1"/>
          <a:extLst>
            <a:ext uri="{FF2B5EF4-FFF2-40B4-BE49-F238E27FC236}">
              <a16:creationId xmlns:a16="http://schemas.microsoft.com/office/drawing/2014/main" id="{00000000-0008-0000-0100-000015000000}"/>
            </a:ext>
          </a:extLst>
        </xdr:cNvPr>
        <xdr:cNvSpPr>
          <a:spLocks noChangeArrowheads="1"/>
        </xdr:cNvSpPr>
      </xdr:nvSpPr>
      <xdr:spPr bwMode="auto">
        <a:xfrm>
          <a:off x="4818230" y="14470906"/>
          <a:ext cx="1393285" cy="556301"/>
        </a:xfrm>
        <a:prstGeom prst="bevel">
          <a:avLst>
            <a:gd name="adj" fmla="val 10679"/>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000" b="0" i="0" strike="noStrike">
              <a:solidFill>
                <a:srgbClr val="000000"/>
              </a:solidFill>
              <a:latin typeface="ＭＳ Ｐゴシック"/>
              <a:ea typeface="ＭＳ Ｐゴシック"/>
            </a:rPr>
            <a:t>④平均消費性向</a:t>
          </a:r>
        </a:p>
      </xdr:txBody>
    </xdr:sp>
    <xdr:clientData/>
  </xdr:twoCellAnchor>
  <xdr:twoCellAnchor>
    <xdr:from>
      <xdr:col>5</xdr:col>
      <xdr:colOff>66675</xdr:colOff>
      <xdr:row>55</xdr:row>
      <xdr:rowOff>28575</xdr:rowOff>
    </xdr:from>
    <xdr:to>
      <xdr:col>5</xdr:col>
      <xdr:colOff>361950</xdr:colOff>
      <xdr:row>59</xdr:row>
      <xdr:rowOff>123825</xdr:rowOff>
    </xdr:to>
    <xdr:sp macro="" textlink="">
      <xdr:nvSpPr>
        <xdr:cNvPr id="1034807" name="AutoShape 8">
          <a:extLst>
            <a:ext uri="{FF2B5EF4-FFF2-40B4-BE49-F238E27FC236}">
              <a16:creationId xmlns:a16="http://schemas.microsoft.com/office/drawing/2014/main" id="{00000000-0008-0000-0100-000037CA0F00}"/>
            </a:ext>
          </a:extLst>
        </xdr:cNvPr>
        <xdr:cNvSpPr>
          <a:spLocks noChangeArrowheads="1"/>
        </xdr:cNvSpPr>
      </xdr:nvSpPr>
      <xdr:spPr bwMode="auto">
        <a:xfrm rot="-5400000">
          <a:off x="3881438" y="10958512"/>
          <a:ext cx="895350" cy="295275"/>
        </a:xfrm>
        <a:prstGeom prst="downArrow">
          <a:avLst>
            <a:gd name="adj1" fmla="val 50000"/>
            <a:gd name="adj2" fmla="val 60889"/>
          </a:avLst>
        </a:prstGeom>
        <a:solidFill>
          <a:srgbClr val="FFFFFF"/>
        </a:solidFill>
        <a:ln w="9525">
          <a:solidFill>
            <a:srgbClr val="000000"/>
          </a:solidFill>
          <a:miter lim="800000"/>
          <a:headEnd/>
          <a:tailEnd/>
        </a:ln>
      </xdr:spPr>
    </xdr:sp>
    <xdr:clientData/>
  </xdr:twoCellAnchor>
  <xdr:twoCellAnchor>
    <xdr:from>
      <xdr:col>3</xdr:col>
      <xdr:colOff>333375</xdr:colOff>
      <xdr:row>82</xdr:row>
      <xdr:rowOff>57150</xdr:rowOff>
    </xdr:from>
    <xdr:to>
      <xdr:col>3</xdr:col>
      <xdr:colOff>819150</xdr:colOff>
      <xdr:row>84</xdr:row>
      <xdr:rowOff>38100</xdr:rowOff>
    </xdr:to>
    <xdr:sp macro="" textlink="">
      <xdr:nvSpPr>
        <xdr:cNvPr id="1034808" name="AutoShape 7">
          <a:extLst>
            <a:ext uri="{FF2B5EF4-FFF2-40B4-BE49-F238E27FC236}">
              <a16:creationId xmlns:a16="http://schemas.microsoft.com/office/drawing/2014/main" id="{00000000-0008-0000-0100-000038CA0F00}"/>
            </a:ext>
          </a:extLst>
        </xdr:cNvPr>
        <xdr:cNvSpPr>
          <a:spLocks noChangeArrowheads="1"/>
        </xdr:cNvSpPr>
      </xdr:nvSpPr>
      <xdr:spPr bwMode="auto">
        <a:xfrm>
          <a:off x="1952625" y="15535275"/>
          <a:ext cx="485775" cy="361950"/>
        </a:xfrm>
        <a:prstGeom prst="downArrow">
          <a:avLst>
            <a:gd name="adj1" fmla="val 50000"/>
            <a:gd name="adj2" fmla="val 48926"/>
          </a:avLst>
        </a:prstGeom>
        <a:solidFill>
          <a:srgbClr val="FFFFFF"/>
        </a:solidFill>
        <a:ln w="9525">
          <a:solidFill>
            <a:srgbClr val="000000"/>
          </a:solidFill>
          <a:miter lim="800000"/>
          <a:headEnd/>
          <a:tailEnd/>
        </a:ln>
      </xdr:spPr>
    </xdr:sp>
    <xdr:clientData/>
  </xdr:twoCellAnchor>
  <xdr:twoCellAnchor>
    <xdr:from>
      <xdr:col>6</xdr:col>
      <xdr:colOff>447675</xdr:colOff>
      <xdr:row>82</xdr:row>
      <xdr:rowOff>57150</xdr:rowOff>
    </xdr:from>
    <xdr:to>
      <xdr:col>6</xdr:col>
      <xdr:colOff>933450</xdr:colOff>
      <xdr:row>84</xdr:row>
      <xdr:rowOff>38100</xdr:rowOff>
    </xdr:to>
    <xdr:sp macro="" textlink="">
      <xdr:nvSpPr>
        <xdr:cNvPr id="1034809" name="AutoShape 7">
          <a:extLst>
            <a:ext uri="{FF2B5EF4-FFF2-40B4-BE49-F238E27FC236}">
              <a16:creationId xmlns:a16="http://schemas.microsoft.com/office/drawing/2014/main" id="{00000000-0008-0000-0100-000039CA0F00}"/>
            </a:ext>
          </a:extLst>
        </xdr:cNvPr>
        <xdr:cNvSpPr>
          <a:spLocks noChangeArrowheads="1"/>
        </xdr:cNvSpPr>
      </xdr:nvSpPr>
      <xdr:spPr bwMode="auto">
        <a:xfrm>
          <a:off x="5000625" y="15535275"/>
          <a:ext cx="485775" cy="361950"/>
        </a:xfrm>
        <a:prstGeom prst="downArrow">
          <a:avLst>
            <a:gd name="adj1" fmla="val 50000"/>
            <a:gd name="adj2" fmla="val 48926"/>
          </a:avLst>
        </a:prstGeom>
        <a:solidFill>
          <a:srgbClr val="FFFFFF"/>
        </a:solidFill>
        <a:ln w="9525">
          <a:solidFill>
            <a:srgbClr val="000000"/>
          </a:solidFill>
          <a:miter lim="800000"/>
          <a:headEnd/>
          <a:tailEnd/>
        </a:ln>
      </xdr:spPr>
    </xdr:sp>
    <xdr:clientData/>
  </xdr:twoCellAnchor>
  <xdr:twoCellAnchor>
    <xdr:from>
      <xdr:col>1</xdr:col>
      <xdr:colOff>30403</xdr:colOff>
      <xdr:row>23</xdr:row>
      <xdr:rowOff>162124</xdr:rowOff>
    </xdr:from>
    <xdr:to>
      <xdr:col>3</xdr:col>
      <xdr:colOff>476250</xdr:colOff>
      <xdr:row>26</xdr:row>
      <xdr:rowOff>70929</xdr:rowOff>
    </xdr:to>
    <xdr:sp macro="" textlink="">
      <xdr:nvSpPr>
        <xdr:cNvPr id="35" name="角丸四角形 34">
          <a:extLst>
            <a:ext uri="{FF2B5EF4-FFF2-40B4-BE49-F238E27FC236}">
              <a16:creationId xmlns:a16="http://schemas.microsoft.com/office/drawing/2014/main" id="{00000000-0008-0000-0100-000023000000}"/>
            </a:ext>
          </a:extLst>
        </xdr:cNvPr>
        <xdr:cNvSpPr/>
      </xdr:nvSpPr>
      <xdr:spPr>
        <a:xfrm>
          <a:off x="283727" y="4357177"/>
          <a:ext cx="2067124" cy="405321"/>
        </a:xfrm>
        <a:prstGeom prst="round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chemeClr val="tx1"/>
              </a:solidFill>
            </a:rPr>
            <a:t>「 購入者価格 Ａ 」</a:t>
          </a:r>
          <a:r>
            <a:rPr kumimoji="1" lang="ja-JP" altLang="en-US" sz="1100">
              <a:solidFill>
                <a:schemeClr val="tx1"/>
              </a:solidFill>
            </a:rPr>
            <a:t> へ入力</a:t>
          </a:r>
        </a:p>
      </xdr:txBody>
    </xdr:sp>
    <xdr:clientData/>
  </xdr:twoCellAnchor>
  <xdr:twoCellAnchor>
    <xdr:from>
      <xdr:col>3</xdr:col>
      <xdr:colOff>911968</xdr:colOff>
      <xdr:row>23</xdr:row>
      <xdr:rowOff>141862</xdr:rowOff>
    </xdr:from>
    <xdr:to>
      <xdr:col>6</xdr:col>
      <xdr:colOff>0</xdr:colOff>
      <xdr:row>26</xdr:row>
      <xdr:rowOff>50667</xdr:rowOff>
    </xdr:to>
    <xdr:sp macro="" textlink="">
      <xdr:nvSpPr>
        <xdr:cNvPr id="37" name="角丸四角形 36">
          <a:extLst>
            <a:ext uri="{FF2B5EF4-FFF2-40B4-BE49-F238E27FC236}">
              <a16:creationId xmlns:a16="http://schemas.microsoft.com/office/drawing/2014/main" id="{00000000-0008-0000-0100-000025000000}"/>
            </a:ext>
          </a:extLst>
        </xdr:cNvPr>
        <xdr:cNvSpPr/>
      </xdr:nvSpPr>
      <xdr:spPr>
        <a:xfrm>
          <a:off x="2786569" y="4336915"/>
          <a:ext cx="2016463" cy="405321"/>
        </a:xfrm>
        <a:prstGeom prst="round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chemeClr val="tx1"/>
              </a:solidFill>
            </a:rPr>
            <a:t>「 最終需要額 ① 」</a:t>
          </a:r>
          <a:r>
            <a:rPr kumimoji="1" lang="ja-JP" altLang="en-US" sz="1100">
              <a:solidFill>
                <a:schemeClr val="tx1"/>
              </a:solidFill>
            </a:rPr>
            <a:t> へ入力</a:t>
          </a:r>
        </a:p>
      </xdr:txBody>
    </xdr:sp>
    <xdr:clientData/>
  </xdr:twoCellAnchor>
  <xdr:twoCellAnchor>
    <xdr:from>
      <xdr:col>2</xdr:col>
      <xdr:colOff>609600</xdr:colOff>
      <xdr:row>18</xdr:row>
      <xdr:rowOff>161925</xdr:rowOff>
    </xdr:from>
    <xdr:to>
      <xdr:col>2</xdr:col>
      <xdr:colOff>609600</xdr:colOff>
      <xdr:row>23</xdr:row>
      <xdr:rowOff>85725</xdr:rowOff>
    </xdr:to>
    <xdr:sp macro="" textlink="">
      <xdr:nvSpPr>
        <xdr:cNvPr id="1034812" name="Line 9">
          <a:extLst>
            <a:ext uri="{FF2B5EF4-FFF2-40B4-BE49-F238E27FC236}">
              <a16:creationId xmlns:a16="http://schemas.microsoft.com/office/drawing/2014/main" id="{00000000-0008-0000-0100-00003CCA0F00}"/>
            </a:ext>
          </a:extLst>
        </xdr:cNvPr>
        <xdr:cNvSpPr>
          <a:spLocks noChangeShapeType="1"/>
        </xdr:cNvSpPr>
      </xdr:nvSpPr>
      <xdr:spPr bwMode="auto">
        <a:xfrm flipH="1">
          <a:off x="981075" y="3819525"/>
          <a:ext cx="0" cy="7810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609600</xdr:colOff>
      <xdr:row>7</xdr:row>
      <xdr:rowOff>352425</xdr:rowOff>
    </xdr:from>
    <xdr:to>
      <xdr:col>4</xdr:col>
      <xdr:colOff>609600</xdr:colOff>
      <xdr:row>14</xdr:row>
      <xdr:rowOff>95250</xdr:rowOff>
    </xdr:to>
    <xdr:sp macro="" textlink="">
      <xdr:nvSpPr>
        <xdr:cNvPr id="1034813" name="Line 9">
          <a:extLst>
            <a:ext uri="{FF2B5EF4-FFF2-40B4-BE49-F238E27FC236}">
              <a16:creationId xmlns:a16="http://schemas.microsoft.com/office/drawing/2014/main" id="{00000000-0008-0000-0100-00003DCA0F00}"/>
            </a:ext>
          </a:extLst>
        </xdr:cNvPr>
        <xdr:cNvSpPr>
          <a:spLocks noChangeShapeType="1"/>
        </xdr:cNvSpPr>
      </xdr:nvSpPr>
      <xdr:spPr bwMode="auto">
        <a:xfrm>
          <a:off x="3476625" y="2047875"/>
          <a:ext cx="0" cy="1038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609600</xdr:colOff>
      <xdr:row>18</xdr:row>
      <xdr:rowOff>161925</xdr:rowOff>
    </xdr:from>
    <xdr:to>
      <xdr:col>4</xdr:col>
      <xdr:colOff>609600</xdr:colOff>
      <xdr:row>23</xdr:row>
      <xdr:rowOff>85725</xdr:rowOff>
    </xdr:to>
    <xdr:sp macro="" textlink="">
      <xdr:nvSpPr>
        <xdr:cNvPr id="1034814" name="Line 9">
          <a:extLst>
            <a:ext uri="{FF2B5EF4-FFF2-40B4-BE49-F238E27FC236}">
              <a16:creationId xmlns:a16="http://schemas.microsoft.com/office/drawing/2014/main" id="{00000000-0008-0000-0100-00003ECA0F00}"/>
            </a:ext>
          </a:extLst>
        </xdr:cNvPr>
        <xdr:cNvSpPr>
          <a:spLocks noChangeShapeType="1"/>
        </xdr:cNvSpPr>
      </xdr:nvSpPr>
      <xdr:spPr bwMode="auto">
        <a:xfrm flipH="1">
          <a:off x="3476625" y="3819525"/>
          <a:ext cx="0" cy="7810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857250</xdr:colOff>
      <xdr:row>54</xdr:row>
      <xdr:rowOff>101414</xdr:rowOff>
    </xdr:from>
    <xdr:to>
      <xdr:col>11</xdr:col>
      <xdr:colOff>381000</xdr:colOff>
      <xdr:row>59</xdr:row>
      <xdr:rowOff>63313</xdr:rowOff>
    </xdr:to>
    <xdr:sp macro="" textlink="">
      <xdr:nvSpPr>
        <xdr:cNvPr id="1034815" name="AutoShape 11">
          <a:extLst>
            <a:ext uri="{FF2B5EF4-FFF2-40B4-BE49-F238E27FC236}">
              <a16:creationId xmlns:a16="http://schemas.microsoft.com/office/drawing/2014/main" id="{00000000-0008-0000-0100-00003FCA0F00}"/>
            </a:ext>
          </a:extLst>
        </xdr:cNvPr>
        <xdr:cNvSpPr>
          <a:spLocks noChangeArrowheads="1"/>
        </xdr:cNvSpPr>
      </xdr:nvSpPr>
      <xdr:spPr bwMode="auto">
        <a:xfrm>
          <a:off x="8441391" y="10518402"/>
          <a:ext cx="393327" cy="948017"/>
        </a:xfrm>
        <a:prstGeom prst="downArrow">
          <a:avLst>
            <a:gd name="adj1" fmla="val 50000"/>
            <a:gd name="adj2" fmla="val 50088"/>
          </a:avLst>
        </a:prstGeom>
        <a:solidFill>
          <a:srgbClr val="FFFFFF"/>
        </a:solidFill>
        <a:ln w="9525">
          <a:solidFill>
            <a:srgbClr val="000000"/>
          </a:solidFill>
          <a:miter lim="800000"/>
          <a:headEnd/>
          <a:tailEnd/>
        </a:ln>
      </xdr:spPr>
    </xdr:sp>
    <xdr:clientData/>
  </xdr:twoCellAnchor>
  <xdr:twoCellAnchor>
    <xdr:from>
      <xdr:col>16</xdr:col>
      <xdr:colOff>28575</xdr:colOff>
      <xdr:row>61</xdr:row>
      <xdr:rowOff>9525</xdr:rowOff>
    </xdr:from>
    <xdr:to>
      <xdr:col>17</xdr:col>
      <xdr:colOff>38100</xdr:colOff>
      <xdr:row>64</xdr:row>
      <xdr:rowOff>161925</xdr:rowOff>
    </xdr:to>
    <xdr:sp macro="" textlink="">
      <xdr:nvSpPr>
        <xdr:cNvPr id="1034816" name="角丸四角形 21">
          <a:extLst>
            <a:ext uri="{FF2B5EF4-FFF2-40B4-BE49-F238E27FC236}">
              <a16:creationId xmlns:a16="http://schemas.microsoft.com/office/drawing/2014/main" id="{00000000-0008-0000-0100-000040CA0F00}"/>
            </a:ext>
          </a:extLst>
        </xdr:cNvPr>
        <xdr:cNvSpPr>
          <a:spLocks noChangeArrowheads="1"/>
        </xdr:cNvSpPr>
      </xdr:nvSpPr>
      <xdr:spPr bwMode="auto">
        <a:xfrm>
          <a:off x="11858625" y="12439650"/>
          <a:ext cx="1076325" cy="752475"/>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16</xdr:col>
      <xdr:colOff>122388</xdr:colOff>
      <xdr:row>61</xdr:row>
      <xdr:rowOff>105841</xdr:rowOff>
    </xdr:from>
    <xdr:to>
      <xdr:col>16</xdr:col>
      <xdr:colOff>1014619</xdr:colOff>
      <xdr:row>64</xdr:row>
      <xdr:rowOff>31061</xdr:rowOff>
    </xdr:to>
    <xdr:sp macro="" textlink="">
      <xdr:nvSpPr>
        <xdr:cNvPr id="62" name="AutoShape 44">
          <a:hlinkClick xmlns:r="http://schemas.openxmlformats.org/officeDocument/2006/relationships" r:id="rId4"/>
          <a:extLst>
            <a:ext uri="{FF2B5EF4-FFF2-40B4-BE49-F238E27FC236}">
              <a16:creationId xmlns:a16="http://schemas.microsoft.com/office/drawing/2014/main" id="{00000000-0008-0000-0100-00003E000000}"/>
            </a:ext>
          </a:extLst>
        </xdr:cNvPr>
        <xdr:cNvSpPr>
          <a:spLocks noChangeArrowheads="1"/>
        </xdr:cNvSpPr>
      </xdr:nvSpPr>
      <xdr:spPr bwMode="auto">
        <a:xfrm>
          <a:off x="11728393" y="11784319"/>
          <a:ext cx="892231" cy="515356"/>
        </a:xfrm>
        <a:prstGeom prst="bevel">
          <a:avLst>
            <a:gd name="adj" fmla="val 6878"/>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twoCellAnchor>
    <xdr:from>
      <xdr:col>4</xdr:col>
      <xdr:colOff>620026</xdr:colOff>
      <xdr:row>26</xdr:row>
      <xdr:rowOff>40082</xdr:rowOff>
    </xdr:from>
    <xdr:to>
      <xdr:col>6</xdr:col>
      <xdr:colOff>603253</xdr:colOff>
      <xdr:row>39</xdr:row>
      <xdr:rowOff>158752</xdr:rowOff>
    </xdr:to>
    <xdr:cxnSp macro="">
      <xdr:nvCxnSpPr>
        <xdr:cNvPr id="4" name="カギ線コネクタ 3">
          <a:extLst>
            <a:ext uri="{FF2B5EF4-FFF2-40B4-BE49-F238E27FC236}">
              <a16:creationId xmlns:a16="http://schemas.microsoft.com/office/drawing/2014/main" id="{00000000-0008-0000-0100-000004000000}"/>
            </a:ext>
          </a:extLst>
        </xdr:cNvPr>
        <xdr:cNvCxnSpPr/>
      </xdr:nvCxnSpPr>
      <xdr:spPr>
        <a:xfrm rot="16200000" flipH="1">
          <a:off x="3108179" y="5351845"/>
          <a:ext cx="2425837" cy="1665977"/>
        </a:xfrm>
        <a:prstGeom prst="bentConnector3">
          <a:avLst>
            <a:gd name="adj1" fmla="val 7443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592665</xdr:colOff>
      <xdr:row>26</xdr:row>
      <xdr:rowOff>127000</xdr:rowOff>
    </xdr:from>
    <xdr:to>
      <xdr:col>3</xdr:col>
      <xdr:colOff>634999</xdr:colOff>
      <xdr:row>39</xdr:row>
      <xdr:rowOff>148165</xdr:rowOff>
    </xdr:to>
    <xdr:cxnSp macro="">
      <xdr:nvCxnSpPr>
        <xdr:cNvPr id="16" name="カギ線コネクタ 15">
          <a:extLst>
            <a:ext uri="{FF2B5EF4-FFF2-40B4-BE49-F238E27FC236}">
              <a16:creationId xmlns:a16="http://schemas.microsoft.com/office/drawing/2014/main" id="{00000000-0008-0000-0100-000010000000}"/>
            </a:ext>
          </a:extLst>
        </xdr:cNvPr>
        <xdr:cNvCxnSpPr/>
      </xdr:nvCxnSpPr>
      <xdr:spPr>
        <a:xfrm rot="16200000" flipH="1">
          <a:off x="444500" y="5577415"/>
          <a:ext cx="2328332" cy="1291167"/>
        </a:xfrm>
        <a:prstGeom prst="bentConnector3">
          <a:avLst>
            <a:gd name="adj1" fmla="val 72727"/>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61</xdr:row>
      <xdr:rowOff>148166</xdr:rowOff>
    </xdr:from>
    <xdr:to>
      <xdr:col>11</xdr:col>
      <xdr:colOff>33484</xdr:colOff>
      <xdr:row>64</xdr:row>
      <xdr:rowOff>129116</xdr:rowOff>
    </xdr:to>
    <xdr:sp macro="" textlink="">
      <xdr:nvSpPr>
        <xdr:cNvPr id="27" name="AutoShape 26">
          <a:hlinkClick xmlns:r="http://schemas.openxmlformats.org/officeDocument/2006/relationships" r:id="rId5"/>
          <a:extLst>
            <a:ext uri="{FF2B5EF4-FFF2-40B4-BE49-F238E27FC236}">
              <a16:creationId xmlns:a16="http://schemas.microsoft.com/office/drawing/2014/main" id="{00000000-0008-0000-0100-00001B000000}"/>
            </a:ext>
          </a:extLst>
        </xdr:cNvPr>
        <xdr:cNvSpPr>
          <a:spLocks noChangeArrowheads="1"/>
        </xdr:cNvSpPr>
      </xdr:nvSpPr>
      <xdr:spPr bwMode="auto">
        <a:xfrm>
          <a:off x="8456083" y="11673416"/>
          <a:ext cx="996568" cy="584200"/>
        </a:xfrm>
        <a:prstGeom prst="bevel">
          <a:avLst>
            <a:gd name="adj" fmla="val 8872"/>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分析結果</a:t>
          </a:r>
        </a:p>
        <a:p>
          <a:pPr algn="ctr" rtl="0">
            <a:lnSpc>
              <a:spcPts val="1100"/>
            </a:lnSpc>
            <a:defRPr sz="1000"/>
          </a:pPr>
          <a:r>
            <a:rPr lang="ja-JP" altLang="en-US" sz="1000" b="0" i="0" strike="noStrike">
              <a:solidFill>
                <a:srgbClr val="000000"/>
              </a:solidFill>
              <a:latin typeface="ＭＳ Ｐゴシック"/>
              <a:ea typeface="ＭＳ Ｐゴシック"/>
            </a:rPr>
            <a:t>（ 億円 ）</a:t>
          </a:r>
        </a:p>
      </xdr:txBody>
    </xdr:sp>
    <xdr:clientData/>
  </xdr:twoCellAnchor>
  <xdr:oneCellAnchor>
    <xdr:from>
      <xdr:col>10</xdr:col>
      <xdr:colOff>63501</xdr:colOff>
      <xdr:row>59</xdr:row>
      <xdr:rowOff>190500</xdr:rowOff>
    </xdr:from>
    <xdr:ext cx="2233083" cy="325730"/>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8519584" y="12117917"/>
          <a:ext cx="2233083" cy="325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400"/>
            <a:t>分析結果の表示</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123825</xdr:colOff>
      <xdr:row>0</xdr:row>
      <xdr:rowOff>123825</xdr:rowOff>
    </xdr:from>
    <xdr:to>
      <xdr:col>3</xdr:col>
      <xdr:colOff>1485900</xdr:colOff>
      <xdr:row>2</xdr:row>
      <xdr:rowOff>95250</xdr:rowOff>
    </xdr:to>
    <xdr:sp macro="" textlink="">
      <xdr:nvSpPr>
        <xdr:cNvPr id="15361" name="AutoShape 1">
          <a:extLst>
            <a:ext uri="{FF2B5EF4-FFF2-40B4-BE49-F238E27FC236}">
              <a16:creationId xmlns:a16="http://schemas.microsoft.com/office/drawing/2014/main" id="{00000000-0008-0000-0200-0000013C0000}"/>
            </a:ext>
          </a:extLst>
        </xdr:cNvPr>
        <xdr:cNvSpPr>
          <a:spLocks noChangeArrowheads="1"/>
        </xdr:cNvSpPr>
      </xdr:nvSpPr>
      <xdr:spPr bwMode="auto">
        <a:xfrm>
          <a:off x="123825" y="733425"/>
          <a:ext cx="1800225" cy="352425"/>
        </a:xfrm>
        <a:prstGeom prst="foldedCorner">
          <a:avLst>
            <a:gd name="adj" fmla="val 12500"/>
          </a:avLst>
        </a:prstGeom>
        <a:solidFill>
          <a:srgbClr val="FFFFFF"/>
        </a:solidFill>
        <a:ln w="9525">
          <a:solidFill>
            <a:srgbClr val="000000"/>
          </a:solidFill>
          <a:round/>
          <a:headEnd/>
          <a:tailEnd/>
        </a:ln>
      </xdr:spPr>
      <xdr:txBody>
        <a:bodyPr vertOverflow="clip" wrap="square" lIns="36576" tIns="22860" rIns="36576" bIns="22860" anchor="ctr" upright="1"/>
        <a:lstStyle/>
        <a:p>
          <a:pPr algn="ctr" rtl="0">
            <a:defRPr sz="1000"/>
          </a:pPr>
          <a:r>
            <a:rPr lang="ja-JP" altLang="en-US" sz="1400" b="0" i="0" strike="noStrike">
              <a:solidFill>
                <a:srgbClr val="000000"/>
              </a:solidFill>
              <a:latin typeface="ＭＳ Ｐゴシック"/>
              <a:ea typeface="ＭＳ Ｐゴシック"/>
            </a:rPr>
            <a:t>産業連関分析結果</a:t>
          </a:r>
        </a:p>
      </xdr:txBody>
    </xdr:sp>
    <xdr:clientData/>
  </xdr:twoCellAnchor>
  <xdr:twoCellAnchor>
    <xdr:from>
      <xdr:col>5</xdr:col>
      <xdr:colOff>885825</xdr:colOff>
      <xdr:row>38</xdr:row>
      <xdr:rowOff>161925</xdr:rowOff>
    </xdr:from>
    <xdr:to>
      <xdr:col>7</xdr:col>
      <xdr:colOff>152400</xdr:colOff>
      <xdr:row>41</xdr:row>
      <xdr:rowOff>19050</xdr:rowOff>
    </xdr:to>
    <xdr:sp macro="" textlink="">
      <xdr:nvSpPr>
        <xdr:cNvPr id="704130" name="AutoShape 3">
          <a:extLst>
            <a:ext uri="{FF2B5EF4-FFF2-40B4-BE49-F238E27FC236}">
              <a16:creationId xmlns:a16="http://schemas.microsoft.com/office/drawing/2014/main" id="{00000000-0008-0000-0200-000082BE0A00}"/>
            </a:ext>
          </a:extLst>
        </xdr:cNvPr>
        <xdr:cNvSpPr>
          <a:spLocks noChangeArrowheads="1"/>
        </xdr:cNvSpPr>
      </xdr:nvSpPr>
      <xdr:spPr bwMode="auto">
        <a:xfrm>
          <a:off x="3248025" y="9782175"/>
          <a:ext cx="485775" cy="428625"/>
        </a:xfrm>
        <a:prstGeom prst="downArrow">
          <a:avLst>
            <a:gd name="adj1" fmla="val 50000"/>
            <a:gd name="adj2" fmla="val 41505"/>
          </a:avLst>
        </a:prstGeom>
        <a:solidFill>
          <a:srgbClr val="FFFFFF"/>
        </a:solidFill>
        <a:ln w="9525">
          <a:solidFill>
            <a:srgbClr val="000000"/>
          </a:solidFill>
          <a:miter lim="800000"/>
          <a:headEnd/>
          <a:tailEnd/>
        </a:ln>
      </xdr:spPr>
    </xdr:sp>
    <xdr:clientData/>
  </xdr:twoCellAnchor>
  <xdr:twoCellAnchor>
    <xdr:from>
      <xdr:col>4</xdr:col>
      <xdr:colOff>66675</xdr:colOff>
      <xdr:row>42</xdr:row>
      <xdr:rowOff>28575</xdr:rowOff>
    </xdr:from>
    <xdr:to>
      <xdr:col>5</xdr:col>
      <xdr:colOff>933450</xdr:colOff>
      <xdr:row>45</xdr:row>
      <xdr:rowOff>9525</xdr:rowOff>
    </xdr:to>
    <xdr:sp macro="" textlink="">
      <xdr:nvSpPr>
        <xdr:cNvPr id="15364" name="AutoShape 4">
          <a:hlinkClick xmlns:r="http://schemas.openxmlformats.org/officeDocument/2006/relationships" r:id="rId1"/>
          <a:extLst>
            <a:ext uri="{FF2B5EF4-FFF2-40B4-BE49-F238E27FC236}">
              <a16:creationId xmlns:a16="http://schemas.microsoft.com/office/drawing/2014/main" id="{00000000-0008-0000-0200-0000043C0000}"/>
            </a:ext>
          </a:extLst>
        </xdr:cNvPr>
        <xdr:cNvSpPr>
          <a:spLocks noChangeArrowheads="1"/>
        </xdr:cNvSpPr>
      </xdr:nvSpPr>
      <xdr:spPr bwMode="auto">
        <a:xfrm>
          <a:off x="2400300" y="10353675"/>
          <a:ext cx="1123950" cy="552450"/>
        </a:xfrm>
        <a:prstGeom prst="bevel">
          <a:avLst>
            <a:gd name="adj" fmla="val 7582"/>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フローチャート</a:t>
          </a:r>
        </a:p>
        <a:p>
          <a:pPr algn="ctr" rtl="0">
            <a:lnSpc>
              <a:spcPts val="1100"/>
            </a:lnSpc>
            <a:defRPr sz="1000"/>
          </a:pPr>
          <a:r>
            <a:rPr lang="ja-JP" altLang="en-US" sz="1000" b="0" i="0" strike="noStrike">
              <a:solidFill>
                <a:srgbClr val="000000"/>
              </a:solidFill>
              <a:latin typeface="ＭＳ Ｐゴシック"/>
              <a:ea typeface="ＭＳ Ｐゴシック"/>
            </a:rPr>
            <a:t>（億円）</a:t>
          </a:r>
        </a:p>
      </xdr:txBody>
    </xdr:sp>
    <xdr:clientData/>
  </xdr:twoCellAnchor>
  <xdr:twoCellAnchor>
    <xdr:from>
      <xdr:col>7</xdr:col>
      <xdr:colOff>123826</xdr:colOff>
      <xdr:row>42</xdr:row>
      <xdr:rowOff>38100</xdr:rowOff>
    </xdr:from>
    <xdr:to>
      <xdr:col>9</xdr:col>
      <xdr:colOff>95250</xdr:colOff>
      <xdr:row>45</xdr:row>
      <xdr:rowOff>19049</xdr:rowOff>
    </xdr:to>
    <xdr:sp macro="" textlink="">
      <xdr:nvSpPr>
        <xdr:cNvPr id="15365" name="AutoShape 5">
          <a:hlinkClick xmlns:r="http://schemas.openxmlformats.org/officeDocument/2006/relationships" r:id="rId2"/>
          <a:extLst>
            <a:ext uri="{FF2B5EF4-FFF2-40B4-BE49-F238E27FC236}">
              <a16:creationId xmlns:a16="http://schemas.microsoft.com/office/drawing/2014/main" id="{00000000-0008-0000-0200-0000053C0000}"/>
            </a:ext>
          </a:extLst>
        </xdr:cNvPr>
        <xdr:cNvSpPr>
          <a:spLocks noChangeArrowheads="1"/>
        </xdr:cNvSpPr>
      </xdr:nvSpPr>
      <xdr:spPr bwMode="auto">
        <a:xfrm>
          <a:off x="3933826" y="10363200"/>
          <a:ext cx="1190624" cy="552449"/>
        </a:xfrm>
        <a:prstGeom prst="bevel">
          <a:avLst>
            <a:gd name="adj" fmla="val 7581"/>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部門別波及グラフ</a:t>
          </a:r>
        </a:p>
        <a:p>
          <a:pPr algn="ctr" rtl="0">
            <a:lnSpc>
              <a:spcPts val="1100"/>
            </a:lnSpc>
            <a:defRPr sz="1000"/>
          </a:pPr>
          <a:r>
            <a:rPr lang="ja-JP" altLang="en-US" sz="1000" b="0" i="0" strike="noStrike">
              <a:solidFill>
                <a:srgbClr val="000000"/>
              </a:solidFill>
              <a:latin typeface="ＭＳ Ｐゴシック"/>
              <a:ea typeface="ＭＳ Ｐゴシック"/>
            </a:rPr>
            <a:t>（億円）</a:t>
          </a:r>
        </a:p>
      </xdr:txBody>
    </xdr:sp>
    <xdr:clientData/>
  </xdr:twoCellAnchor>
  <xdr:twoCellAnchor>
    <xdr:from>
      <xdr:col>13</xdr:col>
      <xdr:colOff>38100</xdr:colOff>
      <xdr:row>1</xdr:row>
      <xdr:rowOff>0</xdr:rowOff>
    </xdr:from>
    <xdr:to>
      <xdr:col>14</xdr:col>
      <xdr:colOff>428625</xdr:colOff>
      <xdr:row>3</xdr:row>
      <xdr:rowOff>114300</xdr:rowOff>
    </xdr:to>
    <xdr:sp macro="" textlink="">
      <xdr:nvSpPr>
        <xdr:cNvPr id="704133" name="角丸四角形 21">
          <a:extLst>
            <a:ext uri="{FF2B5EF4-FFF2-40B4-BE49-F238E27FC236}">
              <a16:creationId xmlns:a16="http://schemas.microsoft.com/office/drawing/2014/main" id="{00000000-0008-0000-0200-000085BE0A00}"/>
            </a:ext>
          </a:extLst>
        </xdr:cNvPr>
        <xdr:cNvSpPr>
          <a:spLocks noChangeArrowheads="1"/>
        </xdr:cNvSpPr>
      </xdr:nvSpPr>
      <xdr:spPr bwMode="auto">
        <a:xfrm>
          <a:off x="7419975" y="190500"/>
          <a:ext cx="1076325" cy="685800"/>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13</xdr:col>
      <xdr:colOff>104166</xdr:colOff>
      <xdr:row>1</xdr:row>
      <xdr:rowOff>73953</xdr:rowOff>
    </xdr:from>
    <xdr:to>
      <xdr:col>14</xdr:col>
      <xdr:colOff>333375</xdr:colOff>
      <xdr:row>3</xdr:row>
      <xdr:rowOff>28575</xdr:rowOff>
    </xdr:to>
    <xdr:sp macro="" textlink="">
      <xdr:nvSpPr>
        <xdr:cNvPr id="8" name="AutoShape 44">
          <a:hlinkClick xmlns:r="http://schemas.openxmlformats.org/officeDocument/2006/relationships" r:id="rId4"/>
          <a:extLst>
            <a:ext uri="{FF2B5EF4-FFF2-40B4-BE49-F238E27FC236}">
              <a16:creationId xmlns:a16="http://schemas.microsoft.com/office/drawing/2014/main" id="{00000000-0008-0000-0200-000008000000}"/>
            </a:ext>
          </a:extLst>
        </xdr:cNvPr>
        <xdr:cNvSpPr>
          <a:spLocks noChangeArrowheads="1"/>
        </xdr:cNvSpPr>
      </xdr:nvSpPr>
      <xdr:spPr bwMode="auto">
        <a:xfrm>
          <a:off x="7714641" y="264453"/>
          <a:ext cx="915009" cy="526122"/>
        </a:xfrm>
        <a:prstGeom prst="bevel">
          <a:avLst>
            <a:gd name="adj" fmla="val 6878"/>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123825</xdr:colOff>
      <xdr:row>0</xdr:row>
      <xdr:rowOff>123825</xdr:rowOff>
    </xdr:from>
    <xdr:to>
      <xdr:col>3</xdr:col>
      <xdr:colOff>1485900</xdr:colOff>
      <xdr:row>2</xdr:row>
      <xdr:rowOff>95250</xdr:rowOff>
    </xdr:to>
    <xdr:sp macro="" textlink="">
      <xdr:nvSpPr>
        <xdr:cNvPr id="16385" name="AutoShape 1">
          <a:extLst>
            <a:ext uri="{FF2B5EF4-FFF2-40B4-BE49-F238E27FC236}">
              <a16:creationId xmlns:a16="http://schemas.microsoft.com/office/drawing/2014/main" id="{00000000-0008-0000-0300-000001400000}"/>
            </a:ext>
          </a:extLst>
        </xdr:cNvPr>
        <xdr:cNvSpPr>
          <a:spLocks noChangeArrowheads="1"/>
        </xdr:cNvSpPr>
      </xdr:nvSpPr>
      <xdr:spPr bwMode="auto">
        <a:xfrm>
          <a:off x="123825" y="733425"/>
          <a:ext cx="1800225" cy="352425"/>
        </a:xfrm>
        <a:prstGeom prst="foldedCorner">
          <a:avLst>
            <a:gd name="adj" fmla="val 12500"/>
          </a:avLst>
        </a:prstGeom>
        <a:solidFill>
          <a:srgbClr val="FFFFFF"/>
        </a:solidFill>
        <a:ln w="9525">
          <a:solidFill>
            <a:srgbClr val="000000"/>
          </a:solidFill>
          <a:round/>
          <a:headEnd/>
          <a:tailEnd/>
        </a:ln>
      </xdr:spPr>
      <xdr:txBody>
        <a:bodyPr vertOverflow="clip" wrap="square" lIns="36576" tIns="22860" rIns="36576" bIns="22860" anchor="ctr" upright="1"/>
        <a:lstStyle/>
        <a:p>
          <a:pPr algn="ctr" rtl="0">
            <a:defRPr sz="1000"/>
          </a:pPr>
          <a:r>
            <a:rPr lang="ja-JP" altLang="en-US" sz="1400" b="0" i="0" strike="noStrike">
              <a:solidFill>
                <a:srgbClr val="000000"/>
              </a:solidFill>
              <a:latin typeface="ＭＳ Ｐゴシック"/>
              <a:ea typeface="ＭＳ Ｐゴシック"/>
            </a:rPr>
            <a:t>産業連関分析結果</a:t>
          </a:r>
        </a:p>
      </xdr:txBody>
    </xdr:sp>
    <xdr:clientData/>
  </xdr:twoCellAnchor>
  <xdr:twoCellAnchor>
    <xdr:from>
      <xdr:col>5</xdr:col>
      <xdr:colOff>885825</xdr:colOff>
      <xdr:row>38</xdr:row>
      <xdr:rowOff>161925</xdr:rowOff>
    </xdr:from>
    <xdr:to>
      <xdr:col>7</xdr:col>
      <xdr:colOff>152400</xdr:colOff>
      <xdr:row>41</xdr:row>
      <xdr:rowOff>19050</xdr:rowOff>
    </xdr:to>
    <xdr:sp macro="" textlink="">
      <xdr:nvSpPr>
        <xdr:cNvPr id="717426" name="AutoShape 3">
          <a:extLst>
            <a:ext uri="{FF2B5EF4-FFF2-40B4-BE49-F238E27FC236}">
              <a16:creationId xmlns:a16="http://schemas.microsoft.com/office/drawing/2014/main" id="{00000000-0008-0000-0300-000072F20A00}"/>
            </a:ext>
          </a:extLst>
        </xdr:cNvPr>
        <xdr:cNvSpPr>
          <a:spLocks noChangeArrowheads="1"/>
        </xdr:cNvSpPr>
      </xdr:nvSpPr>
      <xdr:spPr bwMode="auto">
        <a:xfrm>
          <a:off x="3248025" y="9782175"/>
          <a:ext cx="485775" cy="428625"/>
        </a:xfrm>
        <a:prstGeom prst="downArrow">
          <a:avLst>
            <a:gd name="adj1" fmla="val 50000"/>
            <a:gd name="adj2" fmla="val 41505"/>
          </a:avLst>
        </a:prstGeom>
        <a:solidFill>
          <a:srgbClr val="FFFFFF"/>
        </a:solidFill>
        <a:ln w="9525">
          <a:solidFill>
            <a:srgbClr val="000000"/>
          </a:solidFill>
          <a:miter lim="800000"/>
          <a:headEnd/>
          <a:tailEnd/>
        </a:ln>
      </xdr:spPr>
    </xdr:sp>
    <xdr:clientData/>
  </xdr:twoCellAnchor>
  <xdr:twoCellAnchor>
    <xdr:from>
      <xdr:col>4</xdr:col>
      <xdr:colOff>66675</xdr:colOff>
      <xdr:row>42</xdr:row>
      <xdr:rowOff>28575</xdr:rowOff>
    </xdr:from>
    <xdr:to>
      <xdr:col>5</xdr:col>
      <xdr:colOff>933450</xdr:colOff>
      <xdr:row>45</xdr:row>
      <xdr:rowOff>9525</xdr:rowOff>
    </xdr:to>
    <xdr:sp macro="" textlink="">
      <xdr:nvSpPr>
        <xdr:cNvPr id="8" name="AutoShape 4">
          <a:hlinkClick xmlns:r="http://schemas.openxmlformats.org/officeDocument/2006/relationships" r:id="rId1"/>
          <a:extLst>
            <a:ext uri="{FF2B5EF4-FFF2-40B4-BE49-F238E27FC236}">
              <a16:creationId xmlns:a16="http://schemas.microsoft.com/office/drawing/2014/main" id="{00000000-0008-0000-0300-000008000000}"/>
            </a:ext>
          </a:extLst>
        </xdr:cNvPr>
        <xdr:cNvSpPr>
          <a:spLocks noChangeArrowheads="1"/>
        </xdr:cNvSpPr>
      </xdr:nvSpPr>
      <xdr:spPr bwMode="auto">
        <a:xfrm>
          <a:off x="2400300" y="10353675"/>
          <a:ext cx="1123950" cy="552450"/>
        </a:xfrm>
        <a:prstGeom prst="bevel">
          <a:avLst>
            <a:gd name="adj" fmla="val 7582"/>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フローチャート</a:t>
          </a:r>
        </a:p>
        <a:p>
          <a:pPr algn="ctr" rtl="0">
            <a:lnSpc>
              <a:spcPts val="1100"/>
            </a:lnSpc>
            <a:defRPr sz="1000"/>
          </a:pPr>
          <a:r>
            <a:rPr lang="ja-JP" altLang="en-US" sz="1000" b="0" i="0" strike="noStrike">
              <a:solidFill>
                <a:srgbClr val="000000"/>
              </a:solidFill>
              <a:latin typeface="ＭＳ Ｐゴシック"/>
              <a:ea typeface="ＭＳ Ｐゴシック"/>
            </a:rPr>
            <a:t>（千円）</a:t>
          </a:r>
        </a:p>
      </xdr:txBody>
    </xdr:sp>
    <xdr:clientData/>
  </xdr:twoCellAnchor>
  <xdr:twoCellAnchor>
    <xdr:from>
      <xdr:col>7</xdr:col>
      <xdr:colOff>123826</xdr:colOff>
      <xdr:row>42</xdr:row>
      <xdr:rowOff>38100</xdr:rowOff>
    </xdr:from>
    <xdr:to>
      <xdr:col>9</xdr:col>
      <xdr:colOff>95250</xdr:colOff>
      <xdr:row>45</xdr:row>
      <xdr:rowOff>19049</xdr:rowOff>
    </xdr:to>
    <xdr:sp macro="" textlink="">
      <xdr:nvSpPr>
        <xdr:cNvPr id="9" name="AutoShape 5">
          <a:hlinkClick xmlns:r="http://schemas.openxmlformats.org/officeDocument/2006/relationships" r:id="rId2"/>
          <a:extLst>
            <a:ext uri="{FF2B5EF4-FFF2-40B4-BE49-F238E27FC236}">
              <a16:creationId xmlns:a16="http://schemas.microsoft.com/office/drawing/2014/main" id="{00000000-0008-0000-0300-000009000000}"/>
            </a:ext>
          </a:extLst>
        </xdr:cNvPr>
        <xdr:cNvSpPr>
          <a:spLocks noChangeArrowheads="1"/>
        </xdr:cNvSpPr>
      </xdr:nvSpPr>
      <xdr:spPr bwMode="auto">
        <a:xfrm>
          <a:off x="3933826" y="10363200"/>
          <a:ext cx="1190624" cy="552449"/>
        </a:xfrm>
        <a:prstGeom prst="bevel">
          <a:avLst>
            <a:gd name="adj" fmla="val 7581"/>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部門別波及グラフ</a:t>
          </a:r>
        </a:p>
        <a:p>
          <a:pPr algn="ctr" rtl="0">
            <a:lnSpc>
              <a:spcPts val="1100"/>
            </a:lnSpc>
            <a:defRPr sz="1000"/>
          </a:pPr>
          <a:r>
            <a:rPr lang="ja-JP" altLang="en-US" sz="1000" b="0" i="0" strike="noStrike">
              <a:solidFill>
                <a:srgbClr val="000000"/>
              </a:solidFill>
              <a:latin typeface="ＭＳ Ｐゴシック"/>
              <a:ea typeface="ＭＳ Ｐゴシック"/>
            </a:rPr>
            <a:t>（千円）</a:t>
          </a:r>
        </a:p>
      </xdr:txBody>
    </xdr:sp>
    <xdr:clientData/>
  </xdr:twoCellAnchor>
  <xdr:twoCellAnchor>
    <xdr:from>
      <xdr:col>13</xdr:col>
      <xdr:colOff>38100</xdr:colOff>
      <xdr:row>1</xdr:row>
      <xdr:rowOff>0</xdr:rowOff>
    </xdr:from>
    <xdr:to>
      <xdr:col>14</xdr:col>
      <xdr:colOff>428625</xdr:colOff>
      <xdr:row>3</xdr:row>
      <xdr:rowOff>114300</xdr:rowOff>
    </xdr:to>
    <xdr:sp macro="" textlink="">
      <xdr:nvSpPr>
        <xdr:cNvPr id="717429" name="角丸四角形 21">
          <a:extLst>
            <a:ext uri="{FF2B5EF4-FFF2-40B4-BE49-F238E27FC236}">
              <a16:creationId xmlns:a16="http://schemas.microsoft.com/office/drawing/2014/main" id="{00000000-0008-0000-0300-000075F20A00}"/>
            </a:ext>
          </a:extLst>
        </xdr:cNvPr>
        <xdr:cNvSpPr>
          <a:spLocks noChangeArrowheads="1"/>
        </xdr:cNvSpPr>
      </xdr:nvSpPr>
      <xdr:spPr bwMode="auto">
        <a:xfrm>
          <a:off x="7419975" y="190500"/>
          <a:ext cx="1076325" cy="685800"/>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13</xdr:col>
      <xdr:colOff>104166</xdr:colOff>
      <xdr:row>1</xdr:row>
      <xdr:rowOff>73953</xdr:rowOff>
    </xdr:from>
    <xdr:to>
      <xdr:col>14</xdr:col>
      <xdr:colOff>333375</xdr:colOff>
      <xdr:row>3</xdr:row>
      <xdr:rowOff>28575</xdr:rowOff>
    </xdr:to>
    <xdr:sp macro="" textlink="">
      <xdr:nvSpPr>
        <xdr:cNvPr id="13" name="AutoShape 44">
          <a:hlinkClick xmlns:r="http://schemas.openxmlformats.org/officeDocument/2006/relationships" r:id="rId4"/>
          <a:extLst>
            <a:ext uri="{FF2B5EF4-FFF2-40B4-BE49-F238E27FC236}">
              <a16:creationId xmlns:a16="http://schemas.microsoft.com/office/drawing/2014/main" id="{00000000-0008-0000-0300-00000D000000}"/>
            </a:ext>
          </a:extLst>
        </xdr:cNvPr>
        <xdr:cNvSpPr>
          <a:spLocks noChangeArrowheads="1"/>
        </xdr:cNvSpPr>
      </xdr:nvSpPr>
      <xdr:spPr bwMode="auto">
        <a:xfrm>
          <a:off x="7714641" y="264453"/>
          <a:ext cx="915009" cy="526122"/>
        </a:xfrm>
        <a:prstGeom prst="bevel">
          <a:avLst>
            <a:gd name="adj" fmla="val 6878"/>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333375</xdr:colOff>
      <xdr:row>7</xdr:row>
      <xdr:rowOff>9525</xdr:rowOff>
    </xdr:from>
    <xdr:to>
      <xdr:col>9</xdr:col>
      <xdr:colOff>333375</xdr:colOff>
      <xdr:row>36</xdr:row>
      <xdr:rowOff>152400</xdr:rowOff>
    </xdr:to>
    <xdr:sp macro="" textlink="">
      <xdr:nvSpPr>
        <xdr:cNvPr id="1052092" name="Line 10">
          <a:extLst>
            <a:ext uri="{FF2B5EF4-FFF2-40B4-BE49-F238E27FC236}">
              <a16:creationId xmlns:a16="http://schemas.microsoft.com/office/drawing/2014/main" id="{00000000-0008-0000-0400-0000BC0D1000}"/>
            </a:ext>
          </a:extLst>
        </xdr:cNvPr>
        <xdr:cNvSpPr>
          <a:spLocks noChangeShapeType="1"/>
        </xdr:cNvSpPr>
      </xdr:nvSpPr>
      <xdr:spPr bwMode="auto">
        <a:xfrm>
          <a:off x="10582275" y="1466850"/>
          <a:ext cx="0" cy="4838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228600</xdr:colOff>
      <xdr:row>11</xdr:row>
      <xdr:rowOff>28575</xdr:rowOff>
    </xdr:from>
    <xdr:to>
      <xdr:col>5</xdr:col>
      <xdr:colOff>228600</xdr:colOff>
      <xdr:row>29</xdr:row>
      <xdr:rowOff>152400</xdr:rowOff>
    </xdr:to>
    <xdr:sp macro="" textlink="">
      <xdr:nvSpPr>
        <xdr:cNvPr id="1052095" name="Line 25">
          <a:extLst>
            <a:ext uri="{FF2B5EF4-FFF2-40B4-BE49-F238E27FC236}">
              <a16:creationId xmlns:a16="http://schemas.microsoft.com/office/drawing/2014/main" id="{00000000-0008-0000-0400-0000BF0D1000}"/>
            </a:ext>
          </a:extLst>
        </xdr:cNvPr>
        <xdr:cNvSpPr>
          <a:spLocks noChangeShapeType="1"/>
        </xdr:cNvSpPr>
      </xdr:nvSpPr>
      <xdr:spPr bwMode="auto">
        <a:xfrm>
          <a:off x="5353050" y="2133600"/>
          <a:ext cx="0" cy="30384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7</xdr:row>
      <xdr:rowOff>0</xdr:rowOff>
    </xdr:from>
    <xdr:to>
      <xdr:col>9</xdr:col>
      <xdr:colOff>333375</xdr:colOff>
      <xdr:row>7</xdr:row>
      <xdr:rowOff>0</xdr:rowOff>
    </xdr:to>
    <xdr:sp macro="" textlink="">
      <xdr:nvSpPr>
        <xdr:cNvPr id="1052097" name="Line 30">
          <a:extLst>
            <a:ext uri="{FF2B5EF4-FFF2-40B4-BE49-F238E27FC236}">
              <a16:creationId xmlns:a16="http://schemas.microsoft.com/office/drawing/2014/main" id="{00000000-0008-0000-0400-0000C10D1000}"/>
            </a:ext>
          </a:extLst>
        </xdr:cNvPr>
        <xdr:cNvSpPr>
          <a:spLocks noChangeShapeType="1"/>
        </xdr:cNvSpPr>
      </xdr:nvSpPr>
      <xdr:spPr bwMode="auto">
        <a:xfrm>
          <a:off x="5122333" y="1439333"/>
          <a:ext cx="5455709"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35</xdr:row>
      <xdr:rowOff>0</xdr:rowOff>
    </xdr:from>
    <xdr:to>
      <xdr:col>9</xdr:col>
      <xdr:colOff>333375</xdr:colOff>
      <xdr:row>35</xdr:row>
      <xdr:rowOff>0</xdr:rowOff>
    </xdr:to>
    <xdr:sp macro="" textlink="">
      <xdr:nvSpPr>
        <xdr:cNvPr id="1052098" name="Line 32">
          <a:extLst>
            <a:ext uri="{FF2B5EF4-FFF2-40B4-BE49-F238E27FC236}">
              <a16:creationId xmlns:a16="http://schemas.microsoft.com/office/drawing/2014/main" id="{00000000-0008-0000-0400-0000C20D1000}"/>
            </a:ext>
          </a:extLst>
        </xdr:cNvPr>
        <xdr:cNvSpPr>
          <a:spLocks noChangeShapeType="1"/>
        </xdr:cNvSpPr>
      </xdr:nvSpPr>
      <xdr:spPr bwMode="auto">
        <a:xfrm>
          <a:off x="9020175" y="5991225"/>
          <a:ext cx="1562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22</xdr:row>
      <xdr:rowOff>0</xdr:rowOff>
    </xdr:from>
    <xdr:to>
      <xdr:col>5</xdr:col>
      <xdr:colOff>352425</xdr:colOff>
      <xdr:row>23</xdr:row>
      <xdr:rowOff>0</xdr:rowOff>
    </xdr:to>
    <xdr:sp macro="" textlink="">
      <xdr:nvSpPr>
        <xdr:cNvPr id="1052099" name="Arc 41">
          <a:extLst>
            <a:ext uri="{FF2B5EF4-FFF2-40B4-BE49-F238E27FC236}">
              <a16:creationId xmlns:a16="http://schemas.microsoft.com/office/drawing/2014/main" id="{00000000-0008-0000-0400-0000C30D1000}"/>
            </a:ext>
          </a:extLst>
        </xdr:cNvPr>
        <xdr:cNvSpPr>
          <a:spLocks/>
        </xdr:cNvSpPr>
      </xdr:nvSpPr>
      <xdr:spPr bwMode="auto">
        <a:xfrm rot="16200000" flipV="1">
          <a:off x="5281612" y="3852863"/>
          <a:ext cx="161925" cy="228600"/>
        </a:xfrm>
        <a:custGeom>
          <a:avLst/>
          <a:gdLst>
            <a:gd name="T0" fmla="*/ 2147483647 w 23985"/>
            <a:gd name="T1" fmla="*/ 0 h 43200"/>
            <a:gd name="T2" fmla="*/ 0 w 23985"/>
            <a:gd name="T3" fmla="*/ 2147483647 h 43200"/>
            <a:gd name="T4" fmla="*/ 2147483647 w 23985"/>
            <a:gd name="T5" fmla="*/ 2147483647 h 43200"/>
            <a:gd name="T6" fmla="*/ 0 60000 65536"/>
            <a:gd name="T7" fmla="*/ 0 60000 65536"/>
            <a:gd name="T8" fmla="*/ 0 60000 65536"/>
            <a:gd name="T9" fmla="*/ 0 w 23985"/>
            <a:gd name="T10" fmla="*/ 0 h 43200"/>
            <a:gd name="T11" fmla="*/ 23985 w 23985"/>
            <a:gd name="T12" fmla="*/ 43200 h 43200"/>
          </a:gdLst>
          <a:ahLst/>
          <a:cxnLst>
            <a:cxn ang="T6">
              <a:pos x="T0" y="T1"/>
            </a:cxn>
            <a:cxn ang="T7">
              <a:pos x="T2" y="T3"/>
            </a:cxn>
            <a:cxn ang="T8">
              <a:pos x="T4" y="T5"/>
            </a:cxn>
          </a:cxnLst>
          <a:rect l="T9" t="T10" r="T11" b="T12"/>
          <a:pathLst>
            <a:path w="23985" h="43200" fill="none" extrusionOk="0">
              <a:moveTo>
                <a:pt x="2384" y="0"/>
              </a:moveTo>
              <a:cubicBezTo>
                <a:pt x="14314" y="0"/>
                <a:pt x="23985" y="9670"/>
                <a:pt x="23985" y="21600"/>
              </a:cubicBezTo>
              <a:cubicBezTo>
                <a:pt x="23985" y="33529"/>
                <a:pt x="14314" y="43200"/>
                <a:pt x="2385" y="43200"/>
              </a:cubicBezTo>
              <a:cubicBezTo>
                <a:pt x="1588" y="43200"/>
                <a:pt x="791" y="43155"/>
                <a:pt x="0" y="43067"/>
              </a:cubicBezTo>
            </a:path>
            <a:path w="23985" h="43200" stroke="0" extrusionOk="0">
              <a:moveTo>
                <a:pt x="2384" y="0"/>
              </a:moveTo>
              <a:cubicBezTo>
                <a:pt x="14314" y="0"/>
                <a:pt x="23985" y="9670"/>
                <a:pt x="23985" y="21600"/>
              </a:cubicBezTo>
              <a:cubicBezTo>
                <a:pt x="23985" y="33529"/>
                <a:pt x="14314" y="43200"/>
                <a:pt x="2385" y="43200"/>
              </a:cubicBezTo>
              <a:cubicBezTo>
                <a:pt x="1588" y="43200"/>
                <a:pt x="791" y="43155"/>
                <a:pt x="0" y="43067"/>
              </a:cubicBezTo>
              <a:lnTo>
                <a:pt x="2385" y="21600"/>
              </a:lnTo>
              <a:lnTo>
                <a:pt x="2384"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0</xdr:colOff>
      <xdr:row>35</xdr:row>
      <xdr:rowOff>0</xdr:rowOff>
    </xdr:from>
    <xdr:to>
      <xdr:col>9</xdr:col>
      <xdr:colOff>333375</xdr:colOff>
      <xdr:row>35</xdr:row>
      <xdr:rowOff>0</xdr:rowOff>
    </xdr:to>
    <xdr:sp macro="" textlink="">
      <xdr:nvSpPr>
        <xdr:cNvPr id="1052102" name="Line 45">
          <a:extLst>
            <a:ext uri="{FF2B5EF4-FFF2-40B4-BE49-F238E27FC236}">
              <a16:creationId xmlns:a16="http://schemas.microsoft.com/office/drawing/2014/main" id="{00000000-0008-0000-0400-0000C60D1000}"/>
            </a:ext>
          </a:extLst>
        </xdr:cNvPr>
        <xdr:cNvSpPr>
          <a:spLocks noChangeShapeType="1"/>
        </xdr:cNvSpPr>
      </xdr:nvSpPr>
      <xdr:spPr bwMode="auto">
        <a:xfrm>
          <a:off x="9020175" y="5991225"/>
          <a:ext cx="1562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xdr:colOff>
      <xdr:row>23</xdr:row>
      <xdr:rowOff>0</xdr:rowOff>
    </xdr:from>
    <xdr:to>
      <xdr:col>5</xdr:col>
      <xdr:colOff>128588</xdr:colOff>
      <xdr:row>23</xdr:row>
      <xdr:rowOff>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5314951" y="4048125"/>
          <a:ext cx="12858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347663</xdr:colOff>
      <xdr:row>22</xdr:row>
      <xdr:rowOff>150019</xdr:rowOff>
    </xdr:from>
    <xdr:to>
      <xdr:col>9</xdr:col>
      <xdr:colOff>328613</xdr:colOff>
      <xdr:row>22</xdr:row>
      <xdr:rowOff>150019</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flipV="1">
          <a:off x="5488998" y="4046610"/>
          <a:ext cx="512228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2381</xdr:colOff>
      <xdr:row>27</xdr:row>
      <xdr:rowOff>2381</xdr:rowOff>
    </xdr:from>
    <xdr:to>
      <xdr:col>5</xdr:col>
      <xdr:colOff>230981</xdr:colOff>
      <xdr:row>27</xdr:row>
      <xdr:rowOff>2382</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flipV="1">
          <a:off x="5317331" y="4698206"/>
          <a:ext cx="22860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11</xdr:row>
      <xdr:rowOff>28575</xdr:rowOff>
    </xdr:from>
    <xdr:to>
      <xdr:col>5</xdr:col>
      <xdr:colOff>233363</xdr:colOff>
      <xdr:row>11</xdr:row>
      <xdr:rowOff>30164</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5314950" y="2133600"/>
          <a:ext cx="233363" cy="158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180975</xdr:colOff>
      <xdr:row>4</xdr:row>
      <xdr:rowOff>0</xdr:rowOff>
    </xdr:from>
    <xdr:to>
      <xdr:col>2</xdr:col>
      <xdr:colOff>180975</xdr:colOff>
      <xdr:row>5</xdr:row>
      <xdr:rowOff>104775</xdr:rowOff>
    </xdr:to>
    <xdr:sp macro="" textlink="">
      <xdr:nvSpPr>
        <xdr:cNvPr id="1052107" name="Line 23">
          <a:extLst>
            <a:ext uri="{FF2B5EF4-FFF2-40B4-BE49-F238E27FC236}">
              <a16:creationId xmlns:a16="http://schemas.microsoft.com/office/drawing/2014/main" id="{00000000-0008-0000-0400-0000CB0D1000}"/>
            </a:ext>
          </a:extLst>
        </xdr:cNvPr>
        <xdr:cNvSpPr>
          <a:spLocks noChangeShapeType="1"/>
        </xdr:cNvSpPr>
      </xdr:nvSpPr>
      <xdr:spPr bwMode="auto">
        <a:xfrm>
          <a:off x="1409700" y="952500"/>
          <a:ext cx="0" cy="276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161925</xdr:colOff>
      <xdr:row>12</xdr:row>
      <xdr:rowOff>9525</xdr:rowOff>
    </xdr:from>
    <xdr:to>
      <xdr:col>2</xdr:col>
      <xdr:colOff>161925</xdr:colOff>
      <xdr:row>13</xdr:row>
      <xdr:rowOff>114300</xdr:rowOff>
    </xdr:to>
    <xdr:sp macro="" textlink="">
      <xdr:nvSpPr>
        <xdr:cNvPr id="1052108" name="Line 19">
          <a:extLst>
            <a:ext uri="{FF2B5EF4-FFF2-40B4-BE49-F238E27FC236}">
              <a16:creationId xmlns:a16="http://schemas.microsoft.com/office/drawing/2014/main" id="{00000000-0008-0000-0400-0000CC0D1000}"/>
            </a:ext>
          </a:extLst>
        </xdr:cNvPr>
        <xdr:cNvSpPr>
          <a:spLocks noChangeShapeType="1"/>
        </xdr:cNvSpPr>
      </xdr:nvSpPr>
      <xdr:spPr bwMode="auto">
        <a:xfrm>
          <a:off x="1390650" y="2276475"/>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161925</xdr:colOff>
      <xdr:row>16</xdr:row>
      <xdr:rowOff>0</xdr:rowOff>
    </xdr:from>
    <xdr:to>
      <xdr:col>2</xdr:col>
      <xdr:colOff>161925</xdr:colOff>
      <xdr:row>17</xdr:row>
      <xdr:rowOff>104775</xdr:rowOff>
    </xdr:to>
    <xdr:sp macro="" textlink="">
      <xdr:nvSpPr>
        <xdr:cNvPr id="1052109" name="Line 20">
          <a:extLst>
            <a:ext uri="{FF2B5EF4-FFF2-40B4-BE49-F238E27FC236}">
              <a16:creationId xmlns:a16="http://schemas.microsoft.com/office/drawing/2014/main" id="{00000000-0008-0000-0400-0000CD0D1000}"/>
            </a:ext>
          </a:extLst>
        </xdr:cNvPr>
        <xdr:cNvSpPr>
          <a:spLocks noChangeShapeType="1"/>
        </xdr:cNvSpPr>
      </xdr:nvSpPr>
      <xdr:spPr bwMode="auto">
        <a:xfrm>
          <a:off x="1390650" y="2914650"/>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152400</xdr:colOff>
      <xdr:row>20</xdr:row>
      <xdr:rowOff>0</xdr:rowOff>
    </xdr:from>
    <xdr:to>
      <xdr:col>2</xdr:col>
      <xdr:colOff>152400</xdr:colOff>
      <xdr:row>21</xdr:row>
      <xdr:rowOff>104775</xdr:rowOff>
    </xdr:to>
    <xdr:sp macro="" textlink="">
      <xdr:nvSpPr>
        <xdr:cNvPr id="1052110" name="Line 21">
          <a:extLst>
            <a:ext uri="{FF2B5EF4-FFF2-40B4-BE49-F238E27FC236}">
              <a16:creationId xmlns:a16="http://schemas.microsoft.com/office/drawing/2014/main" id="{00000000-0008-0000-0400-0000CE0D1000}"/>
            </a:ext>
          </a:extLst>
        </xdr:cNvPr>
        <xdr:cNvSpPr>
          <a:spLocks noChangeShapeType="1"/>
        </xdr:cNvSpPr>
      </xdr:nvSpPr>
      <xdr:spPr bwMode="auto">
        <a:xfrm>
          <a:off x="1381125" y="3562350"/>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238125</xdr:colOff>
      <xdr:row>32</xdr:row>
      <xdr:rowOff>0</xdr:rowOff>
    </xdr:from>
    <xdr:to>
      <xdr:col>5</xdr:col>
      <xdr:colOff>238125</xdr:colOff>
      <xdr:row>33</xdr:row>
      <xdr:rowOff>133350</xdr:rowOff>
    </xdr:to>
    <xdr:sp macro="" textlink="">
      <xdr:nvSpPr>
        <xdr:cNvPr id="1052111" name="Line 22">
          <a:extLst>
            <a:ext uri="{FF2B5EF4-FFF2-40B4-BE49-F238E27FC236}">
              <a16:creationId xmlns:a16="http://schemas.microsoft.com/office/drawing/2014/main" id="{00000000-0008-0000-0400-0000CF0D1000}"/>
            </a:ext>
          </a:extLst>
        </xdr:cNvPr>
        <xdr:cNvSpPr>
          <a:spLocks noChangeShapeType="1"/>
        </xdr:cNvSpPr>
      </xdr:nvSpPr>
      <xdr:spPr bwMode="auto">
        <a:xfrm>
          <a:off x="5362575" y="5505450"/>
          <a:ext cx="0" cy="2952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19050</xdr:colOff>
      <xdr:row>1</xdr:row>
      <xdr:rowOff>28575</xdr:rowOff>
    </xdr:from>
    <xdr:to>
      <xdr:col>12</xdr:col>
      <xdr:colOff>485775</xdr:colOff>
      <xdr:row>5</xdr:row>
      <xdr:rowOff>66675</xdr:rowOff>
    </xdr:to>
    <xdr:sp macro="" textlink="">
      <xdr:nvSpPr>
        <xdr:cNvPr id="1052112" name="角丸四角形 20">
          <a:extLst>
            <a:ext uri="{FF2B5EF4-FFF2-40B4-BE49-F238E27FC236}">
              <a16:creationId xmlns:a16="http://schemas.microsoft.com/office/drawing/2014/main" id="{00000000-0008-0000-0400-0000D00D1000}"/>
            </a:ext>
          </a:extLst>
        </xdr:cNvPr>
        <xdr:cNvSpPr>
          <a:spLocks noChangeArrowheads="1"/>
        </xdr:cNvSpPr>
      </xdr:nvSpPr>
      <xdr:spPr bwMode="auto">
        <a:xfrm>
          <a:off x="12934950" y="466725"/>
          <a:ext cx="1152525" cy="723900"/>
        </a:xfrm>
        <a:prstGeom prst="roundRect">
          <a:avLst>
            <a:gd name="adj" fmla="val 8157"/>
          </a:avLst>
        </a:prstGeom>
        <a:blipFill dpi="0" rotWithShape="1">
          <a:blip xmlns:r="http://schemas.openxmlformats.org/officeDocument/2006/relationships" r:embed="rId1"/>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11</xdr:col>
      <xdr:colOff>100115</xdr:colOff>
      <xdr:row>1</xdr:row>
      <xdr:rowOff>121049</xdr:rowOff>
    </xdr:from>
    <xdr:to>
      <xdr:col>12</xdr:col>
      <xdr:colOff>371475</xdr:colOff>
      <xdr:row>4</xdr:row>
      <xdr:rowOff>152401</xdr:rowOff>
    </xdr:to>
    <xdr:sp macro="" textlink="">
      <xdr:nvSpPr>
        <xdr:cNvPr id="54" name="AutoShape 44">
          <a:hlinkClick xmlns:r="http://schemas.openxmlformats.org/officeDocument/2006/relationships" r:id="rId2"/>
          <a:extLst>
            <a:ext uri="{FF2B5EF4-FFF2-40B4-BE49-F238E27FC236}">
              <a16:creationId xmlns:a16="http://schemas.microsoft.com/office/drawing/2014/main" id="{00000000-0008-0000-0400-000036000000}"/>
            </a:ext>
          </a:extLst>
        </xdr:cNvPr>
        <xdr:cNvSpPr>
          <a:spLocks noChangeArrowheads="1"/>
        </xdr:cNvSpPr>
      </xdr:nvSpPr>
      <xdr:spPr bwMode="auto">
        <a:xfrm>
          <a:off x="13016015" y="559199"/>
          <a:ext cx="957160" cy="545702"/>
        </a:xfrm>
        <a:prstGeom prst="bevel">
          <a:avLst>
            <a:gd name="adj" fmla="val 7684"/>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180975</xdr:colOff>
      <xdr:row>4</xdr:row>
      <xdr:rowOff>0</xdr:rowOff>
    </xdr:from>
    <xdr:to>
      <xdr:col>2</xdr:col>
      <xdr:colOff>180975</xdr:colOff>
      <xdr:row>5</xdr:row>
      <xdr:rowOff>104775</xdr:rowOff>
    </xdr:to>
    <xdr:sp macro="" textlink="">
      <xdr:nvSpPr>
        <xdr:cNvPr id="1057190" name="Line 23">
          <a:extLst>
            <a:ext uri="{FF2B5EF4-FFF2-40B4-BE49-F238E27FC236}">
              <a16:creationId xmlns:a16="http://schemas.microsoft.com/office/drawing/2014/main" id="{00000000-0008-0000-0600-0000A6211000}"/>
            </a:ext>
          </a:extLst>
        </xdr:cNvPr>
        <xdr:cNvSpPr>
          <a:spLocks noChangeShapeType="1"/>
        </xdr:cNvSpPr>
      </xdr:nvSpPr>
      <xdr:spPr bwMode="auto">
        <a:xfrm>
          <a:off x="1409700" y="952500"/>
          <a:ext cx="0" cy="276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161925</xdr:colOff>
      <xdr:row>12</xdr:row>
      <xdr:rowOff>9525</xdr:rowOff>
    </xdr:from>
    <xdr:to>
      <xdr:col>2</xdr:col>
      <xdr:colOff>161925</xdr:colOff>
      <xdr:row>13</xdr:row>
      <xdr:rowOff>114300</xdr:rowOff>
    </xdr:to>
    <xdr:sp macro="" textlink="">
      <xdr:nvSpPr>
        <xdr:cNvPr id="1057191" name="Line 19">
          <a:extLst>
            <a:ext uri="{FF2B5EF4-FFF2-40B4-BE49-F238E27FC236}">
              <a16:creationId xmlns:a16="http://schemas.microsoft.com/office/drawing/2014/main" id="{00000000-0008-0000-0600-0000A7211000}"/>
            </a:ext>
          </a:extLst>
        </xdr:cNvPr>
        <xdr:cNvSpPr>
          <a:spLocks noChangeShapeType="1"/>
        </xdr:cNvSpPr>
      </xdr:nvSpPr>
      <xdr:spPr bwMode="auto">
        <a:xfrm>
          <a:off x="1390650" y="2276475"/>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161925</xdr:colOff>
      <xdr:row>16</xdr:row>
      <xdr:rowOff>0</xdr:rowOff>
    </xdr:from>
    <xdr:to>
      <xdr:col>2</xdr:col>
      <xdr:colOff>161925</xdr:colOff>
      <xdr:row>17</xdr:row>
      <xdr:rowOff>104775</xdr:rowOff>
    </xdr:to>
    <xdr:sp macro="" textlink="">
      <xdr:nvSpPr>
        <xdr:cNvPr id="1057192" name="Line 20">
          <a:extLst>
            <a:ext uri="{FF2B5EF4-FFF2-40B4-BE49-F238E27FC236}">
              <a16:creationId xmlns:a16="http://schemas.microsoft.com/office/drawing/2014/main" id="{00000000-0008-0000-0600-0000A8211000}"/>
            </a:ext>
          </a:extLst>
        </xdr:cNvPr>
        <xdr:cNvSpPr>
          <a:spLocks noChangeShapeType="1"/>
        </xdr:cNvSpPr>
      </xdr:nvSpPr>
      <xdr:spPr bwMode="auto">
        <a:xfrm>
          <a:off x="1390650" y="2914650"/>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152400</xdr:colOff>
      <xdr:row>20</xdr:row>
      <xdr:rowOff>0</xdr:rowOff>
    </xdr:from>
    <xdr:to>
      <xdr:col>2</xdr:col>
      <xdr:colOff>152400</xdr:colOff>
      <xdr:row>21</xdr:row>
      <xdr:rowOff>104775</xdr:rowOff>
    </xdr:to>
    <xdr:sp macro="" textlink="">
      <xdr:nvSpPr>
        <xdr:cNvPr id="1057193" name="Line 21">
          <a:extLst>
            <a:ext uri="{FF2B5EF4-FFF2-40B4-BE49-F238E27FC236}">
              <a16:creationId xmlns:a16="http://schemas.microsoft.com/office/drawing/2014/main" id="{00000000-0008-0000-0600-0000A9211000}"/>
            </a:ext>
          </a:extLst>
        </xdr:cNvPr>
        <xdr:cNvSpPr>
          <a:spLocks noChangeShapeType="1"/>
        </xdr:cNvSpPr>
      </xdr:nvSpPr>
      <xdr:spPr bwMode="auto">
        <a:xfrm>
          <a:off x="1381125" y="3562350"/>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228600</xdr:colOff>
      <xdr:row>11</xdr:row>
      <xdr:rowOff>28575</xdr:rowOff>
    </xdr:from>
    <xdr:to>
      <xdr:col>5</xdr:col>
      <xdr:colOff>228600</xdr:colOff>
      <xdr:row>29</xdr:row>
      <xdr:rowOff>152400</xdr:rowOff>
    </xdr:to>
    <xdr:sp macro="" textlink="">
      <xdr:nvSpPr>
        <xdr:cNvPr id="1057195" name="Line 25">
          <a:extLst>
            <a:ext uri="{FF2B5EF4-FFF2-40B4-BE49-F238E27FC236}">
              <a16:creationId xmlns:a16="http://schemas.microsoft.com/office/drawing/2014/main" id="{00000000-0008-0000-0600-0000AB211000}"/>
            </a:ext>
          </a:extLst>
        </xdr:cNvPr>
        <xdr:cNvSpPr>
          <a:spLocks noChangeShapeType="1"/>
        </xdr:cNvSpPr>
      </xdr:nvSpPr>
      <xdr:spPr bwMode="auto">
        <a:xfrm>
          <a:off x="5353050" y="2133600"/>
          <a:ext cx="0" cy="30384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7</xdr:row>
      <xdr:rowOff>0</xdr:rowOff>
    </xdr:from>
    <xdr:to>
      <xdr:col>9</xdr:col>
      <xdr:colOff>333375</xdr:colOff>
      <xdr:row>7</xdr:row>
      <xdr:rowOff>0</xdr:rowOff>
    </xdr:to>
    <xdr:sp macro="" textlink="">
      <xdr:nvSpPr>
        <xdr:cNvPr id="1057196" name="Line 30">
          <a:extLst>
            <a:ext uri="{FF2B5EF4-FFF2-40B4-BE49-F238E27FC236}">
              <a16:creationId xmlns:a16="http://schemas.microsoft.com/office/drawing/2014/main" id="{00000000-0008-0000-0600-0000AC211000}"/>
            </a:ext>
          </a:extLst>
        </xdr:cNvPr>
        <xdr:cNvSpPr>
          <a:spLocks noChangeShapeType="1"/>
        </xdr:cNvSpPr>
      </xdr:nvSpPr>
      <xdr:spPr bwMode="auto">
        <a:xfrm>
          <a:off x="5124450" y="1457325"/>
          <a:ext cx="54578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22</xdr:row>
      <xdr:rowOff>0</xdr:rowOff>
    </xdr:from>
    <xdr:to>
      <xdr:col>5</xdr:col>
      <xdr:colOff>352425</xdr:colOff>
      <xdr:row>23</xdr:row>
      <xdr:rowOff>0</xdr:rowOff>
    </xdr:to>
    <xdr:sp macro="" textlink="">
      <xdr:nvSpPr>
        <xdr:cNvPr id="1057197" name="Arc 41">
          <a:extLst>
            <a:ext uri="{FF2B5EF4-FFF2-40B4-BE49-F238E27FC236}">
              <a16:creationId xmlns:a16="http://schemas.microsoft.com/office/drawing/2014/main" id="{00000000-0008-0000-0600-0000AD211000}"/>
            </a:ext>
          </a:extLst>
        </xdr:cNvPr>
        <xdr:cNvSpPr>
          <a:spLocks/>
        </xdr:cNvSpPr>
      </xdr:nvSpPr>
      <xdr:spPr bwMode="auto">
        <a:xfrm rot="16200000" flipV="1">
          <a:off x="5281612" y="3852863"/>
          <a:ext cx="161925" cy="228600"/>
        </a:xfrm>
        <a:custGeom>
          <a:avLst/>
          <a:gdLst>
            <a:gd name="T0" fmla="*/ 2147483647 w 23985"/>
            <a:gd name="T1" fmla="*/ 0 h 43200"/>
            <a:gd name="T2" fmla="*/ 0 w 23985"/>
            <a:gd name="T3" fmla="*/ 2147483647 h 43200"/>
            <a:gd name="T4" fmla="*/ 2147483647 w 23985"/>
            <a:gd name="T5" fmla="*/ 2147483647 h 43200"/>
            <a:gd name="T6" fmla="*/ 0 60000 65536"/>
            <a:gd name="T7" fmla="*/ 0 60000 65536"/>
            <a:gd name="T8" fmla="*/ 0 60000 65536"/>
            <a:gd name="T9" fmla="*/ 0 w 23985"/>
            <a:gd name="T10" fmla="*/ 0 h 43200"/>
            <a:gd name="T11" fmla="*/ 23985 w 23985"/>
            <a:gd name="T12" fmla="*/ 43200 h 43200"/>
          </a:gdLst>
          <a:ahLst/>
          <a:cxnLst>
            <a:cxn ang="T6">
              <a:pos x="T0" y="T1"/>
            </a:cxn>
            <a:cxn ang="T7">
              <a:pos x="T2" y="T3"/>
            </a:cxn>
            <a:cxn ang="T8">
              <a:pos x="T4" y="T5"/>
            </a:cxn>
          </a:cxnLst>
          <a:rect l="T9" t="T10" r="T11" b="T12"/>
          <a:pathLst>
            <a:path w="23985" h="43200" fill="none" extrusionOk="0">
              <a:moveTo>
                <a:pt x="2384" y="0"/>
              </a:moveTo>
              <a:cubicBezTo>
                <a:pt x="14314" y="0"/>
                <a:pt x="23985" y="9670"/>
                <a:pt x="23985" y="21600"/>
              </a:cubicBezTo>
              <a:cubicBezTo>
                <a:pt x="23985" y="33529"/>
                <a:pt x="14314" y="43200"/>
                <a:pt x="2385" y="43200"/>
              </a:cubicBezTo>
              <a:cubicBezTo>
                <a:pt x="1588" y="43200"/>
                <a:pt x="791" y="43155"/>
                <a:pt x="0" y="43067"/>
              </a:cubicBezTo>
            </a:path>
            <a:path w="23985" h="43200" stroke="0" extrusionOk="0">
              <a:moveTo>
                <a:pt x="2384" y="0"/>
              </a:moveTo>
              <a:cubicBezTo>
                <a:pt x="14314" y="0"/>
                <a:pt x="23985" y="9670"/>
                <a:pt x="23985" y="21600"/>
              </a:cubicBezTo>
              <a:cubicBezTo>
                <a:pt x="23985" y="33529"/>
                <a:pt x="14314" y="43200"/>
                <a:pt x="2385" y="43200"/>
              </a:cubicBezTo>
              <a:cubicBezTo>
                <a:pt x="1588" y="43200"/>
                <a:pt x="791" y="43155"/>
                <a:pt x="0" y="43067"/>
              </a:cubicBezTo>
              <a:lnTo>
                <a:pt x="2385" y="21600"/>
              </a:lnTo>
              <a:lnTo>
                <a:pt x="2384"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xdr:colOff>
      <xdr:row>23</xdr:row>
      <xdr:rowOff>0</xdr:rowOff>
    </xdr:from>
    <xdr:to>
      <xdr:col>5</xdr:col>
      <xdr:colOff>128588</xdr:colOff>
      <xdr:row>23</xdr:row>
      <xdr:rowOff>0</xdr:rowOff>
    </xdr:to>
    <xdr:cxnSp macro="">
      <xdr:nvCxnSpPr>
        <xdr:cNvPr id="34" name="直線コネクタ 33">
          <a:extLst>
            <a:ext uri="{FF2B5EF4-FFF2-40B4-BE49-F238E27FC236}">
              <a16:creationId xmlns:a16="http://schemas.microsoft.com/office/drawing/2014/main" id="{00000000-0008-0000-0600-000022000000}"/>
            </a:ext>
          </a:extLst>
        </xdr:cNvPr>
        <xdr:cNvCxnSpPr/>
      </xdr:nvCxnSpPr>
      <xdr:spPr>
        <a:xfrm>
          <a:off x="5314951" y="4048125"/>
          <a:ext cx="12858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347663</xdr:colOff>
      <xdr:row>22</xdr:row>
      <xdr:rowOff>150019</xdr:rowOff>
    </xdr:from>
    <xdr:to>
      <xdr:col>9</xdr:col>
      <xdr:colOff>328613</xdr:colOff>
      <xdr:row>22</xdr:row>
      <xdr:rowOff>150019</xdr:rowOff>
    </xdr:to>
    <xdr:cxnSp macro="">
      <xdr:nvCxnSpPr>
        <xdr:cNvPr id="35" name="直線コネクタ 34">
          <a:extLst>
            <a:ext uri="{FF2B5EF4-FFF2-40B4-BE49-F238E27FC236}">
              <a16:creationId xmlns:a16="http://schemas.microsoft.com/office/drawing/2014/main" id="{00000000-0008-0000-0600-000023000000}"/>
            </a:ext>
          </a:extLst>
        </xdr:cNvPr>
        <xdr:cNvCxnSpPr/>
      </xdr:nvCxnSpPr>
      <xdr:spPr>
        <a:xfrm flipV="1">
          <a:off x="5488998" y="4046610"/>
          <a:ext cx="512228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2381</xdr:colOff>
      <xdr:row>27</xdr:row>
      <xdr:rowOff>2381</xdr:rowOff>
    </xdr:from>
    <xdr:to>
      <xdr:col>5</xdr:col>
      <xdr:colOff>230981</xdr:colOff>
      <xdr:row>27</xdr:row>
      <xdr:rowOff>2382</xdr:rowOff>
    </xdr:to>
    <xdr:cxnSp macro="">
      <xdr:nvCxnSpPr>
        <xdr:cNvPr id="36" name="直線コネクタ 35">
          <a:extLst>
            <a:ext uri="{FF2B5EF4-FFF2-40B4-BE49-F238E27FC236}">
              <a16:creationId xmlns:a16="http://schemas.microsoft.com/office/drawing/2014/main" id="{00000000-0008-0000-0600-000024000000}"/>
            </a:ext>
          </a:extLst>
        </xdr:cNvPr>
        <xdr:cNvCxnSpPr/>
      </xdr:nvCxnSpPr>
      <xdr:spPr>
        <a:xfrm flipV="1">
          <a:off x="5317331" y="4698206"/>
          <a:ext cx="22860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11</xdr:row>
      <xdr:rowOff>28575</xdr:rowOff>
    </xdr:from>
    <xdr:to>
      <xdr:col>5</xdr:col>
      <xdr:colOff>233363</xdr:colOff>
      <xdr:row>11</xdr:row>
      <xdr:rowOff>30164</xdr:rowOff>
    </xdr:to>
    <xdr:cxnSp macro="">
      <xdr:nvCxnSpPr>
        <xdr:cNvPr id="37" name="直線コネクタ 36">
          <a:extLst>
            <a:ext uri="{FF2B5EF4-FFF2-40B4-BE49-F238E27FC236}">
              <a16:creationId xmlns:a16="http://schemas.microsoft.com/office/drawing/2014/main" id="{00000000-0008-0000-0600-000025000000}"/>
            </a:ext>
          </a:extLst>
        </xdr:cNvPr>
        <xdr:cNvCxnSpPr/>
      </xdr:nvCxnSpPr>
      <xdr:spPr>
        <a:xfrm>
          <a:off x="5314950" y="2133600"/>
          <a:ext cx="233363" cy="158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238125</xdr:colOff>
      <xdr:row>32</xdr:row>
      <xdr:rowOff>0</xdr:rowOff>
    </xdr:from>
    <xdr:to>
      <xdr:col>5</xdr:col>
      <xdr:colOff>238125</xdr:colOff>
      <xdr:row>33</xdr:row>
      <xdr:rowOff>133350</xdr:rowOff>
    </xdr:to>
    <xdr:sp macro="" textlink="">
      <xdr:nvSpPr>
        <xdr:cNvPr id="1057202" name="Line 22">
          <a:extLst>
            <a:ext uri="{FF2B5EF4-FFF2-40B4-BE49-F238E27FC236}">
              <a16:creationId xmlns:a16="http://schemas.microsoft.com/office/drawing/2014/main" id="{00000000-0008-0000-0600-0000B2211000}"/>
            </a:ext>
          </a:extLst>
        </xdr:cNvPr>
        <xdr:cNvSpPr>
          <a:spLocks noChangeShapeType="1"/>
        </xdr:cNvSpPr>
      </xdr:nvSpPr>
      <xdr:spPr bwMode="auto">
        <a:xfrm>
          <a:off x="5362575" y="5505450"/>
          <a:ext cx="0" cy="2952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0</xdr:colOff>
      <xdr:row>35</xdr:row>
      <xdr:rowOff>0</xdr:rowOff>
    </xdr:from>
    <xdr:to>
      <xdr:col>9</xdr:col>
      <xdr:colOff>333375</xdr:colOff>
      <xdr:row>35</xdr:row>
      <xdr:rowOff>0</xdr:rowOff>
    </xdr:to>
    <xdr:sp macro="" textlink="">
      <xdr:nvSpPr>
        <xdr:cNvPr id="1057204" name="Line 32">
          <a:extLst>
            <a:ext uri="{FF2B5EF4-FFF2-40B4-BE49-F238E27FC236}">
              <a16:creationId xmlns:a16="http://schemas.microsoft.com/office/drawing/2014/main" id="{00000000-0008-0000-0600-0000B4211000}"/>
            </a:ext>
          </a:extLst>
        </xdr:cNvPr>
        <xdr:cNvSpPr>
          <a:spLocks noChangeShapeType="1"/>
        </xdr:cNvSpPr>
      </xdr:nvSpPr>
      <xdr:spPr bwMode="auto">
        <a:xfrm>
          <a:off x="9020175" y="5991225"/>
          <a:ext cx="1562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333375</xdr:colOff>
      <xdr:row>6</xdr:row>
      <xdr:rowOff>152400</xdr:rowOff>
    </xdr:from>
    <xdr:to>
      <xdr:col>9</xdr:col>
      <xdr:colOff>333375</xdr:colOff>
      <xdr:row>36</xdr:row>
      <xdr:rowOff>152400</xdr:rowOff>
    </xdr:to>
    <xdr:sp macro="" textlink="">
      <xdr:nvSpPr>
        <xdr:cNvPr id="1057208" name="Line 29">
          <a:extLst>
            <a:ext uri="{FF2B5EF4-FFF2-40B4-BE49-F238E27FC236}">
              <a16:creationId xmlns:a16="http://schemas.microsoft.com/office/drawing/2014/main" id="{00000000-0008-0000-0600-0000B8211000}"/>
            </a:ext>
          </a:extLst>
        </xdr:cNvPr>
        <xdr:cNvSpPr>
          <a:spLocks noChangeShapeType="1"/>
        </xdr:cNvSpPr>
      </xdr:nvSpPr>
      <xdr:spPr bwMode="auto">
        <a:xfrm>
          <a:off x="10582275" y="1447800"/>
          <a:ext cx="0" cy="48577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19050</xdr:colOff>
      <xdr:row>1</xdr:row>
      <xdr:rowOff>28575</xdr:rowOff>
    </xdr:from>
    <xdr:to>
      <xdr:col>12</xdr:col>
      <xdr:colOff>485775</xdr:colOff>
      <xdr:row>5</xdr:row>
      <xdr:rowOff>66675</xdr:rowOff>
    </xdr:to>
    <xdr:sp macro="" textlink="">
      <xdr:nvSpPr>
        <xdr:cNvPr id="1057209" name="角丸四角形 20">
          <a:extLst>
            <a:ext uri="{FF2B5EF4-FFF2-40B4-BE49-F238E27FC236}">
              <a16:creationId xmlns:a16="http://schemas.microsoft.com/office/drawing/2014/main" id="{00000000-0008-0000-0600-0000B9211000}"/>
            </a:ext>
          </a:extLst>
        </xdr:cNvPr>
        <xdr:cNvSpPr>
          <a:spLocks noChangeArrowheads="1"/>
        </xdr:cNvSpPr>
      </xdr:nvSpPr>
      <xdr:spPr bwMode="auto">
        <a:xfrm>
          <a:off x="12934950" y="466725"/>
          <a:ext cx="1152525" cy="723900"/>
        </a:xfrm>
        <a:prstGeom prst="roundRect">
          <a:avLst>
            <a:gd name="adj" fmla="val 8157"/>
          </a:avLst>
        </a:prstGeom>
        <a:blipFill dpi="0" rotWithShape="1">
          <a:blip xmlns:r="http://schemas.openxmlformats.org/officeDocument/2006/relationships" r:embed="rId1"/>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11</xdr:col>
      <xdr:colOff>100115</xdr:colOff>
      <xdr:row>1</xdr:row>
      <xdr:rowOff>121049</xdr:rowOff>
    </xdr:from>
    <xdr:to>
      <xdr:col>12</xdr:col>
      <xdr:colOff>371475</xdr:colOff>
      <xdr:row>4</xdr:row>
      <xdr:rowOff>152401</xdr:rowOff>
    </xdr:to>
    <xdr:sp macro="" textlink="">
      <xdr:nvSpPr>
        <xdr:cNvPr id="47" name="AutoShape 44">
          <a:hlinkClick xmlns:r="http://schemas.openxmlformats.org/officeDocument/2006/relationships" r:id="rId2"/>
          <a:extLst>
            <a:ext uri="{FF2B5EF4-FFF2-40B4-BE49-F238E27FC236}">
              <a16:creationId xmlns:a16="http://schemas.microsoft.com/office/drawing/2014/main" id="{00000000-0008-0000-0600-00002F000000}"/>
            </a:ext>
          </a:extLst>
        </xdr:cNvPr>
        <xdr:cNvSpPr>
          <a:spLocks noChangeArrowheads="1"/>
        </xdr:cNvSpPr>
      </xdr:nvSpPr>
      <xdr:spPr bwMode="auto">
        <a:xfrm>
          <a:off x="13016015" y="559199"/>
          <a:ext cx="957160" cy="545702"/>
        </a:xfrm>
        <a:prstGeom prst="bevel">
          <a:avLst>
            <a:gd name="adj" fmla="val 7684"/>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647700</xdr:colOff>
      <xdr:row>2</xdr:row>
      <xdr:rowOff>19050</xdr:rowOff>
    </xdr:from>
    <xdr:to>
      <xdr:col>18</xdr:col>
      <xdr:colOff>361950</xdr:colOff>
      <xdr:row>42</xdr:row>
      <xdr:rowOff>190500</xdr:rowOff>
    </xdr:to>
    <xdr:graphicFrame macro="">
      <xdr:nvGraphicFramePr>
        <xdr:cNvPr id="1029220" name="Chart 1">
          <a:extLst>
            <a:ext uri="{FF2B5EF4-FFF2-40B4-BE49-F238E27FC236}">
              <a16:creationId xmlns:a16="http://schemas.microsoft.com/office/drawing/2014/main" id="{00000000-0008-0000-0500-000064B4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628650</xdr:colOff>
      <xdr:row>44</xdr:row>
      <xdr:rowOff>114300</xdr:rowOff>
    </xdr:from>
    <xdr:to>
      <xdr:col>18</xdr:col>
      <xdr:colOff>371475</xdr:colOff>
      <xdr:row>85</xdr:row>
      <xdr:rowOff>219075</xdr:rowOff>
    </xdr:to>
    <xdr:graphicFrame macro="">
      <xdr:nvGraphicFramePr>
        <xdr:cNvPr id="1029221" name="Chart 2">
          <a:extLst>
            <a:ext uri="{FF2B5EF4-FFF2-40B4-BE49-F238E27FC236}">
              <a16:creationId xmlns:a16="http://schemas.microsoft.com/office/drawing/2014/main" id="{00000000-0008-0000-0500-000065B4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57150</xdr:colOff>
      <xdr:row>1</xdr:row>
      <xdr:rowOff>104775</xdr:rowOff>
    </xdr:from>
    <xdr:to>
      <xdr:col>19</xdr:col>
      <xdr:colOff>466725</xdr:colOff>
      <xdr:row>4</xdr:row>
      <xdr:rowOff>133350</xdr:rowOff>
    </xdr:to>
    <xdr:sp macro="" textlink="">
      <xdr:nvSpPr>
        <xdr:cNvPr id="1029222" name="角丸四角形 3">
          <a:extLst>
            <a:ext uri="{FF2B5EF4-FFF2-40B4-BE49-F238E27FC236}">
              <a16:creationId xmlns:a16="http://schemas.microsoft.com/office/drawing/2014/main" id="{00000000-0008-0000-0500-000066B40F00}"/>
            </a:ext>
          </a:extLst>
        </xdr:cNvPr>
        <xdr:cNvSpPr>
          <a:spLocks noChangeArrowheads="1"/>
        </xdr:cNvSpPr>
      </xdr:nvSpPr>
      <xdr:spPr bwMode="auto">
        <a:xfrm>
          <a:off x="10868025" y="485775"/>
          <a:ext cx="1095375" cy="714375"/>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18</xdr:col>
      <xdr:colOff>141289</xdr:colOff>
      <xdr:row>2</xdr:row>
      <xdr:rowOff>15874</xdr:rowOff>
    </xdr:from>
    <xdr:to>
      <xdr:col>19</xdr:col>
      <xdr:colOff>377032</xdr:colOff>
      <xdr:row>4</xdr:row>
      <xdr:rowOff>29766</xdr:rowOff>
    </xdr:to>
    <xdr:sp macro="" textlink="">
      <xdr:nvSpPr>
        <xdr:cNvPr id="5" name="AutoShape 44">
          <a:hlinkClick xmlns:r="http://schemas.openxmlformats.org/officeDocument/2006/relationships" r:id="rId4"/>
          <a:extLst>
            <a:ext uri="{FF2B5EF4-FFF2-40B4-BE49-F238E27FC236}">
              <a16:creationId xmlns:a16="http://schemas.microsoft.com/office/drawing/2014/main" id="{00000000-0008-0000-0500-000005000000}"/>
            </a:ext>
          </a:extLst>
        </xdr:cNvPr>
        <xdr:cNvSpPr>
          <a:spLocks noChangeArrowheads="1"/>
        </xdr:cNvSpPr>
      </xdr:nvSpPr>
      <xdr:spPr bwMode="auto">
        <a:xfrm>
          <a:off x="10999789" y="434974"/>
          <a:ext cx="921543" cy="528242"/>
        </a:xfrm>
        <a:prstGeom prst="bevel">
          <a:avLst>
            <a:gd name="adj" fmla="val 7530"/>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647700</xdr:colOff>
      <xdr:row>2</xdr:row>
      <xdr:rowOff>19050</xdr:rowOff>
    </xdr:from>
    <xdr:to>
      <xdr:col>15</xdr:col>
      <xdr:colOff>361950</xdr:colOff>
      <xdr:row>42</xdr:row>
      <xdr:rowOff>190500</xdr:rowOff>
    </xdr:to>
    <xdr:graphicFrame macro="">
      <xdr:nvGraphicFramePr>
        <xdr:cNvPr id="936125" name="Chart 1">
          <a:extLst>
            <a:ext uri="{FF2B5EF4-FFF2-40B4-BE49-F238E27FC236}">
              <a16:creationId xmlns:a16="http://schemas.microsoft.com/office/drawing/2014/main" id="{00000000-0008-0000-0700-0000BD480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628650</xdr:colOff>
      <xdr:row>44</xdr:row>
      <xdr:rowOff>114300</xdr:rowOff>
    </xdr:from>
    <xdr:to>
      <xdr:col>15</xdr:col>
      <xdr:colOff>371475</xdr:colOff>
      <xdr:row>85</xdr:row>
      <xdr:rowOff>219075</xdr:rowOff>
    </xdr:to>
    <xdr:graphicFrame macro="">
      <xdr:nvGraphicFramePr>
        <xdr:cNvPr id="936126" name="Chart 2">
          <a:extLst>
            <a:ext uri="{FF2B5EF4-FFF2-40B4-BE49-F238E27FC236}">
              <a16:creationId xmlns:a16="http://schemas.microsoft.com/office/drawing/2014/main" id="{00000000-0008-0000-0700-0000BE480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57150</xdr:colOff>
      <xdr:row>1</xdr:row>
      <xdr:rowOff>104775</xdr:rowOff>
    </xdr:from>
    <xdr:to>
      <xdr:col>16</xdr:col>
      <xdr:colOff>466725</xdr:colOff>
      <xdr:row>4</xdr:row>
      <xdr:rowOff>133350</xdr:rowOff>
    </xdr:to>
    <xdr:sp macro="" textlink="">
      <xdr:nvSpPr>
        <xdr:cNvPr id="936127" name="角丸四角形 3">
          <a:extLst>
            <a:ext uri="{FF2B5EF4-FFF2-40B4-BE49-F238E27FC236}">
              <a16:creationId xmlns:a16="http://schemas.microsoft.com/office/drawing/2014/main" id="{00000000-0008-0000-0700-0000BF480E00}"/>
            </a:ext>
          </a:extLst>
        </xdr:cNvPr>
        <xdr:cNvSpPr>
          <a:spLocks noChangeArrowheads="1"/>
        </xdr:cNvSpPr>
      </xdr:nvSpPr>
      <xdr:spPr bwMode="auto">
        <a:xfrm>
          <a:off x="10868025" y="485775"/>
          <a:ext cx="1095375" cy="714375"/>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15</xdr:col>
      <xdr:colOff>141289</xdr:colOff>
      <xdr:row>2</xdr:row>
      <xdr:rowOff>15874</xdr:rowOff>
    </xdr:from>
    <xdr:to>
      <xdr:col>16</xdr:col>
      <xdr:colOff>377032</xdr:colOff>
      <xdr:row>4</xdr:row>
      <xdr:rowOff>29766</xdr:rowOff>
    </xdr:to>
    <xdr:sp macro="" textlink="">
      <xdr:nvSpPr>
        <xdr:cNvPr id="7" name="AutoShape 44">
          <a:hlinkClick xmlns:r="http://schemas.openxmlformats.org/officeDocument/2006/relationships" r:id="rId4"/>
          <a:extLst>
            <a:ext uri="{FF2B5EF4-FFF2-40B4-BE49-F238E27FC236}">
              <a16:creationId xmlns:a16="http://schemas.microsoft.com/office/drawing/2014/main" id="{00000000-0008-0000-0700-000007000000}"/>
            </a:ext>
          </a:extLst>
        </xdr:cNvPr>
        <xdr:cNvSpPr>
          <a:spLocks noChangeArrowheads="1"/>
        </xdr:cNvSpPr>
      </xdr:nvSpPr>
      <xdr:spPr bwMode="auto">
        <a:xfrm>
          <a:off x="11733214" y="434974"/>
          <a:ext cx="892968" cy="528242"/>
        </a:xfrm>
        <a:prstGeom prst="bevel">
          <a:avLst>
            <a:gd name="adj" fmla="val 7530"/>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457200</xdr:colOff>
      <xdr:row>1</xdr:row>
      <xdr:rowOff>133350</xdr:rowOff>
    </xdr:from>
    <xdr:to>
      <xdr:col>4</xdr:col>
      <xdr:colOff>516890</xdr:colOff>
      <xdr:row>1</xdr:row>
      <xdr:rowOff>152400</xdr:rowOff>
    </xdr:to>
    <xdr:sp macro="" textlink="">
      <xdr:nvSpPr>
        <xdr:cNvPr id="3793" name="Text Box 2">
          <a:extLst>
            <a:ext uri="{FF2B5EF4-FFF2-40B4-BE49-F238E27FC236}">
              <a16:creationId xmlns:a16="http://schemas.microsoft.com/office/drawing/2014/main" id="{00000000-0008-0000-0900-0000D10E0000}"/>
            </a:ext>
          </a:extLst>
        </xdr:cNvPr>
        <xdr:cNvSpPr txBox="1">
          <a:spLocks noChangeArrowheads="1"/>
        </xdr:cNvSpPr>
      </xdr:nvSpPr>
      <xdr:spPr bwMode="auto">
        <a:xfrm>
          <a:off x="4086225" y="304800"/>
          <a:ext cx="5715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800100</xdr:colOff>
      <xdr:row>1</xdr:row>
      <xdr:rowOff>0</xdr:rowOff>
    </xdr:from>
    <xdr:to>
      <xdr:col>4</xdr:col>
      <xdr:colOff>3963</xdr:colOff>
      <xdr:row>1</xdr:row>
      <xdr:rowOff>43554</xdr:rowOff>
    </xdr:to>
    <xdr:sp macro="" textlink="">
      <xdr:nvSpPr>
        <xdr:cNvPr id="5" name="Text Box 1">
          <a:extLst>
            <a:ext uri="{FF2B5EF4-FFF2-40B4-BE49-F238E27FC236}">
              <a16:creationId xmlns:a16="http://schemas.microsoft.com/office/drawing/2014/main" id="{00000000-0008-0000-0900-000005000000}"/>
            </a:ext>
          </a:extLst>
        </xdr:cNvPr>
        <xdr:cNvSpPr txBox="1">
          <a:spLocks noChangeArrowheads="1"/>
        </xdr:cNvSpPr>
      </xdr:nvSpPr>
      <xdr:spPr bwMode="auto">
        <a:xfrm>
          <a:off x="3476625" y="171450"/>
          <a:ext cx="49306" cy="44824"/>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strike="noStrike">
              <a:solidFill>
                <a:srgbClr val="000000"/>
              </a:solidFill>
              <a:latin typeface="ＭＳ Ｐゴシック"/>
              <a:ea typeface="ＭＳ Ｐゴシック"/>
            </a:rPr>
            <a:t>-1</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CC"/>
  </sheetPr>
  <dimension ref="A1:S58"/>
  <sheetViews>
    <sheetView showGridLines="0" tabSelected="1" topLeftCell="B1" zoomScale="90" zoomScaleNormal="90" workbookViewId="0">
      <selection activeCell="C28" sqref="C28:K30"/>
    </sheetView>
  </sheetViews>
  <sheetFormatPr defaultRowHeight="13.2" x14ac:dyDescent="0.2"/>
  <cols>
    <col min="1" max="1" width="4.33203125" hidden="1" customWidth="1"/>
    <col min="2" max="2" width="5.88671875" style="105" customWidth="1"/>
    <col min="3" max="11" width="10.44140625" customWidth="1"/>
  </cols>
  <sheetData>
    <row r="1" spans="1:19" ht="50.1" customHeight="1" x14ac:dyDescent="0.2">
      <c r="A1" s="252"/>
      <c r="B1"/>
      <c r="L1" s="234"/>
      <c r="M1" s="187"/>
    </row>
    <row r="2" spans="1:19" x14ac:dyDescent="0.2">
      <c r="B2" s="189"/>
      <c r="C2" s="187"/>
      <c r="D2" s="187"/>
      <c r="E2" s="187"/>
      <c r="F2" s="187"/>
      <c r="G2" s="187"/>
      <c r="H2" s="187"/>
      <c r="I2" s="187"/>
      <c r="J2" s="187"/>
      <c r="K2" s="187"/>
      <c r="L2" s="234"/>
      <c r="M2" s="187"/>
    </row>
    <row r="3" spans="1:19" x14ac:dyDescent="0.2">
      <c r="B3" s="189"/>
      <c r="C3" s="187"/>
      <c r="D3" s="187"/>
      <c r="E3" s="187"/>
      <c r="F3" s="187"/>
      <c r="G3" s="187"/>
      <c r="H3" s="187"/>
      <c r="I3" s="187"/>
      <c r="J3" s="187"/>
      <c r="K3" s="187"/>
      <c r="L3" s="234"/>
      <c r="M3" s="187"/>
    </row>
    <row r="4" spans="1:19" x14ac:dyDescent="0.2">
      <c r="B4" s="189"/>
      <c r="C4" s="187"/>
      <c r="D4" s="187"/>
      <c r="E4" s="187"/>
      <c r="F4" s="187"/>
      <c r="G4" s="187"/>
      <c r="H4" s="187"/>
      <c r="I4" s="187"/>
      <c r="J4" s="187"/>
      <c r="K4" s="187"/>
      <c r="L4" s="234"/>
      <c r="M4" s="187"/>
    </row>
    <row r="5" spans="1:19" ht="19.2" x14ac:dyDescent="0.2">
      <c r="B5" s="189"/>
      <c r="C5" s="187"/>
      <c r="D5" s="187"/>
      <c r="E5" s="187"/>
      <c r="F5" s="187"/>
      <c r="G5" s="187"/>
      <c r="H5" s="187"/>
      <c r="I5" s="187"/>
      <c r="J5" s="187"/>
      <c r="K5" s="187"/>
      <c r="L5" s="234"/>
      <c r="M5" s="253"/>
      <c r="N5" s="254"/>
      <c r="O5" s="187"/>
      <c r="P5" s="187"/>
      <c r="Q5" s="187"/>
      <c r="R5" s="187"/>
      <c r="S5" s="187"/>
    </row>
    <row r="6" spans="1:19" s="105" customFormat="1" ht="20.100000000000001" customHeight="1" x14ac:dyDescent="0.2">
      <c r="B6" s="233" t="s">
        <v>126</v>
      </c>
      <c r="C6" s="189"/>
      <c r="D6" s="189"/>
      <c r="E6" s="189"/>
      <c r="F6" s="189"/>
      <c r="G6" s="189"/>
      <c r="H6" s="189"/>
      <c r="I6" s="189"/>
      <c r="J6" s="189"/>
      <c r="K6" s="189"/>
      <c r="L6" s="235"/>
      <c r="M6" s="254"/>
      <c r="N6" s="254"/>
      <c r="O6"/>
      <c r="P6" s="187"/>
      <c r="Q6" s="187"/>
      <c r="R6" s="187"/>
      <c r="S6" s="187"/>
    </row>
    <row r="7" spans="1:19" s="105" customFormat="1" x14ac:dyDescent="0.2">
      <c r="B7" s="189"/>
      <c r="C7" s="189"/>
      <c r="D7" s="189"/>
      <c r="E7" s="189"/>
      <c r="F7" s="189"/>
      <c r="G7" s="189"/>
      <c r="H7" s="189"/>
      <c r="I7" s="189"/>
      <c r="J7" s="189"/>
      <c r="K7" s="189"/>
      <c r="L7" s="235"/>
      <c r="M7" s="233"/>
      <c r="N7" s="187"/>
      <c r="O7" s="187"/>
      <c r="P7" s="187"/>
      <c r="Q7" s="187"/>
      <c r="R7" s="187"/>
      <c r="S7" s="187"/>
    </row>
    <row r="8" spans="1:19" s="105" customFormat="1" ht="17.100000000000001" customHeight="1" x14ac:dyDescent="0.15">
      <c r="C8" s="255" t="s">
        <v>127</v>
      </c>
      <c r="D8" s="189"/>
      <c r="E8" s="189"/>
      <c r="F8" s="189"/>
      <c r="G8" s="189"/>
      <c r="H8" s="189"/>
      <c r="I8" s="189"/>
      <c r="J8" s="189"/>
      <c r="K8" s="189"/>
      <c r="L8" s="235"/>
      <c r="M8" s="233"/>
      <c r="N8" s="187"/>
      <c r="O8" s="187"/>
      <c r="P8" s="187"/>
      <c r="Q8" s="187"/>
      <c r="R8" s="187"/>
      <c r="S8" s="187"/>
    </row>
    <row r="9" spans="1:19" s="105" customFormat="1" ht="20.100000000000001" customHeight="1" x14ac:dyDescent="0.2">
      <c r="C9" s="256" t="s">
        <v>128</v>
      </c>
      <c r="D9" s="189"/>
      <c r="E9" s="189"/>
      <c r="F9" s="189"/>
      <c r="G9" s="189"/>
      <c r="H9" s="189"/>
      <c r="I9" s="189"/>
      <c r="J9" s="189"/>
      <c r="K9" s="189"/>
      <c r="L9" s="235"/>
      <c r="M9" s="233"/>
      <c r="N9" s="187"/>
      <c r="O9" s="187"/>
      <c r="P9" s="187"/>
      <c r="Q9" s="187"/>
      <c r="R9" s="187"/>
      <c r="S9" s="187"/>
    </row>
    <row r="10" spans="1:19" s="105" customFormat="1" ht="17.100000000000001" customHeight="1" x14ac:dyDescent="0.2">
      <c r="C10" s="257" t="s">
        <v>129</v>
      </c>
      <c r="D10" s="189"/>
      <c r="E10" s="189"/>
      <c r="F10" s="189"/>
      <c r="G10" s="189"/>
      <c r="H10" s="189"/>
      <c r="I10" s="189"/>
      <c r="J10" s="189"/>
      <c r="K10" s="189"/>
      <c r="L10" s="235"/>
      <c r="M10" s="233"/>
      <c r="N10" s="187"/>
      <c r="O10" s="187"/>
      <c r="P10" s="187"/>
      <c r="Q10" s="187"/>
      <c r="R10" s="187"/>
      <c r="S10" s="187"/>
    </row>
    <row r="11" spans="1:19" s="105" customFormat="1" x14ac:dyDescent="0.2">
      <c r="B11" s="189"/>
      <c r="C11" s="189"/>
      <c r="D11" s="189"/>
      <c r="E11" s="189"/>
      <c r="F11" s="189"/>
      <c r="G11" s="189"/>
      <c r="H11" s="189"/>
      <c r="I11" s="189"/>
      <c r="J11" s="189"/>
      <c r="K11" s="189"/>
      <c r="L11" s="235"/>
      <c r="M11" s="233"/>
      <c r="N11" s="187"/>
      <c r="O11" s="187"/>
      <c r="P11" s="187"/>
      <c r="Q11" s="187"/>
      <c r="R11" s="187"/>
      <c r="S11" s="187"/>
    </row>
    <row r="12" spans="1:19" s="105" customFormat="1" ht="20.100000000000001" customHeight="1" x14ac:dyDescent="0.2">
      <c r="B12" s="233" t="s">
        <v>346</v>
      </c>
      <c r="C12" s="189"/>
      <c r="D12" s="189"/>
      <c r="E12" s="189"/>
      <c r="F12" s="189"/>
      <c r="G12" s="189"/>
      <c r="H12" s="189"/>
      <c r="I12" s="189"/>
      <c r="J12" s="189"/>
      <c r="K12" s="189"/>
      <c r="L12" s="235"/>
      <c r="M12" s="233"/>
      <c r="N12" s="187"/>
      <c r="O12" s="187"/>
      <c r="P12" s="187"/>
      <c r="Q12" s="187"/>
      <c r="R12" s="187"/>
      <c r="S12" s="187"/>
    </row>
    <row r="13" spans="1:19" s="105" customFormat="1" ht="15.75" customHeight="1" x14ac:dyDescent="0.2">
      <c r="B13" s="189"/>
      <c r="C13" s="361" t="s">
        <v>347</v>
      </c>
      <c r="D13" s="189"/>
      <c r="E13" s="189"/>
      <c r="F13" s="189"/>
      <c r="G13" s="189"/>
      <c r="H13" s="189"/>
      <c r="I13" s="189"/>
      <c r="J13" s="189"/>
      <c r="K13" s="189"/>
      <c r="L13" s="235"/>
      <c r="M13" s="233"/>
      <c r="N13" s="187"/>
      <c r="O13" s="187"/>
      <c r="P13" s="187"/>
      <c r="Q13" s="187"/>
      <c r="R13" s="187"/>
      <c r="S13" s="187"/>
    </row>
    <row r="14" spans="1:19" ht="18" customHeight="1" x14ac:dyDescent="0.2">
      <c r="B14" s="189"/>
      <c r="C14" s="232"/>
      <c r="D14" s="232"/>
      <c r="E14" s="232"/>
      <c r="F14" s="232"/>
      <c r="L14" s="234"/>
      <c r="M14" s="187"/>
    </row>
    <row r="15" spans="1:19" s="105" customFormat="1" ht="18" customHeight="1" x14ac:dyDescent="0.2">
      <c r="B15" s="189" t="s">
        <v>130</v>
      </c>
      <c r="C15" s="231"/>
      <c r="D15" s="231"/>
      <c r="E15" s="231"/>
      <c r="F15" s="231"/>
      <c r="G15" s="189"/>
      <c r="H15" s="189"/>
      <c r="I15" s="189"/>
      <c r="J15" s="189"/>
      <c r="K15" s="189"/>
      <c r="L15" s="235"/>
      <c r="M15" s="189"/>
    </row>
    <row r="16" spans="1:19" x14ac:dyDescent="0.2">
      <c r="B16" s="189"/>
      <c r="C16" s="187"/>
      <c r="D16" s="187"/>
      <c r="E16" s="187"/>
      <c r="F16" s="187"/>
      <c r="G16" s="187"/>
      <c r="H16" s="187"/>
      <c r="I16" s="187"/>
      <c r="J16" s="187"/>
      <c r="K16" s="187"/>
      <c r="L16" s="234"/>
      <c r="M16" s="187"/>
    </row>
    <row r="17" spans="2:13" ht="9.9" customHeight="1" x14ac:dyDescent="0.2">
      <c r="B17" s="189"/>
      <c r="C17" s="187"/>
      <c r="D17" s="187"/>
      <c r="E17" s="187"/>
      <c r="F17" s="187"/>
      <c r="G17" s="187"/>
      <c r="H17" s="187"/>
      <c r="I17" s="187"/>
      <c r="J17" s="187"/>
      <c r="K17" s="187"/>
      <c r="L17" s="234"/>
      <c r="M17" s="187"/>
    </row>
    <row r="18" spans="2:13" x14ac:dyDescent="0.2">
      <c r="B18" s="189"/>
      <c r="C18" s="187"/>
      <c r="D18" s="187"/>
      <c r="E18" s="187"/>
      <c r="F18" s="187"/>
      <c r="G18" s="187"/>
      <c r="H18" s="187"/>
      <c r="I18" s="187"/>
      <c r="J18" s="187"/>
      <c r="K18" s="187"/>
      <c r="L18" s="234"/>
      <c r="M18" s="187"/>
    </row>
    <row r="19" spans="2:13" x14ac:dyDescent="0.2">
      <c r="B19" s="189"/>
      <c r="C19" s="187"/>
      <c r="D19" s="187"/>
      <c r="E19" s="187"/>
      <c r="F19" s="187"/>
      <c r="G19" s="187"/>
      <c r="H19" s="187"/>
      <c r="I19" s="187"/>
      <c r="J19" s="187"/>
      <c r="K19" s="187"/>
      <c r="L19" s="234"/>
      <c r="M19" s="187"/>
    </row>
    <row r="20" spans="2:13" x14ac:dyDescent="0.2">
      <c r="B20" s="189"/>
      <c r="C20" s="187"/>
      <c r="D20" s="187"/>
      <c r="E20" s="187"/>
      <c r="F20" s="187"/>
      <c r="G20" s="187"/>
      <c r="H20" s="187"/>
      <c r="I20" s="187"/>
      <c r="J20" s="187"/>
      <c r="K20" s="187"/>
      <c r="L20" s="234"/>
      <c r="M20" s="187"/>
    </row>
    <row r="21" spans="2:13" ht="17.100000000000001" customHeight="1" x14ac:dyDescent="0.2">
      <c r="B21" s="189"/>
      <c r="C21" s="187"/>
      <c r="D21" s="187"/>
      <c r="E21" s="187"/>
      <c r="F21" s="187"/>
      <c r="G21" s="187"/>
      <c r="H21" s="187"/>
      <c r="I21" s="187"/>
      <c r="J21" s="187"/>
      <c r="K21" s="187"/>
      <c r="L21" s="234"/>
      <c r="M21" s="187"/>
    </row>
    <row r="22" spans="2:13" ht="17.100000000000001" customHeight="1" x14ac:dyDescent="0.2">
      <c r="B22" s="189"/>
      <c r="C22" s="187"/>
      <c r="D22" s="187"/>
      <c r="E22" s="187"/>
      <c r="F22" s="187"/>
      <c r="G22" s="187"/>
      <c r="H22" s="187"/>
      <c r="I22" s="187"/>
      <c r="J22" s="187"/>
      <c r="K22" s="187"/>
      <c r="L22" s="234"/>
      <c r="M22" s="187"/>
    </row>
    <row r="23" spans="2:13" ht="17.100000000000001" customHeight="1" x14ac:dyDescent="0.2">
      <c r="B23" s="189"/>
      <c r="C23" s="187"/>
      <c r="D23" s="187"/>
      <c r="E23" s="187"/>
      <c r="F23" s="187"/>
      <c r="G23" s="187"/>
      <c r="H23" s="187"/>
      <c r="I23" s="187"/>
      <c r="J23" s="187"/>
      <c r="K23" s="187"/>
      <c r="L23" s="234"/>
      <c r="M23" s="187"/>
    </row>
    <row r="24" spans="2:13" ht="17.100000000000001" customHeight="1" x14ac:dyDescent="0.2">
      <c r="B24" s="189"/>
      <c r="C24" s="187"/>
      <c r="D24" s="187"/>
      <c r="E24" s="187"/>
      <c r="F24" s="187"/>
      <c r="G24" s="187"/>
      <c r="H24" s="187"/>
      <c r="I24" s="187"/>
      <c r="J24" s="187"/>
      <c r="K24" s="187"/>
      <c r="L24" s="234"/>
      <c r="M24" s="187"/>
    </row>
    <row r="25" spans="2:13" ht="17.100000000000001" customHeight="1" x14ac:dyDescent="0.2">
      <c r="B25" s="189"/>
      <c r="C25" s="187"/>
      <c r="D25" s="187"/>
      <c r="E25" s="187"/>
      <c r="F25" s="187"/>
      <c r="G25" s="187"/>
      <c r="H25" s="187"/>
      <c r="I25" s="187"/>
      <c r="J25" s="187"/>
      <c r="K25" s="187"/>
      <c r="L25" s="234"/>
      <c r="M25" s="187"/>
    </row>
    <row r="26" spans="2:13" ht="17.100000000000001" customHeight="1" x14ac:dyDescent="0.2">
      <c r="B26" s="189"/>
      <c r="C26" s="187"/>
      <c r="D26" s="187"/>
      <c r="E26" s="187"/>
      <c r="F26" s="187"/>
      <c r="G26" s="187"/>
      <c r="H26" s="187"/>
      <c r="I26" s="187"/>
      <c r="J26" s="187"/>
      <c r="K26" s="187"/>
      <c r="L26" s="234"/>
      <c r="M26" s="187"/>
    </row>
    <row r="27" spans="2:13" s="106" customFormat="1" ht="15" customHeight="1" x14ac:dyDescent="0.2">
      <c r="B27" s="258" t="s">
        <v>131</v>
      </c>
      <c r="C27" s="259"/>
      <c r="D27" s="259"/>
      <c r="E27" s="259"/>
      <c r="F27" s="259"/>
      <c r="G27" s="259"/>
      <c r="H27" s="259"/>
      <c r="I27" s="259"/>
      <c r="J27" s="259"/>
      <c r="K27" s="259"/>
      <c r="L27" s="236"/>
      <c r="M27" s="200"/>
    </row>
    <row r="28" spans="2:13" ht="15" customHeight="1" x14ac:dyDescent="0.2">
      <c r="B28" s="260"/>
      <c r="C28" s="634" t="s">
        <v>395</v>
      </c>
      <c r="D28" s="634"/>
      <c r="E28" s="634"/>
      <c r="F28" s="634"/>
      <c r="G28" s="634"/>
      <c r="H28" s="634"/>
      <c r="I28" s="634"/>
      <c r="J28" s="634"/>
      <c r="K28" s="634"/>
      <c r="L28" s="234"/>
      <c r="M28" s="187"/>
    </row>
    <row r="29" spans="2:13" ht="15" customHeight="1" x14ac:dyDescent="0.2">
      <c r="B29" s="260"/>
      <c r="C29" s="634"/>
      <c r="D29" s="634"/>
      <c r="E29" s="634"/>
      <c r="F29" s="634"/>
      <c r="G29" s="634"/>
      <c r="H29" s="634"/>
      <c r="I29" s="634"/>
      <c r="J29" s="634"/>
      <c r="K29" s="634"/>
      <c r="L29" s="234"/>
      <c r="M29" s="187"/>
    </row>
    <row r="30" spans="2:13" ht="15" customHeight="1" x14ac:dyDescent="0.2">
      <c r="B30" s="260"/>
      <c r="C30" s="634"/>
      <c r="D30" s="634"/>
      <c r="E30" s="634"/>
      <c r="F30" s="634"/>
      <c r="G30" s="634"/>
      <c r="H30" s="634"/>
      <c r="I30" s="634"/>
      <c r="J30" s="634"/>
      <c r="K30" s="634"/>
      <c r="L30" s="234"/>
      <c r="M30" s="187"/>
    </row>
    <row r="31" spans="2:13" ht="5.0999999999999996" customHeight="1" x14ac:dyDescent="0.2">
      <c r="B31" s="260"/>
      <c r="C31" s="261"/>
      <c r="D31" s="261"/>
      <c r="E31" s="261"/>
      <c r="F31" s="261"/>
      <c r="G31" s="261"/>
      <c r="H31" s="261"/>
      <c r="I31" s="261"/>
      <c r="J31" s="261"/>
      <c r="K31" s="261"/>
      <c r="L31" s="234"/>
      <c r="M31" s="187"/>
    </row>
    <row r="32" spans="2:13" s="107" customFormat="1" ht="15" customHeight="1" x14ac:dyDescent="0.2">
      <c r="B32" s="258" t="s">
        <v>132</v>
      </c>
      <c r="C32" s="262"/>
      <c r="D32" s="262"/>
      <c r="E32" s="262"/>
      <c r="F32" s="262"/>
      <c r="G32" s="262"/>
      <c r="H32" s="262"/>
      <c r="I32" s="262"/>
      <c r="J32" s="262"/>
      <c r="K32" s="262"/>
      <c r="L32" s="237"/>
      <c r="M32" s="201"/>
    </row>
    <row r="33" spans="2:13" ht="15" customHeight="1" x14ac:dyDescent="0.2">
      <c r="B33" s="260"/>
      <c r="C33" s="635" t="s">
        <v>123</v>
      </c>
      <c r="D33" s="635"/>
      <c r="E33" s="635"/>
      <c r="F33" s="635"/>
      <c r="G33" s="635"/>
      <c r="H33" s="635"/>
      <c r="I33" s="635"/>
      <c r="J33" s="635"/>
      <c r="K33" s="635"/>
      <c r="L33" s="234"/>
      <c r="M33" s="187"/>
    </row>
    <row r="34" spans="2:13" ht="15" customHeight="1" x14ac:dyDescent="0.2">
      <c r="B34" s="260"/>
      <c r="C34" s="635"/>
      <c r="D34" s="635"/>
      <c r="E34" s="635"/>
      <c r="F34" s="635"/>
      <c r="G34" s="635"/>
      <c r="H34" s="635"/>
      <c r="I34" s="635"/>
      <c r="J34" s="635"/>
      <c r="K34" s="635"/>
      <c r="L34" s="234"/>
      <c r="M34" s="187"/>
    </row>
    <row r="35" spans="2:13" ht="5.0999999999999996" customHeight="1" x14ac:dyDescent="0.2">
      <c r="B35" s="260"/>
      <c r="C35" s="261"/>
      <c r="D35" s="261"/>
      <c r="E35" s="261"/>
      <c r="F35" s="261"/>
      <c r="G35" s="261"/>
      <c r="H35" s="261"/>
      <c r="I35" s="261"/>
      <c r="J35" s="261"/>
      <c r="K35" s="261"/>
      <c r="L35" s="234"/>
      <c r="M35" s="187"/>
    </row>
    <row r="36" spans="2:13" s="107" customFormat="1" ht="15" customHeight="1" x14ac:dyDescent="0.2">
      <c r="B36" s="258" t="s">
        <v>133</v>
      </c>
      <c r="C36" s="262"/>
      <c r="D36" s="262"/>
      <c r="E36" s="262"/>
      <c r="F36" s="262"/>
      <c r="G36" s="262"/>
      <c r="H36" s="262"/>
      <c r="I36" s="262"/>
      <c r="J36" s="262"/>
      <c r="K36" s="262"/>
      <c r="L36" s="237"/>
      <c r="M36" s="201"/>
    </row>
    <row r="37" spans="2:13" ht="15" customHeight="1" x14ac:dyDescent="0.2">
      <c r="B37" s="260"/>
      <c r="C37" s="635" t="s">
        <v>124</v>
      </c>
      <c r="D37" s="635"/>
      <c r="E37" s="635"/>
      <c r="F37" s="635"/>
      <c r="G37" s="635"/>
      <c r="H37" s="635"/>
      <c r="I37" s="635"/>
      <c r="J37" s="635"/>
      <c r="K37" s="635"/>
      <c r="L37" s="234"/>
      <c r="M37" s="187"/>
    </row>
    <row r="38" spans="2:13" ht="15" customHeight="1" x14ac:dyDescent="0.2">
      <c r="B38" s="260"/>
      <c r="C38" s="635"/>
      <c r="D38" s="635"/>
      <c r="E38" s="635"/>
      <c r="F38" s="635"/>
      <c r="G38" s="635"/>
      <c r="H38" s="635"/>
      <c r="I38" s="635"/>
      <c r="J38" s="635"/>
      <c r="K38" s="635"/>
      <c r="L38" s="234"/>
      <c r="M38" s="187"/>
    </row>
    <row r="39" spans="2:13" ht="5.0999999999999996" customHeight="1" x14ac:dyDescent="0.2">
      <c r="B39" s="260"/>
      <c r="C39" s="261"/>
      <c r="D39" s="261"/>
      <c r="E39" s="261"/>
      <c r="F39" s="261"/>
      <c r="G39" s="261"/>
      <c r="H39" s="261"/>
      <c r="I39" s="261"/>
      <c r="J39" s="261"/>
      <c r="K39" s="261"/>
      <c r="L39" s="234"/>
      <c r="M39" s="187"/>
    </row>
    <row r="40" spans="2:13" s="107" customFormat="1" ht="15" customHeight="1" x14ac:dyDescent="0.2">
      <c r="B40" s="258" t="s">
        <v>134</v>
      </c>
      <c r="C40" s="262"/>
      <c r="D40" s="262"/>
      <c r="E40" s="262"/>
      <c r="F40" s="262"/>
      <c r="G40" s="262"/>
      <c r="H40" s="262"/>
      <c r="I40" s="262"/>
      <c r="J40" s="262"/>
      <c r="K40" s="262"/>
      <c r="L40" s="237"/>
      <c r="M40" s="201"/>
    </row>
    <row r="41" spans="2:13" ht="15" customHeight="1" x14ac:dyDescent="0.2">
      <c r="B41" s="260"/>
      <c r="C41" s="635" t="s">
        <v>135</v>
      </c>
      <c r="D41" s="635"/>
      <c r="E41" s="635"/>
      <c r="F41" s="635"/>
      <c r="G41" s="635"/>
      <c r="H41" s="635"/>
      <c r="I41" s="635"/>
      <c r="J41" s="635"/>
      <c r="K41" s="635"/>
      <c r="L41" s="234"/>
      <c r="M41" s="187"/>
    </row>
    <row r="42" spans="2:13" ht="15" customHeight="1" x14ac:dyDescent="0.2">
      <c r="B42" s="260"/>
      <c r="C42" s="635"/>
      <c r="D42" s="635"/>
      <c r="E42" s="635"/>
      <c r="F42" s="635"/>
      <c r="G42" s="635"/>
      <c r="H42" s="635"/>
      <c r="I42" s="635"/>
      <c r="J42" s="635"/>
      <c r="K42" s="635"/>
      <c r="L42" s="234"/>
      <c r="M42" s="187"/>
    </row>
    <row r="43" spans="2:13" ht="5.0999999999999996" customHeight="1" x14ac:dyDescent="0.2">
      <c r="B43" s="260"/>
      <c r="C43" s="261"/>
      <c r="D43" s="261"/>
      <c r="E43" s="261"/>
      <c r="F43" s="261"/>
      <c r="G43" s="261"/>
      <c r="H43" s="261"/>
      <c r="I43" s="261"/>
      <c r="J43" s="261"/>
      <c r="K43" s="261"/>
      <c r="L43" s="234"/>
      <c r="M43" s="187"/>
    </row>
    <row r="44" spans="2:13" s="107" customFormat="1" ht="15" customHeight="1" x14ac:dyDescent="0.2">
      <c r="B44" s="258" t="s">
        <v>136</v>
      </c>
      <c r="C44" s="262"/>
      <c r="D44" s="262"/>
      <c r="E44" s="262"/>
      <c r="F44" s="262"/>
      <c r="G44" s="262"/>
      <c r="H44" s="262"/>
      <c r="I44" s="262"/>
      <c r="J44" s="262"/>
      <c r="K44" s="262"/>
      <c r="L44" s="237"/>
      <c r="M44" s="201"/>
    </row>
    <row r="45" spans="2:13" ht="15" customHeight="1" x14ac:dyDescent="0.2">
      <c r="B45" s="260"/>
      <c r="C45" s="261" t="s">
        <v>77</v>
      </c>
      <c r="D45" s="261"/>
      <c r="E45" s="261"/>
      <c r="F45" s="261"/>
      <c r="G45" s="261"/>
      <c r="H45" s="261"/>
      <c r="I45" s="261"/>
      <c r="J45" s="261"/>
      <c r="K45" s="261"/>
      <c r="L45" s="234"/>
      <c r="M45" s="187"/>
    </row>
    <row r="46" spans="2:13" ht="5.0999999999999996" customHeight="1" x14ac:dyDescent="0.2">
      <c r="B46" s="260"/>
      <c r="C46" s="261"/>
      <c r="D46" s="261"/>
      <c r="E46" s="261"/>
      <c r="F46" s="261"/>
      <c r="G46" s="261"/>
      <c r="H46" s="261"/>
      <c r="I46" s="261"/>
      <c r="J46" s="261"/>
      <c r="K46" s="261"/>
      <c r="L46" s="234"/>
      <c r="M46" s="187"/>
    </row>
    <row r="47" spans="2:13" s="107" customFormat="1" ht="15" customHeight="1" x14ac:dyDescent="0.2">
      <c r="B47" s="258" t="s">
        <v>312</v>
      </c>
      <c r="C47" s="262"/>
      <c r="D47" s="262"/>
      <c r="E47" s="262"/>
      <c r="F47" s="262"/>
      <c r="G47" s="262"/>
      <c r="H47" s="262"/>
      <c r="I47" s="262"/>
      <c r="J47" s="262"/>
      <c r="K47" s="262"/>
      <c r="L47" s="237"/>
      <c r="M47" s="201"/>
    </row>
    <row r="48" spans="2:13" ht="15" customHeight="1" x14ac:dyDescent="0.2">
      <c r="B48" s="260"/>
      <c r="C48" s="635" t="s">
        <v>313</v>
      </c>
      <c r="D48" s="635"/>
      <c r="E48" s="635"/>
      <c r="F48" s="635"/>
      <c r="G48" s="635"/>
      <c r="H48" s="635"/>
      <c r="I48" s="635"/>
      <c r="J48" s="635"/>
      <c r="K48" s="635"/>
      <c r="L48" s="234"/>
      <c r="M48" s="187"/>
    </row>
    <row r="49" spans="2:13" ht="15" customHeight="1" x14ac:dyDescent="0.2">
      <c r="B49" s="260"/>
      <c r="C49" s="635"/>
      <c r="D49" s="635"/>
      <c r="E49" s="635"/>
      <c r="F49" s="635"/>
      <c r="G49" s="635"/>
      <c r="H49" s="635"/>
      <c r="I49" s="635"/>
      <c r="J49" s="635"/>
      <c r="K49" s="635"/>
      <c r="L49" s="234"/>
      <c r="M49" s="187"/>
    </row>
    <row r="50" spans="2:13" ht="15" customHeight="1" x14ac:dyDescent="0.2">
      <c r="B50" s="260"/>
      <c r="C50" s="635"/>
      <c r="D50" s="635"/>
      <c r="E50" s="635"/>
      <c r="F50" s="635"/>
      <c r="G50" s="635"/>
      <c r="H50" s="635"/>
      <c r="I50" s="635"/>
      <c r="J50" s="635"/>
      <c r="K50" s="635"/>
      <c r="L50" s="234"/>
      <c r="M50" s="187"/>
    </row>
    <row r="51" spans="2:13" ht="5.0999999999999996" customHeight="1" x14ac:dyDescent="0.2">
      <c r="B51" s="260"/>
      <c r="C51" s="261"/>
      <c r="D51" s="261"/>
      <c r="E51" s="261"/>
      <c r="F51" s="261"/>
      <c r="G51" s="261"/>
      <c r="H51" s="261"/>
      <c r="I51" s="261"/>
      <c r="J51" s="261"/>
      <c r="K51" s="261"/>
      <c r="L51" s="234"/>
      <c r="M51" s="187"/>
    </row>
    <row r="52" spans="2:13" s="107" customFormat="1" ht="15" customHeight="1" x14ac:dyDescent="0.2">
      <c r="B52" s="258" t="s">
        <v>137</v>
      </c>
      <c r="C52" s="262"/>
      <c r="D52" s="262"/>
      <c r="E52" s="262"/>
      <c r="F52" s="262"/>
      <c r="G52" s="262"/>
      <c r="H52" s="262"/>
      <c r="I52" s="262"/>
      <c r="J52" s="262"/>
      <c r="K52" s="262"/>
      <c r="L52" s="237"/>
      <c r="M52" s="201"/>
    </row>
    <row r="53" spans="2:13" ht="15" customHeight="1" x14ac:dyDescent="0.2">
      <c r="B53" s="260"/>
      <c r="C53" s="634" t="s">
        <v>125</v>
      </c>
      <c r="D53" s="634"/>
      <c r="E53" s="634"/>
      <c r="F53" s="634"/>
      <c r="G53" s="634"/>
      <c r="H53" s="634"/>
      <c r="I53" s="634"/>
      <c r="J53" s="634"/>
      <c r="K53" s="634"/>
      <c r="L53" s="234"/>
      <c r="M53" s="187"/>
    </row>
    <row r="54" spans="2:13" ht="15" customHeight="1" x14ac:dyDescent="0.2">
      <c r="B54" s="260"/>
      <c r="C54" s="634"/>
      <c r="D54" s="634"/>
      <c r="E54" s="634"/>
      <c r="F54" s="634"/>
      <c r="G54" s="634"/>
      <c r="H54" s="634"/>
      <c r="I54" s="634"/>
      <c r="J54" s="634"/>
      <c r="K54" s="634"/>
      <c r="L54" s="234"/>
      <c r="M54" s="187"/>
    </row>
    <row r="55" spans="2:13" ht="15" customHeight="1" x14ac:dyDescent="0.2">
      <c r="B55" s="260"/>
      <c r="C55" s="634"/>
      <c r="D55" s="634"/>
      <c r="E55" s="634"/>
      <c r="F55" s="634"/>
      <c r="G55" s="634"/>
      <c r="H55" s="634"/>
      <c r="I55" s="634"/>
      <c r="J55" s="634"/>
      <c r="K55" s="634"/>
      <c r="L55" s="234"/>
      <c r="M55" s="187"/>
    </row>
    <row r="56" spans="2:13" x14ac:dyDescent="0.2">
      <c r="B56" s="231"/>
      <c r="C56" s="263"/>
      <c r="D56" s="263"/>
      <c r="E56" s="263"/>
      <c r="F56" s="263"/>
      <c r="G56" s="263"/>
      <c r="H56" s="263"/>
      <c r="I56" s="263"/>
      <c r="J56" s="263"/>
      <c r="K56" s="263"/>
      <c r="L56" s="234"/>
      <c r="M56" s="187"/>
    </row>
    <row r="57" spans="2:13" x14ac:dyDescent="0.2">
      <c r="B57" s="238"/>
      <c r="C57" s="239"/>
      <c r="D57" s="239"/>
      <c r="E57" s="239"/>
      <c r="F57" s="239"/>
      <c r="G57" s="239"/>
      <c r="H57" s="239"/>
      <c r="I57" s="239"/>
      <c r="J57" s="239"/>
      <c r="K57" s="239"/>
    </row>
    <row r="58" spans="2:13" x14ac:dyDescent="0.2">
      <c r="B58" s="189"/>
      <c r="C58" s="187"/>
      <c r="D58" s="187"/>
      <c r="E58" s="187"/>
      <c r="F58" s="187"/>
      <c r="G58" s="187"/>
      <c r="H58" s="187"/>
      <c r="I58" s="187"/>
      <c r="J58" s="187"/>
      <c r="K58" s="187"/>
    </row>
  </sheetData>
  <sheetProtection sheet="1" selectLockedCells="1"/>
  <mergeCells count="6">
    <mergeCell ref="C53:K55"/>
    <mergeCell ref="C28:K30"/>
    <mergeCell ref="C33:K34"/>
    <mergeCell ref="C37:K38"/>
    <mergeCell ref="C41:K42"/>
    <mergeCell ref="C48:K50"/>
  </mergeCells>
  <phoneticPr fontId="2"/>
  <printOptions horizontalCentered="1"/>
  <pageMargins left="0.51181102362204722" right="0.19685039370078741" top="0.70866141732283472" bottom="0.19685039370078741" header="0.51181102362204722" footer="0.51181102362204722"/>
  <pageSetup paperSize="9" scale="98"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V84"/>
  <sheetViews>
    <sheetView showGridLines="0" zoomScale="90" zoomScaleNormal="90" workbookViewId="0">
      <pane xSplit="2" ySplit="4" topLeftCell="C43" activePane="bottomRight" state="frozen"/>
      <selection activeCell="B1" sqref="B1"/>
      <selection pane="topRight" activeCell="B1" sqref="B1"/>
      <selection pane="bottomLeft" activeCell="B1" sqref="B1"/>
      <selection pane="bottomRight"/>
    </sheetView>
  </sheetViews>
  <sheetFormatPr defaultColWidth="9" defaultRowHeight="13.2" x14ac:dyDescent="0.2"/>
  <cols>
    <col min="1" max="1" width="3.21875" style="19" customWidth="1"/>
    <col min="2" max="2" width="21.109375" style="20" customWidth="1"/>
    <col min="3" max="43" width="11.6640625" style="20" customWidth="1"/>
    <col min="44" max="44" width="6.6640625" style="20" customWidth="1"/>
    <col min="45" max="45" width="9" style="20"/>
    <col min="46" max="46" width="9.44140625" style="20" bestFit="1" customWidth="1"/>
    <col min="47" max="16384" width="9" style="20"/>
  </cols>
  <sheetData>
    <row r="1" spans="1:48" x14ac:dyDescent="0.2">
      <c r="A1" s="414" t="s">
        <v>384</v>
      </c>
      <c r="B1" s="390"/>
      <c r="C1" s="390"/>
      <c r="D1" s="390"/>
      <c r="E1" s="390"/>
      <c r="F1" s="390"/>
      <c r="G1" s="390"/>
      <c r="H1" s="390"/>
      <c r="I1" s="390"/>
      <c r="J1" s="390"/>
      <c r="K1" s="390"/>
      <c r="L1" s="390"/>
      <c r="M1" s="390"/>
      <c r="N1" s="390"/>
      <c r="O1" s="390"/>
      <c r="P1" s="390"/>
      <c r="Q1" s="390"/>
      <c r="R1" s="390"/>
      <c r="S1" s="390"/>
      <c r="T1" s="390"/>
      <c r="U1" s="390"/>
      <c r="V1" s="390"/>
      <c r="W1" s="390"/>
      <c r="X1" s="390"/>
      <c r="Y1" s="390"/>
      <c r="Z1" s="390"/>
      <c r="AA1" s="390"/>
      <c r="AB1" s="390"/>
      <c r="AC1" s="390"/>
      <c r="AD1" s="390"/>
      <c r="AE1" s="390"/>
      <c r="AF1" s="390"/>
      <c r="AG1" s="390"/>
      <c r="AH1" s="390"/>
      <c r="AI1" s="390"/>
      <c r="AJ1" s="390"/>
      <c r="AK1" s="390"/>
      <c r="AL1" s="390"/>
      <c r="AM1" s="390"/>
      <c r="AN1" s="390"/>
      <c r="AO1" s="390"/>
      <c r="AP1" s="390"/>
      <c r="AQ1" s="390"/>
      <c r="AR1" s="390"/>
      <c r="AS1" s="390"/>
      <c r="AT1" s="390"/>
      <c r="AU1" s="390"/>
      <c r="AV1" s="390"/>
    </row>
    <row r="2" spans="1:48" ht="24.9" customHeight="1" x14ac:dyDescent="0.2">
      <c r="A2" s="415"/>
      <c r="B2" s="390"/>
      <c r="C2" s="390"/>
      <c r="D2" s="416" t="s" ph="1">
        <v>371</v>
      </c>
      <c r="E2" s="390"/>
      <c r="F2" s="390"/>
      <c r="G2" s="390"/>
      <c r="H2" s="390"/>
      <c r="I2" s="390"/>
      <c r="J2" s="390"/>
      <c r="K2" s="390"/>
      <c r="L2" s="390"/>
      <c r="M2" s="390"/>
      <c r="N2" s="390"/>
      <c r="O2" s="390"/>
      <c r="P2" s="390"/>
      <c r="Q2" s="390"/>
      <c r="R2" s="390"/>
      <c r="S2" s="390"/>
      <c r="T2" s="390"/>
      <c r="U2" s="390"/>
      <c r="V2" s="390"/>
      <c r="W2" s="390"/>
      <c r="X2" s="390"/>
      <c r="Y2" s="390"/>
      <c r="Z2" s="390"/>
      <c r="AA2" s="390"/>
      <c r="AB2" s="390"/>
      <c r="AC2" s="390"/>
      <c r="AD2" s="390"/>
      <c r="AE2" s="390"/>
      <c r="AF2" s="390"/>
      <c r="AG2" s="390"/>
      <c r="AH2" s="390"/>
      <c r="AI2" s="390"/>
      <c r="AJ2" s="390"/>
      <c r="AK2" s="390"/>
      <c r="AL2" s="390"/>
      <c r="AM2" s="390"/>
      <c r="AN2" s="390"/>
      <c r="AO2" s="390"/>
      <c r="AP2" s="390"/>
      <c r="AQ2" s="390"/>
      <c r="AR2" s="390"/>
      <c r="AS2" s="390"/>
      <c r="AT2" s="390"/>
      <c r="AU2" s="390"/>
      <c r="AV2" s="390"/>
    </row>
    <row r="3" spans="1:48" ht="13.5" customHeight="1" x14ac:dyDescent="0.2">
      <c r="A3" s="675" t="s">
        <v>183</v>
      </c>
      <c r="B3" s="676"/>
      <c r="C3" s="392" t="s">
        <v>256</v>
      </c>
      <c r="D3" s="392" t="s">
        <v>258</v>
      </c>
      <c r="E3" s="392" t="s">
        <v>260</v>
      </c>
      <c r="F3" s="392" t="s">
        <v>264</v>
      </c>
      <c r="G3" s="392">
        <v>11</v>
      </c>
      <c r="H3" s="392">
        <v>15</v>
      </c>
      <c r="I3" s="392">
        <v>16</v>
      </c>
      <c r="J3" s="392">
        <v>20</v>
      </c>
      <c r="K3" s="392">
        <v>21</v>
      </c>
      <c r="L3" s="392">
        <v>22</v>
      </c>
      <c r="M3" s="392">
        <v>25</v>
      </c>
      <c r="N3" s="392">
        <v>26</v>
      </c>
      <c r="O3" s="392">
        <v>27</v>
      </c>
      <c r="P3" s="392">
        <v>28</v>
      </c>
      <c r="Q3" s="392">
        <v>29</v>
      </c>
      <c r="R3" s="392">
        <v>30</v>
      </c>
      <c r="S3" s="392">
        <v>31</v>
      </c>
      <c r="T3" s="392">
        <v>32</v>
      </c>
      <c r="U3" s="392">
        <v>33</v>
      </c>
      <c r="V3" s="392">
        <v>34</v>
      </c>
      <c r="W3" s="392">
        <v>35</v>
      </c>
      <c r="X3" s="392">
        <v>39</v>
      </c>
      <c r="Y3" s="392">
        <v>41</v>
      </c>
      <c r="Z3" s="392">
        <v>46</v>
      </c>
      <c r="AA3" s="392">
        <v>47</v>
      </c>
      <c r="AB3" s="392">
        <v>48</v>
      </c>
      <c r="AC3" s="392">
        <v>51</v>
      </c>
      <c r="AD3" s="392">
        <v>53</v>
      </c>
      <c r="AE3" s="392">
        <v>55</v>
      </c>
      <c r="AF3" s="392">
        <v>57</v>
      </c>
      <c r="AG3" s="392">
        <v>59</v>
      </c>
      <c r="AH3" s="392">
        <v>61</v>
      </c>
      <c r="AI3" s="392">
        <v>63</v>
      </c>
      <c r="AJ3" s="392">
        <v>64</v>
      </c>
      <c r="AK3" s="392">
        <v>65</v>
      </c>
      <c r="AL3" s="392">
        <v>66</v>
      </c>
      <c r="AM3" s="392">
        <v>67</v>
      </c>
      <c r="AN3" s="392">
        <v>68</v>
      </c>
      <c r="AO3" s="392">
        <v>69</v>
      </c>
      <c r="AP3" s="417"/>
      <c r="AQ3" s="417"/>
      <c r="AR3" s="390"/>
      <c r="AS3" s="390"/>
      <c r="AT3" s="390"/>
      <c r="AU3" s="390"/>
      <c r="AV3" s="390"/>
    </row>
    <row r="4" spans="1:48" s="182" customFormat="1" ht="39.9" customHeight="1" x14ac:dyDescent="0.2">
      <c r="A4" s="677"/>
      <c r="B4" s="678"/>
      <c r="C4" s="314" t="s">
        <v>257</v>
      </c>
      <c r="D4" s="314" t="s">
        <v>259</v>
      </c>
      <c r="E4" s="314" t="s">
        <v>261</v>
      </c>
      <c r="F4" s="314" t="s">
        <v>262</v>
      </c>
      <c r="G4" s="314" t="s">
        <v>263</v>
      </c>
      <c r="H4" s="314" t="s">
        <v>265</v>
      </c>
      <c r="I4" s="314" t="s">
        <v>266</v>
      </c>
      <c r="J4" s="314" t="s">
        <v>267</v>
      </c>
      <c r="K4" s="314" t="s">
        <v>268</v>
      </c>
      <c r="L4" s="314" t="s">
        <v>357</v>
      </c>
      <c r="M4" s="314" t="s">
        <v>269</v>
      </c>
      <c r="N4" s="314" t="s">
        <v>270</v>
      </c>
      <c r="O4" s="314" t="s">
        <v>271</v>
      </c>
      <c r="P4" s="314" t="s">
        <v>272</v>
      </c>
      <c r="Q4" s="314" t="s">
        <v>358</v>
      </c>
      <c r="R4" s="314" t="s">
        <v>359</v>
      </c>
      <c r="S4" s="314" t="s">
        <v>360</v>
      </c>
      <c r="T4" s="314" t="s">
        <v>273</v>
      </c>
      <c r="U4" s="314" t="s">
        <v>274</v>
      </c>
      <c r="V4" s="314" t="s">
        <v>352</v>
      </c>
      <c r="W4" s="314" t="s">
        <v>275</v>
      </c>
      <c r="X4" s="314" t="s">
        <v>353</v>
      </c>
      <c r="Y4" s="314" t="s">
        <v>276</v>
      </c>
      <c r="Z4" s="314" t="s">
        <v>390</v>
      </c>
      <c r="AA4" s="314" t="s">
        <v>354</v>
      </c>
      <c r="AB4" s="314" t="s">
        <v>361</v>
      </c>
      <c r="AC4" s="314" t="s">
        <v>277</v>
      </c>
      <c r="AD4" s="314" t="s">
        <v>278</v>
      </c>
      <c r="AE4" s="314" t="s">
        <v>279</v>
      </c>
      <c r="AF4" s="314" t="s">
        <v>280</v>
      </c>
      <c r="AG4" s="314" t="s">
        <v>281</v>
      </c>
      <c r="AH4" s="314" t="s">
        <v>282</v>
      </c>
      <c r="AI4" s="314" t="s">
        <v>283</v>
      </c>
      <c r="AJ4" s="314" t="s">
        <v>284</v>
      </c>
      <c r="AK4" s="314" t="s">
        <v>362</v>
      </c>
      <c r="AL4" s="314" t="s">
        <v>285</v>
      </c>
      <c r="AM4" s="314" t="s">
        <v>286</v>
      </c>
      <c r="AN4" s="314" t="s">
        <v>287</v>
      </c>
      <c r="AO4" s="314" t="s">
        <v>288</v>
      </c>
      <c r="AP4" s="418" t="s">
        <v>307</v>
      </c>
      <c r="AQ4" s="418" t="s">
        <v>308</v>
      </c>
      <c r="AR4" s="397"/>
      <c r="AS4" s="397"/>
      <c r="AT4" s="397"/>
      <c r="AU4" s="397"/>
      <c r="AV4" s="397"/>
    </row>
    <row r="5" spans="1:48" ht="15" customHeight="1" x14ac:dyDescent="0.2">
      <c r="A5" s="398" t="s">
        <v>256</v>
      </c>
      <c r="B5" s="399" t="s">
        <v>257</v>
      </c>
      <c r="C5" s="402">
        <v>1.1233949999999999</v>
      </c>
      <c r="D5" s="401">
        <v>1.0349999999999999E-3</v>
      </c>
      <c r="E5" s="401">
        <v>9.2900000000000003E-4</v>
      </c>
      <c r="F5" s="401">
        <v>4.5000000000000003E-5</v>
      </c>
      <c r="G5" s="401">
        <v>0.11182400000000001</v>
      </c>
      <c r="H5" s="401">
        <v>1.3467E-2</v>
      </c>
      <c r="I5" s="401">
        <v>2.1459999999999999E-3</v>
      </c>
      <c r="J5" s="401">
        <v>1.0070000000000001E-3</v>
      </c>
      <c r="K5" s="401">
        <v>2.3E-5</v>
      </c>
      <c r="L5" s="401">
        <v>2.4459999999999998E-3</v>
      </c>
      <c r="M5" s="401">
        <v>6.7999999999999999E-5</v>
      </c>
      <c r="N5" s="401">
        <v>3.6999999999999998E-5</v>
      </c>
      <c r="O5" s="401">
        <v>6.2000000000000003E-5</v>
      </c>
      <c r="P5" s="401">
        <v>2.5999999999999998E-5</v>
      </c>
      <c r="Q5" s="401">
        <v>4.6E-5</v>
      </c>
      <c r="R5" s="401">
        <v>4.3999999999999999E-5</v>
      </c>
      <c r="S5" s="401">
        <v>7.8999999999999996E-5</v>
      </c>
      <c r="T5" s="401">
        <v>4.0000000000000003E-5</v>
      </c>
      <c r="U5" s="401">
        <v>6.8999999999999997E-5</v>
      </c>
      <c r="V5" s="401">
        <v>5.3999999999999998E-5</v>
      </c>
      <c r="W5" s="401">
        <v>5.3000000000000001E-5</v>
      </c>
      <c r="X5" s="401">
        <v>1.5195999999999999E-2</v>
      </c>
      <c r="Y5" s="401">
        <v>9.0499999999999999E-4</v>
      </c>
      <c r="Z5" s="401">
        <v>5.1E-5</v>
      </c>
      <c r="AA5" s="401">
        <v>1.3200000000000001E-4</v>
      </c>
      <c r="AB5" s="401">
        <v>6.0999999999999999E-5</v>
      </c>
      <c r="AC5" s="401">
        <v>1.92E-4</v>
      </c>
      <c r="AD5" s="401">
        <v>9.2E-5</v>
      </c>
      <c r="AE5" s="401">
        <v>3.1000000000000001E-5</v>
      </c>
      <c r="AF5" s="401">
        <v>6.0000000000000002E-5</v>
      </c>
      <c r="AG5" s="401">
        <v>1.66E-4</v>
      </c>
      <c r="AH5" s="401">
        <v>7.7000000000000001E-5</v>
      </c>
      <c r="AI5" s="401">
        <v>1.101E-3</v>
      </c>
      <c r="AJ5" s="401">
        <v>1.83E-3</v>
      </c>
      <c r="AK5" s="612">
        <v>1.9350000000000001E-3</v>
      </c>
      <c r="AL5" s="612">
        <v>7.7000000000000001E-5</v>
      </c>
      <c r="AM5" s="612">
        <v>1.1284000000000001E-2</v>
      </c>
      <c r="AN5" s="612">
        <v>7.94E-4</v>
      </c>
      <c r="AO5" s="613">
        <v>1.47E-4</v>
      </c>
      <c r="AP5" s="403">
        <v>1.291026</v>
      </c>
      <c r="AQ5" s="403">
        <v>1.0100979999999999</v>
      </c>
      <c r="AR5" s="390"/>
      <c r="AS5" s="390"/>
      <c r="AT5" s="419"/>
      <c r="AU5" s="390"/>
      <c r="AV5" s="390"/>
    </row>
    <row r="6" spans="1:48" ht="15" customHeight="1" x14ac:dyDescent="0.2">
      <c r="A6" s="398" t="s">
        <v>258</v>
      </c>
      <c r="B6" s="399" t="s">
        <v>259</v>
      </c>
      <c r="C6" s="402">
        <v>1.3519999999999999E-3</v>
      </c>
      <c r="D6" s="401">
        <v>1.227932</v>
      </c>
      <c r="E6" s="401">
        <v>1.4899999999999999E-4</v>
      </c>
      <c r="F6" s="401">
        <v>1.22E-4</v>
      </c>
      <c r="G6" s="401">
        <v>1.82E-3</v>
      </c>
      <c r="H6" s="401">
        <v>2.0699999999999999E-4</v>
      </c>
      <c r="I6" s="401">
        <v>0.103098</v>
      </c>
      <c r="J6" s="401">
        <v>1.0579999999999999E-3</v>
      </c>
      <c r="K6" s="401">
        <v>6.4999999999999994E-5</v>
      </c>
      <c r="L6" s="401">
        <v>2.5500000000000002E-4</v>
      </c>
      <c r="M6" s="401">
        <v>5.4900000000000001E-4</v>
      </c>
      <c r="N6" s="401">
        <v>8.2000000000000001E-5</v>
      </c>
      <c r="O6" s="401">
        <v>2.1499999999999999E-4</v>
      </c>
      <c r="P6" s="401">
        <v>1.76E-4</v>
      </c>
      <c r="Q6" s="401">
        <v>1.2400000000000001E-4</v>
      </c>
      <c r="R6" s="401">
        <v>9.7999999999999997E-5</v>
      </c>
      <c r="S6" s="401">
        <v>3.4099999999999999E-4</v>
      </c>
      <c r="T6" s="401">
        <v>1.63E-4</v>
      </c>
      <c r="U6" s="401">
        <v>2.5799999999999998E-4</v>
      </c>
      <c r="V6" s="401">
        <v>2.7799999999999998E-4</v>
      </c>
      <c r="W6" s="401">
        <v>9.6000000000000002E-5</v>
      </c>
      <c r="X6" s="401">
        <v>2.6900000000000001E-3</v>
      </c>
      <c r="Y6" s="401">
        <v>1.214E-3</v>
      </c>
      <c r="Z6" s="401">
        <v>2.1800000000000001E-4</v>
      </c>
      <c r="AA6" s="401">
        <v>2.52E-4</v>
      </c>
      <c r="AB6" s="401">
        <v>2.3699999999999999E-4</v>
      </c>
      <c r="AC6" s="401">
        <v>3.2299999999999999E-4</v>
      </c>
      <c r="AD6" s="401">
        <v>2.7399999999999999E-4</v>
      </c>
      <c r="AE6" s="401">
        <v>5.5000000000000002E-5</v>
      </c>
      <c r="AF6" s="401">
        <v>1.3899999999999999E-4</v>
      </c>
      <c r="AG6" s="401">
        <v>4.6299999999999998E-4</v>
      </c>
      <c r="AH6" s="401">
        <v>1.45E-4</v>
      </c>
      <c r="AI6" s="401">
        <v>3.97E-4</v>
      </c>
      <c r="AJ6" s="401">
        <v>4.0700000000000003E-4</v>
      </c>
      <c r="AK6" s="401">
        <v>7.3200000000000001E-4</v>
      </c>
      <c r="AL6" s="401">
        <v>3.0200000000000002E-4</v>
      </c>
      <c r="AM6" s="401">
        <v>1.554E-3</v>
      </c>
      <c r="AN6" s="401">
        <v>1.3838E-2</v>
      </c>
      <c r="AO6" s="614">
        <v>9.8999999999999994E-5</v>
      </c>
      <c r="AP6" s="403">
        <v>1.361775</v>
      </c>
      <c r="AQ6" s="403">
        <v>1.0654520000000001</v>
      </c>
      <c r="AR6" s="390"/>
      <c r="AS6" s="390"/>
      <c r="AT6" s="419"/>
      <c r="AU6" s="390"/>
      <c r="AV6" s="390"/>
    </row>
    <row r="7" spans="1:48" ht="15" customHeight="1" x14ac:dyDescent="0.2">
      <c r="A7" s="398" t="s">
        <v>260</v>
      </c>
      <c r="B7" s="399" t="s">
        <v>261</v>
      </c>
      <c r="C7" s="402">
        <v>4.2299999999999998E-4</v>
      </c>
      <c r="D7" s="401">
        <v>4.8000000000000001E-5</v>
      </c>
      <c r="E7" s="401">
        <v>1.003126</v>
      </c>
      <c r="F7" s="401">
        <v>9.9999999999999995E-7</v>
      </c>
      <c r="G7" s="401">
        <v>1.976E-2</v>
      </c>
      <c r="H7" s="401">
        <v>2.5000000000000001E-5</v>
      </c>
      <c r="I7" s="401">
        <v>1.7E-5</v>
      </c>
      <c r="J7" s="401">
        <v>3.8000000000000002E-5</v>
      </c>
      <c r="K7" s="401">
        <v>9.9999999999999995E-7</v>
      </c>
      <c r="L7" s="401">
        <v>1.9999999999999999E-6</v>
      </c>
      <c r="M7" s="401">
        <v>3.9999999999999998E-6</v>
      </c>
      <c r="N7" s="401">
        <v>0</v>
      </c>
      <c r="O7" s="401">
        <v>9.9999999999999995E-7</v>
      </c>
      <c r="P7" s="401">
        <v>9.9999999999999995E-7</v>
      </c>
      <c r="Q7" s="401">
        <v>9.9999999999999995E-7</v>
      </c>
      <c r="R7" s="401">
        <v>9.9999999999999995E-7</v>
      </c>
      <c r="S7" s="401">
        <v>9.9999999999999995E-7</v>
      </c>
      <c r="T7" s="401">
        <v>9.9999999999999995E-7</v>
      </c>
      <c r="U7" s="401">
        <v>9.9999999999999995E-7</v>
      </c>
      <c r="V7" s="401">
        <v>9.9999999999999995E-7</v>
      </c>
      <c r="W7" s="401">
        <v>9.9999999999999995E-7</v>
      </c>
      <c r="X7" s="401">
        <v>2.9E-5</v>
      </c>
      <c r="Y7" s="401">
        <v>1.9999999999999999E-6</v>
      </c>
      <c r="Z7" s="401">
        <v>9.9999999999999995E-7</v>
      </c>
      <c r="AA7" s="401">
        <v>1.9999999999999999E-6</v>
      </c>
      <c r="AB7" s="401">
        <v>9.9999999999999995E-7</v>
      </c>
      <c r="AC7" s="401">
        <v>3.0000000000000001E-6</v>
      </c>
      <c r="AD7" s="401">
        <v>1.9999999999999999E-6</v>
      </c>
      <c r="AE7" s="401">
        <v>9.9999999999999995E-7</v>
      </c>
      <c r="AF7" s="401">
        <v>1.9999999999999999E-6</v>
      </c>
      <c r="AG7" s="401">
        <v>1.2999999999999999E-5</v>
      </c>
      <c r="AH7" s="401">
        <v>5.0000000000000004E-6</v>
      </c>
      <c r="AI7" s="401">
        <v>5.8999999999999998E-5</v>
      </c>
      <c r="AJ7" s="401">
        <v>2.1699999999999999E-4</v>
      </c>
      <c r="AK7" s="401">
        <v>1.2E-5</v>
      </c>
      <c r="AL7" s="401">
        <v>3.9999999999999998E-6</v>
      </c>
      <c r="AM7" s="401">
        <v>1.9859999999999999E-3</v>
      </c>
      <c r="AN7" s="401">
        <v>3.9999999999999998E-6</v>
      </c>
      <c r="AO7" s="614">
        <v>2.0000000000000002E-5</v>
      </c>
      <c r="AP7" s="403">
        <v>1.0258119999999999</v>
      </c>
      <c r="AQ7" s="403">
        <v>0.80259499999999995</v>
      </c>
      <c r="AR7" s="390"/>
      <c r="AS7" s="390"/>
      <c r="AT7" s="419"/>
      <c r="AU7" s="390"/>
      <c r="AV7" s="390"/>
    </row>
    <row r="8" spans="1:48" ht="15" customHeight="1" x14ac:dyDescent="0.2">
      <c r="A8" s="398" t="s">
        <v>264</v>
      </c>
      <c r="B8" s="399" t="s">
        <v>262</v>
      </c>
      <c r="C8" s="402">
        <v>1.16E-4</v>
      </c>
      <c r="D8" s="401">
        <v>8.7999999999999998E-5</v>
      </c>
      <c r="E8" s="401">
        <v>3.4999999999999997E-5</v>
      </c>
      <c r="F8" s="401">
        <v>1.0002740000000001</v>
      </c>
      <c r="G8" s="401">
        <v>1.26E-4</v>
      </c>
      <c r="H8" s="401">
        <v>1.6100000000000001E-4</v>
      </c>
      <c r="I8" s="401">
        <v>2.9500000000000001E-4</v>
      </c>
      <c r="J8" s="401">
        <v>5.4900000000000001E-4</v>
      </c>
      <c r="K8" s="401">
        <v>4.3870000000000003E-3</v>
      </c>
      <c r="L8" s="401">
        <v>2.04E-4</v>
      </c>
      <c r="M8" s="401">
        <v>2.1120000000000002E-3</v>
      </c>
      <c r="N8" s="401">
        <v>5.4600000000000004E-4</v>
      </c>
      <c r="O8" s="401">
        <v>2.5999999999999998E-4</v>
      </c>
      <c r="P8" s="401">
        <v>1.94E-4</v>
      </c>
      <c r="Q8" s="401">
        <v>9.7999999999999997E-5</v>
      </c>
      <c r="R8" s="401">
        <v>9.7999999999999997E-5</v>
      </c>
      <c r="S8" s="401">
        <v>9.5000000000000005E-5</v>
      </c>
      <c r="T8" s="401">
        <v>2.2599999999999999E-4</v>
      </c>
      <c r="U8" s="401">
        <v>7.6000000000000004E-5</v>
      </c>
      <c r="V8" s="401">
        <v>3.1999999999999999E-5</v>
      </c>
      <c r="W8" s="401">
        <v>1.1E-4</v>
      </c>
      <c r="X8" s="401">
        <v>1.8000000000000001E-4</v>
      </c>
      <c r="Y8" s="401">
        <v>2.2599999999999999E-4</v>
      </c>
      <c r="Z8" s="401">
        <v>1.0543E-2</v>
      </c>
      <c r="AA8" s="401">
        <v>3.9100000000000002E-4</v>
      </c>
      <c r="AB8" s="401">
        <v>4.64E-4</v>
      </c>
      <c r="AC8" s="401">
        <v>1.8900000000000001E-4</v>
      </c>
      <c r="AD8" s="401">
        <v>5.1999999999999997E-5</v>
      </c>
      <c r="AE8" s="401">
        <v>2.6999999999999999E-5</v>
      </c>
      <c r="AF8" s="401">
        <v>7.3999999999999996E-5</v>
      </c>
      <c r="AG8" s="401">
        <v>8.0000000000000007E-5</v>
      </c>
      <c r="AH8" s="401">
        <v>9.1000000000000003E-5</v>
      </c>
      <c r="AI8" s="401">
        <v>1.25E-4</v>
      </c>
      <c r="AJ8" s="401">
        <v>1E-4</v>
      </c>
      <c r="AK8" s="401">
        <v>4.3000000000000002E-5</v>
      </c>
      <c r="AL8" s="401">
        <v>4.6999999999999997E-5</v>
      </c>
      <c r="AM8" s="401">
        <v>2.0699999999999999E-4</v>
      </c>
      <c r="AN8" s="401">
        <v>8.0000000000000007E-5</v>
      </c>
      <c r="AO8" s="614">
        <v>5.8E-5</v>
      </c>
      <c r="AP8" s="403">
        <v>1.0230619999999999</v>
      </c>
      <c r="AQ8" s="403">
        <v>0.80044300000000002</v>
      </c>
      <c r="AR8" s="390"/>
      <c r="AS8" s="390"/>
      <c r="AT8" s="419"/>
      <c r="AU8" s="390"/>
      <c r="AV8" s="390"/>
    </row>
    <row r="9" spans="1:48" ht="15" customHeight="1" x14ac:dyDescent="0.2">
      <c r="A9" s="398">
        <v>11</v>
      </c>
      <c r="B9" s="399" t="s">
        <v>263</v>
      </c>
      <c r="C9" s="402">
        <v>2.2057E-2</v>
      </c>
      <c r="D9" s="401">
        <v>2.5000000000000001E-3</v>
      </c>
      <c r="E9" s="401">
        <v>7.5729999999999999E-3</v>
      </c>
      <c r="F9" s="401">
        <v>1.5E-5</v>
      </c>
      <c r="G9" s="401">
        <v>1.041363</v>
      </c>
      <c r="H9" s="401">
        <v>1.2769999999999999E-3</v>
      </c>
      <c r="I9" s="401">
        <v>8.4199999999999998E-4</v>
      </c>
      <c r="J9" s="401">
        <v>1.17E-3</v>
      </c>
      <c r="K9" s="401">
        <v>1.1E-5</v>
      </c>
      <c r="L9" s="401">
        <v>6.8999999999999997E-5</v>
      </c>
      <c r="M9" s="401">
        <v>1.8100000000000001E-4</v>
      </c>
      <c r="N9" s="401">
        <v>7.9999999999999996E-6</v>
      </c>
      <c r="O9" s="401">
        <v>1.0000000000000001E-5</v>
      </c>
      <c r="P9" s="401">
        <v>7.9999999999999996E-6</v>
      </c>
      <c r="Q9" s="401">
        <v>1.2E-5</v>
      </c>
      <c r="R9" s="401">
        <v>9.0000000000000002E-6</v>
      </c>
      <c r="S9" s="401">
        <v>1.2999999999999999E-5</v>
      </c>
      <c r="T9" s="401">
        <v>1.7E-5</v>
      </c>
      <c r="U9" s="401">
        <v>1.2999999999999999E-5</v>
      </c>
      <c r="V9" s="401">
        <v>1.7E-5</v>
      </c>
      <c r="W9" s="401">
        <v>9.0000000000000002E-6</v>
      </c>
      <c r="X9" s="401">
        <v>6.5899999999999997E-4</v>
      </c>
      <c r="Y9" s="401">
        <v>5.3999999999999998E-5</v>
      </c>
      <c r="Z9" s="401">
        <v>1.1E-5</v>
      </c>
      <c r="AA9" s="401">
        <v>2.5999999999999998E-5</v>
      </c>
      <c r="AB9" s="401">
        <v>1.2E-5</v>
      </c>
      <c r="AC9" s="401">
        <v>5.1999999999999997E-5</v>
      </c>
      <c r="AD9" s="401">
        <v>2.1999999999999999E-5</v>
      </c>
      <c r="AE9" s="401">
        <v>1.4E-5</v>
      </c>
      <c r="AF9" s="401">
        <v>2.8E-5</v>
      </c>
      <c r="AG9" s="401">
        <v>1.3799999999999999E-4</v>
      </c>
      <c r="AH9" s="401">
        <v>1.4300000000000001E-4</v>
      </c>
      <c r="AI9" s="401">
        <v>9.7300000000000002E-4</v>
      </c>
      <c r="AJ9" s="401">
        <v>1.9070000000000001E-3</v>
      </c>
      <c r="AK9" s="401">
        <v>3.9800000000000002E-4</v>
      </c>
      <c r="AL9" s="401">
        <v>4.3000000000000002E-5</v>
      </c>
      <c r="AM9" s="401">
        <v>1.9637000000000002E-2</v>
      </c>
      <c r="AN9" s="401">
        <v>1.4200000000000001E-4</v>
      </c>
      <c r="AO9" s="614">
        <v>7.6099999999999996E-4</v>
      </c>
      <c r="AP9" s="403">
        <v>1.102193</v>
      </c>
      <c r="AQ9" s="403">
        <v>0.86235499999999998</v>
      </c>
      <c r="AR9" s="390"/>
      <c r="AS9" s="390"/>
      <c r="AT9" s="419"/>
      <c r="AU9" s="390"/>
      <c r="AV9" s="390"/>
    </row>
    <row r="10" spans="1:48" ht="15" customHeight="1" x14ac:dyDescent="0.2">
      <c r="A10" s="398">
        <v>15</v>
      </c>
      <c r="B10" s="399" t="s">
        <v>265</v>
      </c>
      <c r="C10" s="402">
        <v>2.5799999999999998E-4</v>
      </c>
      <c r="D10" s="401">
        <v>1.13E-4</v>
      </c>
      <c r="E10" s="401">
        <v>1.9810000000000001E-3</v>
      </c>
      <c r="F10" s="401">
        <v>2.41E-4</v>
      </c>
      <c r="G10" s="401">
        <v>1.76E-4</v>
      </c>
      <c r="H10" s="401">
        <v>1.0177480000000001</v>
      </c>
      <c r="I10" s="401">
        <v>1.84E-4</v>
      </c>
      <c r="J10" s="401">
        <v>3.0400000000000002E-4</v>
      </c>
      <c r="K10" s="401">
        <v>6.4999999999999994E-5</v>
      </c>
      <c r="L10" s="401">
        <v>2.6200000000000003E-4</v>
      </c>
      <c r="M10" s="401">
        <v>1.8000000000000001E-4</v>
      </c>
      <c r="N10" s="401">
        <v>5.7000000000000003E-5</v>
      </c>
      <c r="O10" s="401">
        <v>2.34E-4</v>
      </c>
      <c r="P10" s="401">
        <v>1.12E-4</v>
      </c>
      <c r="Q10" s="401">
        <v>1.4100000000000001E-4</v>
      </c>
      <c r="R10" s="401">
        <v>9.6000000000000002E-5</v>
      </c>
      <c r="S10" s="401">
        <v>1.93E-4</v>
      </c>
      <c r="T10" s="401">
        <v>2.2800000000000001E-4</v>
      </c>
      <c r="U10" s="401">
        <v>2.4699999999999999E-4</v>
      </c>
      <c r="V10" s="401">
        <v>3.8999999999999999E-5</v>
      </c>
      <c r="W10" s="401">
        <v>1.3100000000000001E-4</v>
      </c>
      <c r="X10" s="401">
        <v>3.1399999999999999E-4</v>
      </c>
      <c r="Y10" s="401">
        <v>2.9E-4</v>
      </c>
      <c r="Z10" s="401">
        <v>4.3000000000000002E-5</v>
      </c>
      <c r="AA10" s="401">
        <v>1.26E-4</v>
      </c>
      <c r="AB10" s="401">
        <v>2.3800000000000001E-4</v>
      </c>
      <c r="AC10" s="401">
        <v>3.6000000000000002E-4</v>
      </c>
      <c r="AD10" s="401">
        <v>1.2999999999999999E-4</v>
      </c>
      <c r="AE10" s="401">
        <v>1.7E-5</v>
      </c>
      <c r="AF10" s="401">
        <v>1.4300000000000001E-4</v>
      </c>
      <c r="AG10" s="401">
        <v>9.8999999999999994E-5</v>
      </c>
      <c r="AH10" s="401">
        <v>3.7500000000000001E-4</v>
      </c>
      <c r="AI10" s="401">
        <v>7.8999999999999996E-5</v>
      </c>
      <c r="AJ10" s="401">
        <v>3.2200000000000002E-4</v>
      </c>
      <c r="AK10" s="401">
        <v>1.4829999999999999E-3</v>
      </c>
      <c r="AL10" s="401">
        <v>1.64E-4</v>
      </c>
      <c r="AM10" s="401">
        <v>3.77E-4</v>
      </c>
      <c r="AN10" s="401">
        <v>1.5889999999999999E-3</v>
      </c>
      <c r="AO10" s="614">
        <v>8.0000000000000007E-5</v>
      </c>
      <c r="AP10" s="403">
        <v>1.029217</v>
      </c>
      <c r="AQ10" s="403">
        <v>0.80525800000000003</v>
      </c>
      <c r="AR10" s="390"/>
      <c r="AS10" s="390"/>
      <c r="AT10" s="419"/>
      <c r="AU10" s="390"/>
      <c r="AV10" s="390"/>
    </row>
    <row r="11" spans="1:48" ht="15" customHeight="1" x14ac:dyDescent="0.2">
      <c r="A11" s="398">
        <v>16</v>
      </c>
      <c r="B11" s="399" t="s">
        <v>266</v>
      </c>
      <c r="C11" s="402">
        <v>9.4450000000000003E-3</v>
      </c>
      <c r="D11" s="401">
        <v>7.3709999999999999E-3</v>
      </c>
      <c r="E11" s="401">
        <v>1.134E-3</v>
      </c>
      <c r="F11" s="401">
        <v>1.0020000000000001E-3</v>
      </c>
      <c r="G11" s="401">
        <v>7.5040000000000003E-3</v>
      </c>
      <c r="H11" s="401">
        <v>2.0969999999999999E-3</v>
      </c>
      <c r="I11" s="401">
        <v>1.0857060000000001</v>
      </c>
      <c r="J11" s="401">
        <v>1.0784999999999999E-2</v>
      </c>
      <c r="K11" s="401">
        <v>6.7500000000000004E-4</v>
      </c>
      <c r="L11" s="401">
        <v>2.6689999999999999E-3</v>
      </c>
      <c r="M11" s="401">
        <v>5.7600000000000004E-3</v>
      </c>
      <c r="N11" s="401">
        <v>8.5400000000000005E-4</v>
      </c>
      <c r="O11" s="401">
        <v>2.2569999999999999E-3</v>
      </c>
      <c r="P11" s="401">
        <v>1.8420000000000001E-3</v>
      </c>
      <c r="Q11" s="401">
        <v>1.297E-3</v>
      </c>
      <c r="R11" s="401">
        <v>1.0219999999999999E-3</v>
      </c>
      <c r="S11" s="401">
        <v>3.5839999999999999E-3</v>
      </c>
      <c r="T11" s="401">
        <v>1.7099999999999999E-3</v>
      </c>
      <c r="U11" s="401">
        <v>2.7079999999999999E-3</v>
      </c>
      <c r="V11" s="401">
        <v>2.9169999999999999E-3</v>
      </c>
      <c r="W11" s="401">
        <v>1.0009999999999999E-3</v>
      </c>
      <c r="X11" s="401">
        <v>2.7288E-2</v>
      </c>
      <c r="Y11" s="401">
        <v>1.2215E-2</v>
      </c>
      <c r="Z11" s="401">
        <v>2.2759999999999998E-3</v>
      </c>
      <c r="AA11" s="401">
        <v>2.6050000000000001E-3</v>
      </c>
      <c r="AB11" s="401">
        <v>2.49E-3</v>
      </c>
      <c r="AC11" s="401">
        <v>3.3779999999999999E-3</v>
      </c>
      <c r="AD11" s="401">
        <v>2.8639999999999998E-3</v>
      </c>
      <c r="AE11" s="401">
        <v>5.5900000000000004E-4</v>
      </c>
      <c r="AF11" s="401">
        <v>1.4499999999999999E-3</v>
      </c>
      <c r="AG11" s="401">
        <v>4.777E-3</v>
      </c>
      <c r="AH11" s="401">
        <v>1.4859999999999999E-3</v>
      </c>
      <c r="AI11" s="401">
        <v>3.6570000000000001E-3</v>
      </c>
      <c r="AJ11" s="401">
        <v>3.3140000000000001E-3</v>
      </c>
      <c r="AK11" s="401">
        <v>7.6499999999999997E-3</v>
      </c>
      <c r="AL11" s="401">
        <v>3.1510000000000002E-3</v>
      </c>
      <c r="AM11" s="401">
        <v>2.6779999999999998E-3</v>
      </c>
      <c r="AN11" s="401">
        <v>0.14569699999999999</v>
      </c>
      <c r="AO11" s="614">
        <v>9.7499999999999996E-4</v>
      </c>
      <c r="AP11" s="403">
        <v>1.381853</v>
      </c>
      <c r="AQ11" s="403">
        <v>1.081161</v>
      </c>
      <c r="AR11" s="390"/>
      <c r="AS11" s="390"/>
      <c r="AT11" s="419"/>
      <c r="AU11" s="390"/>
      <c r="AV11" s="390"/>
    </row>
    <row r="12" spans="1:48" ht="15" customHeight="1" x14ac:dyDescent="0.2">
      <c r="A12" s="398">
        <v>20</v>
      </c>
      <c r="B12" s="399" t="s">
        <v>267</v>
      </c>
      <c r="C12" s="402">
        <v>2.8869999999999998E-3</v>
      </c>
      <c r="D12" s="401">
        <v>1.1900000000000001E-4</v>
      </c>
      <c r="E12" s="401">
        <v>2.7E-4</v>
      </c>
      <c r="F12" s="401">
        <v>4.3100000000000001E-4</v>
      </c>
      <c r="G12" s="401">
        <v>8.8900000000000003E-4</v>
      </c>
      <c r="H12" s="401">
        <v>4.9360000000000003E-3</v>
      </c>
      <c r="I12" s="401">
        <v>3.947E-3</v>
      </c>
      <c r="J12" s="401">
        <v>1.0132049999999999</v>
      </c>
      <c r="K12" s="401">
        <v>1.841E-3</v>
      </c>
      <c r="L12" s="401">
        <v>8.4259999999999995E-3</v>
      </c>
      <c r="M12" s="401">
        <v>9.3999999999999997E-4</v>
      </c>
      <c r="N12" s="401">
        <v>3.8400000000000001E-4</v>
      </c>
      <c r="O12" s="401">
        <v>7.0100000000000002E-4</v>
      </c>
      <c r="P12" s="401">
        <v>5.0799999999999999E-4</v>
      </c>
      <c r="Q12" s="401">
        <v>5.9900000000000003E-4</v>
      </c>
      <c r="R12" s="401">
        <v>3.1599999999999998E-4</v>
      </c>
      <c r="S12" s="401">
        <v>1.0399999999999999E-3</v>
      </c>
      <c r="T12" s="401">
        <v>6.2E-4</v>
      </c>
      <c r="U12" s="401">
        <v>7.7200000000000001E-4</v>
      </c>
      <c r="V12" s="401">
        <v>6.6E-4</v>
      </c>
      <c r="W12" s="401">
        <v>1.09E-3</v>
      </c>
      <c r="X12" s="401">
        <v>1.8519999999999999E-3</v>
      </c>
      <c r="Y12" s="401">
        <v>3.79E-4</v>
      </c>
      <c r="Z12" s="401">
        <v>9.0000000000000006E-5</v>
      </c>
      <c r="AA12" s="401">
        <v>6.2200000000000005E-4</v>
      </c>
      <c r="AB12" s="401">
        <v>8.8000000000000003E-4</v>
      </c>
      <c r="AC12" s="401">
        <v>6.3E-5</v>
      </c>
      <c r="AD12" s="401">
        <v>6.6000000000000005E-5</v>
      </c>
      <c r="AE12" s="401">
        <v>1.8E-5</v>
      </c>
      <c r="AF12" s="401">
        <v>9.1000000000000003E-5</v>
      </c>
      <c r="AG12" s="401">
        <v>1.26E-4</v>
      </c>
      <c r="AH12" s="401">
        <v>1.21E-4</v>
      </c>
      <c r="AI12" s="401">
        <v>4.6500000000000003E-4</v>
      </c>
      <c r="AJ12" s="401">
        <v>7.5529999999999998E-3</v>
      </c>
      <c r="AK12" s="401">
        <v>2.12E-4</v>
      </c>
      <c r="AL12" s="401">
        <v>2.6899999999999998E-4</v>
      </c>
      <c r="AM12" s="401">
        <v>6.2600000000000004E-4</v>
      </c>
      <c r="AN12" s="401">
        <v>1.1980000000000001E-3</v>
      </c>
      <c r="AO12" s="614">
        <v>2.5099999999999998E-4</v>
      </c>
      <c r="AP12" s="403">
        <v>1.059466</v>
      </c>
      <c r="AQ12" s="403">
        <v>0.82892500000000002</v>
      </c>
      <c r="AR12" s="390"/>
      <c r="AS12" s="390"/>
      <c r="AT12" s="419"/>
      <c r="AU12" s="390"/>
      <c r="AV12" s="390"/>
    </row>
    <row r="13" spans="1:48" ht="15" customHeight="1" x14ac:dyDescent="0.2">
      <c r="A13" s="398">
        <v>21</v>
      </c>
      <c r="B13" s="399" t="s">
        <v>268</v>
      </c>
      <c r="C13" s="402">
        <v>5.0500000000000002E-4</v>
      </c>
      <c r="D13" s="401">
        <v>6.6699999999999995E-4</v>
      </c>
      <c r="E13" s="401">
        <v>1.9949999999999998E-3</v>
      </c>
      <c r="F13" s="401">
        <v>1.41E-3</v>
      </c>
      <c r="G13" s="401">
        <v>3.4699999999999998E-4</v>
      </c>
      <c r="H13" s="401">
        <v>2.1100000000000001E-4</v>
      </c>
      <c r="I13" s="401">
        <v>4.0999999999999999E-4</v>
      </c>
      <c r="J13" s="401">
        <v>3.8699999999999997E-4</v>
      </c>
      <c r="K13" s="401">
        <v>1.0082500000000001</v>
      </c>
      <c r="L13" s="401">
        <v>1.46E-4</v>
      </c>
      <c r="M13" s="401">
        <v>9.2800000000000001E-4</v>
      </c>
      <c r="N13" s="401">
        <v>5.8E-4</v>
      </c>
      <c r="O13" s="401">
        <v>4.0499999999999998E-4</v>
      </c>
      <c r="P13" s="401">
        <v>2.7500000000000002E-4</v>
      </c>
      <c r="Q13" s="401">
        <v>1.16E-4</v>
      </c>
      <c r="R13" s="401">
        <v>1.4100000000000001E-4</v>
      </c>
      <c r="S13" s="401">
        <v>1.5799999999999999E-4</v>
      </c>
      <c r="T13" s="401">
        <v>1.37E-4</v>
      </c>
      <c r="U13" s="401">
        <v>1.2300000000000001E-4</v>
      </c>
      <c r="V13" s="401">
        <v>8.1000000000000004E-5</v>
      </c>
      <c r="W13" s="401">
        <v>1.6100000000000001E-4</v>
      </c>
      <c r="X13" s="401">
        <v>4.4200000000000001E-4</v>
      </c>
      <c r="Y13" s="401">
        <v>8.9400000000000005E-4</v>
      </c>
      <c r="Z13" s="401">
        <v>1.4580000000000001E-3</v>
      </c>
      <c r="AA13" s="401">
        <v>5.53E-4</v>
      </c>
      <c r="AB13" s="401">
        <v>7.5100000000000004E-4</v>
      </c>
      <c r="AC13" s="401">
        <v>2.32E-4</v>
      </c>
      <c r="AD13" s="401">
        <v>1.6200000000000001E-4</v>
      </c>
      <c r="AE13" s="401">
        <v>4.3000000000000002E-5</v>
      </c>
      <c r="AF13" s="401">
        <v>3.9389999999999998E-3</v>
      </c>
      <c r="AG13" s="401">
        <v>1.5899999999999999E-4</v>
      </c>
      <c r="AH13" s="401">
        <v>3.9300000000000001E-4</v>
      </c>
      <c r="AI13" s="401">
        <v>2.61E-4</v>
      </c>
      <c r="AJ13" s="401">
        <v>1.6699999999999999E-4</v>
      </c>
      <c r="AK13" s="401">
        <v>2.6200000000000003E-4</v>
      </c>
      <c r="AL13" s="401">
        <v>1.45E-4</v>
      </c>
      <c r="AM13" s="401">
        <v>3.3700000000000001E-4</v>
      </c>
      <c r="AN13" s="401">
        <v>2.8200000000000002E-4</v>
      </c>
      <c r="AO13" s="614">
        <v>5.4299999999999997E-4</v>
      </c>
      <c r="AP13" s="403">
        <v>1.028457</v>
      </c>
      <c r="AQ13" s="403">
        <v>0.80466400000000005</v>
      </c>
      <c r="AR13" s="390"/>
      <c r="AS13" s="390"/>
      <c r="AT13" s="419"/>
      <c r="AU13" s="390"/>
      <c r="AV13" s="390"/>
    </row>
    <row r="14" spans="1:48" ht="15" customHeight="1" x14ac:dyDescent="0.2">
      <c r="A14" s="398">
        <v>22</v>
      </c>
      <c r="B14" s="399" t="s">
        <v>357</v>
      </c>
      <c r="C14" s="402">
        <v>2.5799999999999998E-3</v>
      </c>
      <c r="D14" s="401">
        <v>2.4450000000000001E-3</v>
      </c>
      <c r="E14" s="401">
        <v>6.1650000000000003E-3</v>
      </c>
      <c r="F14" s="401">
        <v>1.624E-3</v>
      </c>
      <c r="G14" s="401">
        <v>6.2639999999999996E-3</v>
      </c>
      <c r="H14" s="401">
        <v>2.4889999999999999E-3</v>
      </c>
      <c r="I14" s="401">
        <v>2.601E-3</v>
      </c>
      <c r="J14" s="401">
        <v>9.5600000000000008E-3</v>
      </c>
      <c r="K14" s="401">
        <v>4.86E-4</v>
      </c>
      <c r="L14" s="401">
        <v>1.0564</v>
      </c>
      <c r="M14" s="401">
        <v>1.2849999999999999E-3</v>
      </c>
      <c r="N14" s="401">
        <v>4.75E-4</v>
      </c>
      <c r="O14" s="401">
        <v>4.4089999999999997E-3</v>
      </c>
      <c r="P14" s="401">
        <v>1.3450000000000001E-3</v>
      </c>
      <c r="Q14" s="401">
        <v>6.6959999999999997E-3</v>
      </c>
      <c r="R14" s="401">
        <v>7.9050000000000006E-3</v>
      </c>
      <c r="S14" s="401">
        <v>1.8252000000000001E-2</v>
      </c>
      <c r="T14" s="401">
        <v>3.6219999999999998E-3</v>
      </c>
      <c r="U14" s="401">
        <v>9.5639999999999996E-3</v>
      </c>
      <c r="V14" s="401">
        <v>5.0200000000000002E-3</v>
      </c>
      <c r="W14" s="401">
        <v>1.4588E-2</v>
      </c>
      <c r="X14" s="401">
        <v>1.2473E-2</v>
      </c>
      <c r="Y14" s="401">
        <v>4.5209999999999998E-3</v>
      </c>
      <c r="Z14" s="401">
        <v>5.3600000000000002E-4</v>
      </c>
      <c r="AA14" s="401">
        <v>1.1730000000000001E-2</v>
      </c>
      <c r="AB14" s="401">
        <v>6.2170000000000003E-3</v>
      </c>
      <c r="AC14" s="401">
        <v>2.313E-3</v>
      </c>
      <c r="AD14" s="401">
        <v>1.4989999999999999E-3</v>
      </c>
      <c r="AE14" s="401">
        <v>3.88E-4</v>
      </c>
      <c r="AF14" s="401">
        <v>1.694E-3</v>
      </c>
      <c r="AG14" s="401">
        <v>1.457E-3</v>
      </c>
      <c r="AH14" s="401">
        <v>1.1540000000000001E-3</v>
      </c>
      <c r="AI14" s="401">
        <v>1.58E-3</v>
      </c>
      <c r="AJ14" s="401">
        <v>1.1689999999999999E-3</v>
      </c>
      <c r="AK14" s="401">
        <v>2.5690000000000001E-3</v>
      </c>
      <c r="AL14" s="401">
        <v>3.5769999999999999E-3</v>
      </c>
      <c r="AM14" s="401">
        <v>1.4530000000000001E-3</v>
      </c>
      <c r="AN14" s="401">
        <v>1.4286999999999999E-2</v>
      </c>
      <c r="AO14" s="614">
        <v>1.1039999999999999E-3</v>
      </c>
      <c r="AP14" s="403">
        <v>1.233495</v>
      </c>
      <c r="AQ14" s="403">
        <v>0.965086</v>
      </c>
      <c r="AR14" s="390"/>
      <c r="AS14" s="390"/>
      <c r="AT14" s="419"/>
      <c r="AU14" s="390"/>
      <c r="AV14" s="390"/>
    </row>
    <row r="15" spans="1:48" ht="15" customHeight="1" x14ac:dyDescent="0.2">
      <c r="A15" s="398">
        <v>25</v>
      </c>
      <c r="B15" s="399" t="s">
        <v>269</v>
      </c>
      <c r="C15" s="402">
        <v>1.9009999999999999E-3</v>
      </c>
      <c r="D15" s="401">
        <v>3.1799999999999998E-4</v>
      </c>
      <c r="E15" s="401">
        <v>1.3300000000000001E-4</v>
      </c>
      <c r="F15" s="401">
        <v>3.3799999999999998E-4</v>
      </c>
      <c r="G15" s="401">
        <v>1.4139999999999999E-3</v>
      </c>
      <c r="H15" s="401">
        <v>3.77E-4</v>
      </c>
      <c r="I15" s="401">
        <v>9.3800000000000003E-4</v>
      </c>
      <c r="J15" s="401">
        <v>5.359E-3</v>
      </c>
      <c r="K15" s="401">
        <v>1.4659E-2</v>
      </c>
      <c r="L15" s="401">
        <v>2.006E-3</v>
      </c>
      <c r="M15" s="401">
        <v>1.0652820000000001</v>
      </c>
      <c r="N15" s="401">
        <v>4.1209999999999997E-3</v>
      </c>
      <c r="O15" s="401">
        <v>4.0850000000000001E-3</v>
      </c>
      <c r="P15" s="401">
        <v>3.5990000000000002E-3</v>
      </c>
      <c r="Q15" s="401">
        <v>3.643E-3</v>
      </c>
      <c r="R15" s="401">
        <v>3.0539999999999999E-3</v>
      </c>
      <c r="S15" s="401">
        <v>2.6199999999999999E-3</v>
      </c>
      <c r="T15" s="401">
        <v>2.3317000000000001E-2</v>
      </c>
      <c r="U15" s="401">
        <v>3.7269999999999998E-3</v>
      </c>
      <c r="V15" s="401">
        <v>1.2689999999999999E-3</v>
      </c>
      <c r="W15" s="401">
        <v>1.684E-3</v>
      </c>
      <c r="X15" s="401">
        <v>1.658E-3</v>
      </c>
      <c r="Y15" s="401">
        <v>3.2732999999999998E-2</v>
      </c>
      <c r="Z15" s="401">
        <v>7.8399999999999997E-4</v>
      </c>
      <c r="AA15" s="401">
        <v>4.875E-3</v>
      </c>
      <c r="AB15" s="401">
        <v>5.6800000000000004E-4</v>
      </c>
      <c r="AC15" s="401">
        <v>4.0999999999999999E-4</v>
      </c>
      <c r="AD15" s="401">
        <v>2.8899999999999998E-4</v>
      </c>
      <c r="AE15" s="401">
        <v>5.6300000000000002E-4</v>
      </c>
      <c r="AF15" s="401">
        <v>5.3499999999999999E-4</v>
      </c>
      <c r="AG15" s="401">
        <v>4.7800000000000002E-4</v>
      </c>
      <c r="AH15" s="401">
        <v>5.8100000000000003E-4</v>
      </c>
      <c r="AI15" s="401">
        <v>1.756E-3</v>
      </c>
      <c r="AJ15" s="401">
        <v>7.1500000000000003E-4</v>
      </c>
      <c r="AK15" s="401">
        <v>4.44E-4</v>
      </c>
      <c r="AL15" s="401">
        <v>8.7500000000000002E-4</v>
      </c>
      <c r="AM15" s="401">
        <v>9.2500000000000004E-4</v>
      </c>
      <c r="AN15" s="401">
        <v>3.5100000000000001E-3</v>
      </c>
      <c r="AO15" s="614">
        <v>2.281E-3</v>
      </c>
      <c r="AP15" s="403">
        <v>1.1978230000000001</v>
      </c>
      <c r="AQ15" s="403">
        <v>0.93717499999999998</v>
      </c>
      <c r="AR15" s="390"/>
      <c r="AS15" s="390"/>
      <c r="AT15" s="419"/>
      <c r="AU15" s="390"/>
      <c r="AV15" s="390"/>
    </row>
    <row r="16" spans="1:48" ht="15" customHeight="1" x14ac:dyDescent="0.2">
      <c r="A16" s="398">
        <v>26</v>
      </c>
      <c r="B16" s="399" t="s">
        <v>270</v>
      </c>
      <c r="C16" s="402">
        <v>7.2999999999999999E-5</v>
      </c>
      <c r="D16" s="401">
        <v>4.3999999999999999E-5</v>
      </c>
      <c r="E16" s="401">
        <v>5.7000000000000003E-5</v>
      </c>
      <c r="F16" s="401">
        <v>6.4599999999999998E-4</v>
      </c>
      <c r="G16" s="401">
        <v>9.6000000000000002E-5</v>
      </c>
      <c r="H16" s="401">
        <v>6.8999999999999997E-5</v>
      </c>
      <c r="I16" s="401">
        <v>5.0199999999999995E-4</v>
      </c>
      <c r="J16" s="401">
        <v>1.6899999999999999E-4</v>
      </c>
      <c r="K16" s="401">
        <v>7.8999999999999996E-5</v>
      </c>
      <c r="L16" s="401">
        <v>7.3800000000000005E-4</v>
      </c>
      <c r="M16" s="401">
        <v>2.0630000000000002E-3</v>
      </c>
      <c r="N16" s="401">
        <v>1.1134440000000001</v>
      </c>
      <c r="O16" s="401">
        <v>7.7099999999999998E-4</v>
      </c>
      <c r="P16" s="401">
        <v>4.1426999999999999E-2</v>
      </c>
      <c r="Q16" s="401">
        <v>1.5610000000000001E-2</v>
      </c>
      <c r="R16" s="401">
        <v>2.3893999999999999E-2</v>
      </c>
      <c r="S16" s="401">
        <v>5.8300000000000001E-3</v>
      </c>
      <c r="T16" s="401">
        <v>3.1700000000000001E-3</v>
      </c>
      <c r="U16" s="401">
        <v>9.4109999999999992E-3</v>
      </c>
      <c r="V16" s="401">
        <v>2.2179999999999999E-3</v>
      </c>
      <c r="W16" s="401">
        <v>1.5591000000000001E-2</v>
      </c>
      <c r="X16" s="401">
        <v>5.5599999999999996E-4</v>
      </c>
      <c r="Y16" s="401">
        <v>4.9909999999999998E-3</v>
      </c>
      <c r="Z16" s="401">
        <v>1.3100000000000001E-4</v>
      </c>
      <c r="AA16" s="401">
        <v>3.8099999999999999E-4</v>
      </c>
      <c r="AB16" s="401">
        <v>5.1E-5</v>
      </c>
      <c r="AC16" s="401">
        <v>6.9999999999999994E-5</v>
      </c>
      <c r="AD16" s="401">
        <v>5.8E-5</v>
      </c>
      <c r="AE16" s="401">
        <v>8.2999999999999998E-5</v>
      </c>
      <c r="AF16" s="401">
        <v>9.3999999999999994E-5</v>
      </c>
      <c r="AG16" s="401">
        <v>9.3999999999999994E-5</v>
      </c>
      <c r="AH16" s="401">
        <v>1.02E-4</v>
      </c>
      <c r="AI16" s="401">
        <v>7.2000000000000002E-5</v>
      </c>
      <c r="AJ16" s="401">
        <v>5.1999999999999997E-5</v>
      </c>
      <c r="AK16" s="401">
        <v>5.8E-5</v>
      </c>
      <c r="AL16" s="401">
        <v>2.81E-4</v>
      </c>
      <c r="AM16" s="401">
        <v>7.1000000000000005E-5</v>
      </c>
      <c r="AN16" s="401">
        <v>1.4100000000000001E-4</v>
      </c>
      <c r="AO16" s="614">
        <v>7.3099999999999999E-4</v>
      </c>
      <c r="AP16" s="403">
        <v>1.2439180000000001</v>
      </c>
      <c r="AQ16" s="403">
        <v>0.97323999999999999</v>
      </c>
      <c r="AR16" s="390"/>
      <c r="AS16" s="390"/>
      <c r="AT16" s="419"/>
      <c r="AU16" s="390"/>
      <c r="AV16" s="390"/>
    </row>
    <row r="17" spans="1:48" ht="15" customHeight="1" x14ac:dyDescent="0.2">
      <c r="A17" s="398">
        <v>27</v>
      </c>
      <c r="B17" s="399" t="s">
        <v>271</v>
      </c>
      <c r="C17" s="402">
        <v>3.8999999999999999E-5</v>
      </c>
      <c r="D17" s="401">
        <v>1.8E-5</v>
      </c>
      <c r="E17" s="401">
        <v>3.1000000000000001E-5</v>
      </c>
      <c r="F17" s="401">
        <v>1.07E-4</v>
      </c>
      <c r="G17" s="401">
        <v>3.9800000000000002E-4</v>
      </c>
      <c r="H17" s="401">
        <v>2.6999999999999999E-5</v>
      </c>
      <c r="I17" s="401">
        <v>1.66E-4</v>
      </c>
      <c r="J17" s="401">
        <v>5.7600000000000001E-4</v>
      </c>
      <c r="K17" s="401">
        <v>3.3000000000000003E-5</v>
      </c>
      <c r="L17" s="401">
        <v>5.53E-4</v>
      </c>
      <c r="M17" s="401">
        <v>6.2E-4</v>
      </c>
      <c r="N17" s="401">
        <v>3.5739999999999999E-3</v>
      </c>
      <c r="O17" s="401">
        <v>1.118344</v>
      </c>
      <c r="P17" s="401">
        <v>1.2482999999999999E-2</v>
      </c>
      <c r="Q17" s="401">
        <v>8.9969999999999998E-3</v>
      </c>
      <c r="R17" s="401">
        <v>3.9719999999999998E-3</v>
      </c>
      <c r="S17" s="401">
        <v>1.3849E-2</v>
      </c>
      <c r="T17" s="401">
        <v>1.5771E-2</v>
      </c>
      <c r="U17" s="401">
        <v>1.3636000000000001E-2</v>
      </c>
      <c r="V17" s="401">
        <v>7.3610000000000004E-3</v>
      </c>
      <c r="W17" s="401">
        <v>6.1590000000000004E-3</v>
      </c>
      <c r="X17" s="401">
        <v>1.2960000000000001E-3</v>
      </c>
      <c r="Y17" s="401">
        <v>2.1050000000000001E-3</v>
      </c>
      <c r="Z17" s="401">
        <v>1.73E-4</v>
      </c>
      <c r="AA17" s="401">
        <v>2.34E-4</v>
      </c>
      <c r="AB17" s="401">
        <v>3.4E-5</v>
      </c>
      <c r="AC17" s="401">
        <v>4.0000000000000003E-5</v>
      </c>
      <c r="AD17" s="401">
        <v>3.4999999999999997E-5</v>
      </c>
      <c r="AE17" s="401">
        <v>3.6000000000000001E-5</v>
      </c>
      <c r="AF17" s="401">
        <v>4.8000000000000001E-5</v>
      </c>
      <c r="AG17" s="401">
        <v>6.9999999999999994E-5</v>
      </c>
      <c r="AH17" s="401">
        <v>7.8999999999999996E-5</v>
      </c>
      <c r="AI17" s="401">
        <v>5.8999999999999998E-5</v>
      </c>
      <c r="AJ17" s="401">
        <v>3.57E-4</v>
      </c>
      <c r="AK17" s="401">
        <v>8.1000000000000004E-5</v>
      </c>
      <c r="AL17" s="401">
        <v>1.63E-4</v>
      </c>
      <c r="AM17" s="401">
        <v>1.2899999999999999E-4</v>
      </c>
      <c r="AN17" s="401">
        <v>3.3599999999999998E-4</v>
      </c>
      <c r="AO17" s="614">
        <v>5.2599999999999999E-4</v>
      </c>
      <c r="AP17" s="403">
        <v>1.212515</v>
      </c>
      <c r="AQ17" s="403">
        <v>0.94867000000000001</v>
      </c>
      <c r="AR17" s="390"/>
      <c r="AS17" s="390"/>
      <c r="AT17" s="419"/>
      <c r="AU17" s="390"/>
      <c r="AV17" s="390"/>
    </row>
    <row r="18" spans="1:48" ht="15" customHeight="1" x14ac:dyDescent="0.2">
      <c r="A18" s="398">
        <v>28</v>
      </c>
      <c r="B18" s="399" t="s">
        <v>272</v>
      </c>
      <c r="C18" s="402">
        <v>5.5500000000000005E-4</v>
      </c>
      <c r="D18" s="401">
        <v>2.9E-4</v>
      </c>
      <c r="E18" s="401">
        <v>3.0600000000000001E-4</v>
      </c>
      <c r="F18" s="401">
        <v>1.323E-3</v>
      </c>
      <c r="G18" s="401">
        <v>1.537E-3</v>
      </c>
      <c r="H18" s="401">
        <v>3.6200000000000002E-4</v>
      </c>
      <c r="I18" s="401">
        <v>7.1900000000000002E-4</v>
      </c>
      <c r="J18" s="401">
        <v>2.2239999999999998E-3</v>
      </c>
      <c r="K18" s="401">
        <v>1.6899999999999999E-4</v>
      </c>
      <c r="L18" s="401">
        <v>1.5809999999999999E-3</v>
      </c>
      <c r="M18" s="401">
        <v>1.4779999999999999E-3</v>
      </c>
      <c r="N18" s="401">
        <v>6.9399999999999996E-4</v>
      </c>
      <c r="O18" s="401">
        <v>1.2520000000000001E-3</v>
      </c>
      <c r="P18" s="401">
        <v>1.010715</v>
      </c>
      <c r="Q18" s="401">
        <v>4.2030000000000001E-3</v>
      </c>
      <c r="R18" s="401">
        <v>5.3290000000000004E-3</v>
      </c>
      <c r="S18" s="401">
        <v>6.7669999999999996E-3</v>
      </c>
      <c r="T18" s="401">
        <v>3.98E-3</v>
      </c>
      <c r="U18" s="401">
        <v>4.7699999999999999E-3</v>
      </c>
      <c r="V18" s="401">
        <v>1.1850000000000001E-3</v>
      </c>
      <c r="W18" s="401">
        <v>2.4160000000000002E-3</v>
      </c>
      <c r="X18" s="401">
        <v>1.4189999999999999E-3</v>
      </c>
      <c r="Y18" s="401">
        <v>1.2533000000000001E-2</v>
      </c>
      <c r="Z18" s="401">
        <v>3.59E-4</v>
      </c>
      <c r="AA18" s="401">
        <v>9.1600000000000004E-4</v>
      </c>
      <c r="AB18" s="401">
        <v>1.3799999999999999E-4</v>
      </c>
      <c r="AC18" s="401">
        <v>5.0799999999999999E-4</v>
      </c>
      <c r="AD18" s="401">
        <v>1.3100000000000001E-4</v>
      </c>
      <c r="AE18" s="401">
        <v>2.5000000000000001E-4</v>
      </c>
      <c r="AF18" s="401">
        <v>3.3199999999999999E-4</v>
      </c>
      <c r="AG18" s="401">
        <v>2.6200000000000003E-4</v>
      </c>
      <c r="AH18" s="401">
        <v>5.8399999999999999E-4</v>
      </c>
      <c r="AI18" s="401">
        <v>1.7799999999999999E-4</v>
      </c>
      <c r="AJ18" s="401">
        <v>1.8799999999999999E-4</v>
      </c>
      <c r="AK18" s="401">
        <v>4.2499999999999998E-4</v>
      </c>
      <c r="AL18" s="401">
        <v>2.81E-4</v>
      </c>
      <c r="AM18" s="401">
        <v>5.71E-4</v>
      </c>
      <c r="AN18" s="401">
        <v>3.2299999999999999E-4</v>
      </c>
      <c r="AO18" s="614">
        <v>7.6199999999999998E-4</v>
      </c>
      <c r="AP18" s="403">
        <v>1.072017</v>
      </c>
      <c r="AQ18" s="403">
        <v>0.83874499999999996</v>
      </c>
      <c r="AR18" s="390"/>
      <c r="AS18" s="390"/>
      <c r="AT18" s="419"/>
      <c r="AU18" s="390"/>
      <c r="AV18" s="390"/>
    </row>
    <row r="19" spans="1:48" ht="15" customHeight="1" x14ac:dyDescent="0.2">
      <c r="A19" s="398">
        <v>29</v>
      </c>
      <c r="B19" s="399" t="s">
        <v>358</v>
      </c>
      <c r="C19" s="402">
        <v>7.6000000000000004E-5</v>
      </c>
      <c r="D19" s="401">
        <v>6.6000000000000005E-5</v>
      </c>
      <c r="E19" s="401">
        <v>3.4E-5</v>
      </c>
      <c r="F19" s="401">
        <v>9.6500000000000004E-4</v>
      </c>
      <c r="G19" s="401">
        <v>7.8999999999999996E-5</v>
      </c>
      <c r="H19" s="401">
        <v>6.0999999999999999E-5</v>
      </c>
      <c r="I19" s="401">
        <v>7.4999999999999993E-5</v>
      </c>
      <c r="J19" s="401">
        <v>1.3300000000000001E-4</v>
      </c>
      <c r="K19" s="401">
        <v>7.1000000000000005E-5</v>
      </c>
      <c r="L19" s="401">
        <v>1.8599999999999999E-4</v>
      </c>
      <c r="M19" s="401">
        <v>2.5399999999999999E-4</v>
      </c>
      <c r="N19" s="401">
        <v>1.6699999999999999E-4</v>
      </c>
      <c r="O19" s="401">
        <v>6.8999999999999997E-5</v>
      </c>
      <c r="P19" s="401">
        <v>1.85E-4</v>
      </c>
      <c r="Q19" s="401">
        <v>1.0386280000000001</v>
      </c>
      <c r="R19" s="401">
        <v>1.2893999999999999E-2</v>
      </c>
      <c r="S19" s="401">
        <v>4.4980000000000003E-3</v>
      </c>
      <c r="T19" s="401">
        <v>7.5100000000000004E-4</v>
      </c>
      <c r="U19" s="401">
        <v>2.3040000000000001E-3</v>
      </c>
      <c r="V19" s="401">
        <v>7.8999999999999996E-5</v>
      </c>
      <c r="W19" s="401">
        <v>3.588E-3</v>
      </c>
      <c r="X19" s="401">
        <v>1.03E-4</v>
      </c>
      <c r="Y19" s="401">
        <v>1.4519999999999999E-3</v>
      </c>
      <c r="Z19" s="401">
        <v>1.54E-4</v>
      </c>
      <c r="AA19" s="401">
        <v>2.6570000000000001E-3</v>
      </c>
      <c r="AB19" s="401">
        <v>1.27E-4</v>
      </c>
      <c r="AC19" s="401">
        <v>1.35E-4</v>
      </c>
      <c r="AD19" s="401">
        <v>1.75E-4</v>
      </c>
      <c r="AE19" s="401">
        <v>5.1999999999999997E-5</v>
      </c>
      <c r="AF19" s="401">
        <v>2.34E-4</v>
      </c>
      <c r="AG19" s="401">
        <v>2.52E-4</v>
      </c>
      <c r="AH19" s="401">
        <v>1.85E-4</v>
      </c>
      <c r="AI19" s="401">
        <v>1.6899999999999999E-4</v>
      </c>
      <c r="AJ19" s="401">
        <v>9.3999999999999994E-5</v>
      </c>
      <c r="AK19" s="401">
        <v>1.1900000000000001E-4</v>
      </c>
      <c r="AL19" s="401">
        <v>1.6819999999999999E-3</v>
      </c>
      <c r="AM19" s="401">
        <v>1.05E-4</v>
      </c>
      <c r="AN19" s="401">
        <v>5.8999999999999998E-5</v>
      </c>
      <c r="AO19" s="614">
        <v>1E-4</v>
      </c>
      <c r="AP19" s="403">
        <v>1.0730150000000001</v>
      </c>
      <c r="AQ19" s="403">
        <v>0.83952599999999999</v>
      </c>
      <c r="AR19" s="390"/>
      <c r="AS19" s="390"/>
      <c r="AT19" s="419"/>
      <c r="AU19" s="390"/>
      <c r="AV19" s="390"/>
    </row>
    <row r="20" spans="1:48" ht="15" customHeight="1" x14ac:dyDescent="0.2">
      <c r="A20" s="398">
        <v>30</v>
      </c>
      <c r="B20" s="399" t="s">
        <v>359</v>
      </c>
      <c r="C20" s="402">
        <v>2.9300000000000002E-4</v>
      </c>
      <c r="D20" s="401">
        <v>4.0999999999999999E-4</v>
      </c>
      <c r="E20" s="401">
        <v>1.2899999999999999E-4</v>
      </c>
      <c r="F20" s="401">
        <v>8.1499999999999997E-4</v>
      </c>
      <c r="G20" s="401">
        <v>3.1599999999999998E-4</v>
      </c>
      <c r="H20" s="401">
        <v>2.34E-4</v>
      </c>
      <c r="I20" s="401">
        <v>2.5599999999999999E-4</v>
      </c>
      <c r="J20" s="401">
        <v>5.04E-4</v>
      </c>
      <c r="K20" s="401">
        <v>3.0699999999999998E-4</v>
      </c>
      <c r="L20" s="401">
        <v>2.3210000000000001E-3</v>
      </c>
      <c r="M20" s="401">
        <v>1.2390000000000001E-3</v>
      </c>
      <c r="N20" s="401">
        <v>5.1000000000000004E-4</v>
      </c>
      <c r="O20" s="401">
        <v>6.38E-4</v>
      </c>
      <c r="P20" s="401">
        <v>4.2200000000000001E-4</v>
      </c>
      <c r="Q20" s="401">
        <v>3.2230000000000002E-3</v>
      </c>
      <c r="R20" s="401">
        <v>1.1183019999999999</v>
      </c>
      <c r="S20" s="401">
        <v>1.2780000000000001E-3</v>
      </c>
      <c r="T20" s="401">
        <v>2.0249999999999999E-3</v>
      </c>
      <c r="U20" s="401">
        <v>2.0089999999999999E-3</v>
      </c>
      <c r="V20" s="401">
        <v>8.8500000000000004E-4</v>
      </c>
      <c r="W20" s="401">
        <v>1.284E-3</v>
      </c>
      <c r="X20" s="401">
        <v>4.08E-4</v>
      </c>
      <c r="Y20" s="401">
        <v>7.5799999999999999E-4</v>
      </c>
      <c r="Z20" s="401">
        <v>5.22E-4</v>
      </c>
      <c r="AA20" s="401">
        <v>1.0870000000000001E-3</v>
      </c>
      <c r="AB20" s="401">
        <v>4.4700000000000002E-4</v>
      </c>
      <c r="AC20" s="401">
        <v>5.2300000000000003E-4</v>
      </c>
      <c r="AD20" s="401">
        <v>7.2599999999999997E-4</v>
      </c>
      <c r="AE20" s="401">
        <v>1.3999999999999999E-4</v>
      </c>
      <c r="AF20" s="401">
        <v>8.9700000000000001E-4</v>
      </c>
      <c r="AG20" s="401">
        <v>1.023E-3</v>
      </c>
      <c r="AH20" s="401">
        <v>5.1599999999999997E-4</v>
      </c>
      <c r="AI20" s="401">
        <v>5.9900000000000003E-4</v>
      </c>
      <c r="AJ20" s="401">
        <v>3.0800000000000001E-4</v>
      </c>
      <c r="AK20" s="401">
        <v>4.8200000000000001E-4</v>
      </c>
      <c r="AL20" s="401">
        <v>7.4079999999999997E-3</v>
      </c>
      <c r="AM20" s="401">
        <v>3.2000000000000003E-4</v>
      </c>
      <c r="AN20" s="401">
        <v>1.8699999999999999E-4</v>
      </c>
      <c r="AO20" s="614">
        <v>3.0600000000000001E-4</v>
      </c>
      <c r="AP20" s="403">
        <v>1.1540589999999999</v>
      </c>
      <c r="AQ20" s="403">
        <v>0.90293500000000004</v>
      </c>
      <c r="AR20" s="390"/>
      <c r="AS20" s="390"/>
      <c r="AT20" s="419"/>
      <c r="AU20" s="390"/>
      <c r="AV20" s="390"/>
    </row>
    <row r="21" spans="1:48" ht="15" customHeight="1" x14ac:dyDescent="0.2">
      <c r="A21" s="398">
        <v>31</v>
      </c>
      <c r="B21" s="399" t="s">
        <v>360</v>
      </c>
      <c r="C21" s="402">
        <v>2.8E-5</v>
      </c>
      <c r="D21" s="401">
        <v>4.1999999999999998E-5</v>
      </c>
      <c r="E21" s="401">
        <v>1.5E-5</v>
      </c>
      <c r="F21" s="401">
        <v>3.1999999999999999E-5</v>
      </c>
      <c r="G21" s="401">
        <v>3.0000000000000001E-5</v>
      </c>
      <c r="H21" s="401">
        <v>2.5999999999999998E-5</v>
      </c>
      <c r="I21" s="401">
        <v>2.4000000000000001E-5</v>
      </c>
      <c r="J21" s="401">
        <v>3.8000000000000002E-5</v>
      </c>
      <c r="K21" s="401">
        <v>1.9000000000000001E-5</v>
      </c>
      <c r="L21" s="401">
        <v>2.5000000000000001E-5</v>
      </c>
      <c r="M21" s="401">
        <v>3.6000000000000001E-5</v>
      </c>
      <c r="N21" s="401">
        <v>1.5E-5</v>
      </c>
      <c r="O21" s="401">
        <v>2.0999999999999999E-5</v>
      </c>
      <c r="P21" s="401">
        <v>2.1999999999999999E-5</v>
      </c>
      <c r="Q21" s="401">
        <v>6.4599999999999998E-4</v>
      </c>
      <c r="R21" s="401">
        <v>7.9900000000000001E-4</v>
      </c>
      <c r="S21" s="401">
        <v>1.0173890000000001</v>
      </c>
      <c r="T21" s="401">
        <v>2.5000000000000001E-5</v>
      </c>
      <c r="U21" s="401">
        <v>1.35E-4</v>
      </c>
      <c r="V21" s="401">
        <v>2.0000000000000002E-5</v>
      </c>
      <c r="W21" s="401">
        <v>8.1000000000000004E-5</v>
      </c>
      <c r="X21" s="401">
        <v>4.1E-5</v>
      </c>
      <c r="Y21" s="401">
        <v>7.2999999999999999E-5</v>
      </c>
      <c r="Z21" s="401">
        <v>3.6000000000000001E-5</v>
      </c>
      <c r="AA21" s="401">
        <v>8.0000000000000007E-5</v>
      </c>
      <c r="AB21" s="401">
        <v>4.5000000000000003E-5</v>
      </c>
      <c r="AC21" s="401">
        <v>1.63E-4</v>
      </c>
      <c r="AD21" s="401">
        <v>6.3999999999999997E-5</v>
      </c>
      <c r="AE21" s="401">
        <v>1.1E-5</v>
      </c>
      <c r="AF21" s="401">
        <v>6.8999999999999997E-5</v>
      </c>
      <c r="AG21" s="401">
        <v>8.8999999999999995E-5</v>
      </c>
      <c r="AH21" s="401">
        <v>3.6200000000000002E-4</v>
      </c>
      <c r="AI21" s="401">
        <v>5.7000000000000003E-5</v>
      </c>
      <c r="AJ21" s="401">
        <v>1.6459999999999999E-3</v>
      </c>
      <c r="AK21" s="401">
        <v>5.1999999999999997E-5</v>
      </c>
      <c r="AL21" s="401">
        <v>4.86E-4</v>
      </c>
      <c r="AM21" s="401">
        <v>1.7000000000000001E-4</v>
      </c>
      <c r="AN21" s="401">
        <v>3.6749999999999999E-3</v>
      </c>
      <c r="AO21" s="614">
        <v>5.5999999999999999E-5</v>
      </c>
      <c r="AP21" s="403">
        <v>1.0266439999999999</v>
      </c>
      <c r="AQ21" s="403">
        <v>0.80324499999999999</v>
      </c>
      <c r="AR21" s="390"/>
      <c r="AS21" s="390"/>
      <c r="AT21" s="419"/>
      <c r="AU21" s="390"/>
      <c r="AV21" s="390"/>
    </row>
    <row r="22" spans="1:48" ht="15" customHeight="1" x14ac:dyDescent="0.2">
      <c r="A22" s="398">
        <v>32</v>
      </c>
      <c r="B22" s="399" t="s">
        <v>273</v>
      </c>
      <c r="C22" s="402">
        <v>3.0000000000000001E-6</v>
      </c>
      <c r="D22" s="401">
        <v>3.9999999999999998E-6</v>
      </c>
      <c r="E22" s="401">
        <v>3.0000000000000001E-6</v>
      </c>
      <c r="F22" s="401">
        <v>5.0000000000000004E-6</v>
      </c>
      <c r="G22" s="401">
        <v>3.9999999999999998E-6</v>
      </c>
      <c r="H22" s="401">
        <v>3.0000000000000001E-6</v>
      </c>
      <c r="I22" s="401">
        <v>3.0000000000000001E-6</v>
      </c>
      <c r="J22" s="401">
        <v>6.0000000000000002E-6</v>
      </c>
      <c r="K22" s="401">
        <v>3.0000000000000001E-6</v>
      </c>
      <c r="L22" s="401">
        <v>3.9999999999999998E-6</v>
      </c>
      <c r="M22" s="401">
        <v>5.0000000000000004E-6</v>
      </c>
      <c r="N22" s="401">
        <v>1.9999999999999999E-6</v>
      </c>
      <c r="O22" s="401">
        <v>5.0000000000000004E-6</v>
      </c>
      <c r="P22" s="401">
        <v>3.9999999999999998E-6</v>
      </c>
      <c r="Q22" s="401">
        <v>1.7000000000000001E-4</v>
      </c>
      <c r="R22" s="401">
        <v>8.7000000000000001E-5</v>
      </c>
      <c r="S22" s="401">
        <v>9.6599999999999995E-4</v>
      </c>
      <c r="T22" s="401">
        <v>1.002516</v>
      </c>
      <c r="U22" s="401">
        <v>1.6329999999999999E-3</v>
      </c>
      <c r="V22" s="401">
        <v>3.0049999999999999E-3</v>
      </c>
      <c r="W22" s="401">
        <v>1.6100000000000001E-4</v>
      </c>
      <c r="X22" s="401">
        <v>9.0000000000000002E-6</v>
      </c>
      <c r="Y22" s="401">
        <v>1.2E-5</v>
      </c>
      <c r="Z22" s="401">
        <v>6.0000000000000002E-6</v>
      </c>
      <c r="AA22" s="401">
        <v>1.1E-5</v>
      </c>
      <c r="AB22" s="401">
        <v>6.0000000000000002E-6</v>
      </c>
      <c r="AC22" s="401">
        <v>6.9999999999999999E-6</v>
      </c>
      <c r="AD22" s="401">
        <v>1.0000000000000001E-5</v>
      </c>
      <c r="AE22" s="401">
        <v>1.9999999999999999E-6</v>
      </c>
      <c r="AF22" s="401">
        <v>1.0000000000000001E-5</v>
      </c>
      <c r="AG22" s="401">
        <v>1.8E-5</v>
      </c>
      <c r="AH22" s="401">
        <v>1.5E-5</v>
      </c>
      <c r="AI22" s="401">
        <v>1.4E-5</v>
      </c>
      <c r="AJ22" s="401">
        <v>6.0000000000000002E-6</v>
      </c>
      <c r="AK22" s="401">
        <v>6.9999999999999999E-6</v>
      </c>
      <c r="AL22" s="401">
        <v>8.2999999999999998E-5</v>
      </c>
      <c r="AM22" s="401">
        <v>3.9999999999999998E-6</v>
      </c>
      <c r="AN22" s="401">
        <v>2.5099999999999998E-4</v>
      </c>
      <c r="AO22" s="614">
        <v>5.0000000000000004E-6</v>
      </c>
      <c r="AP22" s="403">
        <v>1.0090669999999999</v>
      </c>
      <c r="AQ22" s="403">
        <v>0.789493</v>
      </c>
      <c r="AR22" s="390"/>
      <c r="AS22" s="390"/>
      <c r="AT22" s="419"/>
      <c r="AU22" s="390"/>
      <c r="AV22" s="390"/>
    </row>
    <row r="23" spans="1:48" ht="15" customHeight="1" x14ac:dyDescent="0.2">
      <c r="A23" s="398">
        <v>33</v>
      </c>
      <c r="B23" s="399" t="s">
        <v>274</v>
      </c>
      <c r="C23" s="402">
        <v>8.2999999999999998E-5</v>
      </c>
      <c r="D23" s="401">
        <v>5.1E-5</v>
      </c>
      <c r="E23" s="401">
        <v>4.7600000000000002E-4</v>
      </c>
      <c r="F23" s="401">
        <v>2.2100000000000001E-4</v>
      </c>
      <c r="G23" s="401">
        <v>8.2999999999999998E-5</v>
      </c>
      <c r="H23" s="401">
        <v>5.8E-5</v>
      </c>
      <c r="I23" s="401">
        <v>6.3999999999999997E-5</v>
      </c>
      <c r="J23" s="401">
        <v>1.2E-4</v>
      </c>
      <c r="K23" s="401">
        <v>6.6000000000000005E-5</v>
      </c>
      <c r="L23" s="401">
        <v>9.3999999999999994E-5</v>
      </c>
      <c r="M23" s="401">
        <v>1.2999999999999999E-4</v>
      </c>
      <c r="N23" s="401">
        <v>5.3999999999999998E-5</v>
      </c>
      <c r="O23" s="401">
        <v>7.2000000000000002E-5</v>
      </c>
      <c r="P23" s="401">
        <v>1.7200000000000001E-4</v>
      </c>
      <c r="Q23" s="401">
        <v>9.9869999999999994E-3</v>
      </c>
      <c r="R23" s="401">
        <v>6.0600000000000003E-3</v>
      </c>
      <c r="S23" s="401">
        <v>4.4099999999999999E-3</v>
      </c>
      <c r="T23" s="401">
        <v>2.4320000000000001E-3</v>
      </c>
      <c r="U23" s="401">
        <v>1.022046</v>
      </c>
      <c r="V23" s="401">
        <v>2.006E-3</v>
      </c>
      <c r="W23" s="401">
        <v>1.0330000000000001E-2</v>
      </c>
      <c r="X23" s="401">
        <v>1.7100000000000001E-4</v>
      </c>
      <c r="Y23" s="401">
        <v>1.8339999999999999E-3</v>
      </c>
      <c r="Z23" s="401">
        <v>1.4899999999999999E-4</v>
      </c>
      <c r="AA23" s="401">
        <v>3.6000000000000002E-4</v>
      </c>
      <c r="AB23" s="401">
        <v>1.06E-4</v>
      </c>
      <c r="AC23" s="401">
        <v>1.73E-4</v>
      </c>
      <c r="AD23" s="401">
        <v>1.6799999999999999E-4</v>
      </c>
      <c r="AE23" s="401">
        <v>6.0000000000000002E-5</v>
      </c>
      <c r="AF23" s="401">
        <v>2.4399999999999999E-4</v>
      </c>
      <c r="AG23" s="401">
        <v>2.7E-4</v>
      </c>
      <c r="AH23" s="401">
        <v>4.2499999999999998E-4</v>
      </c>
      <c r="AI23" s="401">
        <v>3.8400000000000001E-4</v>
      </c>
      <c r="AJ23" s="401">
        <v>9.6000000000000002E-5</v>
      </c>
      <c r="AK23" s="401">
        <v>1.12E-4</v>
      </c>
      <c r="AL23" s="401">
        <v>1.593E-3</v>
      </c>
      <c r="AM23" s="401">
        <v>1.0900000000000001E-4</v>
      </c>
      <c r="AN23" s="401">
        <v>6.3E-5</v>
      </c>
      <c r="AO23" s="614">
        <v>1.8699999999999999E-4</v>
      </c>
      <c r="AP23" s="403">
        <v>1.0655220000000001</v>
      </c>
      <c r="AQ23" s="403">
        <v>0.83366399999999996</v>
      </c>
      <c r="AR23" s="390"/>
      <c r="AS23" s="390"/>
      <c r="AT23" s="419"/>
      <c r="AU23" s="390"/>
      <c r="AV23" s="390"/>
    </row>
    <row r="24" spans="1:48" ht="15" customHeight="1" x14ac:dyDescent="0.2">
      <c r="A24" s="398">
        <v>34</v>
      </c>
      <c r="B24" s="399" t="s">
        <v>352</v>
      </c>
      <c r="C24" s="402">
        <v>0</v>
      </c>
      <c r="D24" s="401">
        <v>0</v>
      </c>
      <c r="E24" s="401">
        <v>0</v>
      </c>
      <c r="F24" s="401">
        <v>0</v>
      </c>
      <c r="G24" s="401">
        <v>0</v>
      </c>
      <c r="H24" s="401">
        <v>0</v>
      </c>
      <c r="I24" s="401">
        <v>0</v>
      </c>
      <c r="J24" s="401">
        <v>0</v>
      </c>
      <c r="K24" s="401">
        <v>0</v>
      </c>
      <c r="L24" s="401">
        <v>0</v>
      </c>
      <c r="M24" s="401">
        <v>0</v>
      </c>
      <c r="N24" s="401">
        <v>0</v>
      </c>
      <c r="O24" s="401">
        <v>0</v>
      </c>
      <c r="P24" s="401">
        <v>0</v>
      </c>
      <c r="Q24" s="401">
        <v>0</v>
      </c>
      <c r="R24" s="401">
        <v>0</v>
      </c>
      <c r="S24" s="401">
        <v>0</v>
      </c>
      <c r="T24" s="401">
        <v>0</v>
      </c>
      <c r="U24" s="401">
        <v>0</v>
      </c>
      <c r="V24" s="401">
        <v>1.000032</v>
      </c>
      <c r="W24" s="401">
        <v>0</v>
      </c>
      <c r="X24" s="401">
        <v>0</v>
      </c>
      <c r="Y24" s="401">
        <v>1.9999999999999999E-6</v>
      </c>
      <c r="Z24" s="401">
        <v>0</v>
      </c>
      <c r="AA24" s="401">
        <v>0</v>
      </c>
      <c r="AB24" s="401">
        <v>0</v>
      </c>
      <c r="AC24" s="401">
        <v>0</v>
      </c>
      <c r="AD24" s="401">
        <v>0</v>
      </c>
      <c r="AE24" s="401">
        <v>0</v>
      </c>
      <c r="AF24" s="401">
        <v>0</v>
      </c>
      <c r="AG24" s="401">
        <v>0</v>
      </c>
      <c r="AH24" s="401">
        <v>9.9999999999999995E-7</v>
      </c>
      <c r="AI24" s="401">
        <v>0</v>
      </c>
      <c r="AJ24" s="401">
        <v>0</v>
      </c>
      <c r="AK24" s="401">
        <v>0</v>
      </c>
      <c r="AL24" s="401">
        <v>9.9999999999999995E-7</v>
      </c>
      <c r="AM24" s="401">
        <v>0</v>
      </c>
      <c r="AN24" s="401">
        <v>0</v>
      </c>
      <c r="AO24" s="614">
        <v>0</v>
      </c>
      <c r="AP24" s="403">
        <v>1.000041</v>
      </c>
      <c r="AQ24" s="403">
        <v>0.78243099999999999</v>
      </c>
      <c r="AR24" s="390"/>
      <c r="AS24" s="390"/>
      <c r="AT24" s="419"/>
      <c r="AU24" s="390"/>
      <c r="AV24" s="390"/>
    </row>
    <row r="25" spans="1:48" ht="15" customHeight="1" x14ac:dyDescent="0.2">
      <c r="A25" s="398">
        <v>35</v>
      </c>
      <c r="B25" s="399" t="s">
        <v>275</v>
      </c>
      <c r="C25" s="402">
        <v>4.1999999999999998E-5</v>
      </c>
      <c r="D25" s="401">
        <v>3.3000000000000003E-5</v>
      </c>
      <c r="E25" s="401">
        <v>1.186E-3</v>
      </c>
      <c r="F25" s="401">
        <v>7.3999999999999996E-5</v>
      </c>
      <c r="G25" s="401">
        <v>6.3E-5</v>
      </c>
      <c r="H25" s="401">
        <v>3.0000000000000001E-5</v>
      </c>
      <c r="I25" s="401">
        <v>2.9E-5</v>
      </c>
      <c r="J25" s="401">
        <v>5.8E-5</v>
      </c>
      <c r="K25" s="401">
        <v>3.4999999999999997E-5</v>
      </c>
      <c r="L25" s="401">
        <v>3.4999999999999997E-5</v>
      </c>
      <c r="M25" s="401">
        <v>6.3E-5</v>
      </c>
      <c r="N25" s="401">
        <v>2.3E-5</v>
      </c>
      <c r="O25" s="401">
        <v>3.1999999999999999E-5</v>
      </c>
      <c r="P25" s="401">
        <v>3.0000000000000001E-5</v>
      </c>
      <c r="Q25" s="401">
        <v>3.6999999999999998E-5</v>
      </c>
      <c r="R25" s="401">
        <v>4.6E-5</v>
      </c>
      <c r="S25" s="401">
        <v>3.3000000000000003E-5</v>
      </c>
      <c r="T25" s="401">
        <v>3.4E-5</v>
      </c>
      <c r="U25" s="401">
        <v>3.4E-5</v>
      </c>
      <c r="V25" s="401">
        <v>2.5999999999999998E-5</v>
      </c>
      <c r="W25" s="401">
        <v>1.0086850000000001</v>
      </c>
      <c r="X25" s="401">
        <v>5.5000000000000002E-5</v>
      </c>
      <c r="Y25" s="401">
        <v>7.8999999999999996E-5</v>
      </c>
      <c r="Z25" s="401">
        <v>6.2000000000000003E-5</v>
      </c>
      <c r="AA25" s="401">
        <v>1.01E-4</v>
      </c>
      <c r="AB25" s="401">
        <v>5.8999999999999998E-5</v>
      </c>
      <c r="AC25" s="401">
        <v>6.3999999999999997E-5</v>
      </c>
      <c r="AD25" s="401">
        <v>8.7000000000000001E-5</v>
      </c>
      <c r="AE25" s="401">
        <v>1.5999999999999999E-5</v>
      </c>
      <c r="AF25" s="401">
        <v>2.5999999999999998E-4</v>
      </c>
      <c r="AG25" s="401">
        <v>1.1900000000000001E-4</v>
      </c>
      <c r="AH25" s="401">
        <v>1.7100000000000001E-4</v>
      </c>
      <c r="AI25" s="401">
        <v>7.7000000000000001E-5</v>
      </c>
      <c r="AJ25" s="401">
        <v>3.6999999999999998E-5</v>
      </c>
      <c r="AK25" s="401">
        <v>5.8999999999999998E-5</v>
      </c>
      <c r="AL25" s="401">
        <v>8.4099999999999995E-4</v>
      </c>
      <c r="AM25" s="401">
        <v>4.3999999999999999E-5</v>
      </c>
      <c r="AN25" s="401">
        <v>2.5999999999999998E-5</v>
      </c>
      <c r="AO25" s="614">
        <v>5.1999999999999997E-5</v>
      </c>
      <c r="AP25" s="403">
        <v>1.0128379999999999</v>
      </c>
      <c r="AQ25" s="403">
        <v>0.79244300000000001</v>
      </c>
      <c r="AR25" s="390"/>
      <c r="AS25" s="390"/>
      <c r="AT25" s="419"/>
      <c r="AU25" s="390"/>
      <c r="AV25" s="390"/>
    </row>
    <row r="26" spans="1:48" ht="15" customHeight="1" x14ac:dyDescent="0.2">
      <c r="A26" s="398">
        <v>39</v>
      </c>
      <c r="B26" s="399" t="s">
        <v>353</v>
      </c>
      <c r="C26" s="402">
        <v>4.4499999999999997E-4</v>
      </c>
      <c r="D26" s="401">
        <v>6.6799999999999997E-4</v>
      </c>
      <c r="E26" s="401">
        <v>2.5920000000000001E-3</v>
      </c>
      <c r="F26" s="401">
        <v>1.165E-3</v>
      </c>
      <c r="G26" s="401">
        <v>1.9E-3</v>
      </c>
      <c r="H26" s="401">
        <v>3.898E-3</v>
      </c>
      <c r="I26" s="401">
        <v>1.3810000000000001E-3</v>
      </c>
      <c r="J26" s="401">
        <v>1.583E-3</v>
      </c>
      <c r="K26" s="401">
        <v>3.9599999999999998E-4</v>
      </c>
      <c r="L26" s="401">
        <v>8.12E-4</v>
      </c>
      <c r="M26" s="401">
        <v>7.2599999999999997E-4</v>
      </c>
      <c r="N26" s="401">
        <v>1.395E-3</v>
      </c>
      <c r="O26" s="401">
        <v>1.653E-3</v>
      </c>
      <c r="P26" s="401">
        <v>4.0900000000000002E-4</v>
      </c>
      <c r="Q26" s="401">
        <v>6.7699999999999998E-4</v>
      </c>
      <c r="R26" s="401">
        <v>7.7499999999999997E-4</v>
      </c>
      <c r="S26" s="401">
        <v>1.054E-3</v>
      </c>
      <c r="T26" s="401">
        <v>5.4500000000000002E-4</v>
      </c>
      <c r="U26" s="401">
        <v>1.6969999999999999E-3</v>
      </c>
      <c r="V26" s="401">
        <v>1.3649999999999999E-3</v>
      </c>
      <c r="W26" s="401">
        <v>4.4000000000000002E-4</v>
      </c>
      <c r="X26" s="401">
        <v>1.0105789999999999</v>
      </c>
      <c r="Y26" s="401">
        <v>1.1169999999999999E-3</v>
      </c>
      <c r="Z26" s="401">
        <v>1.302E-3</v>
      </c>
      <c r="AA26" s="401">
        <v>1.33E-3</v>
      </c>
      <c r="AB26" s="401">
        <v>1.5969999999999999E-3</v>
      </c>
      <c r="AC26" s="401">
        <v>1.7409999999999999E-3</v>
      </c>
      <c r="AD26" s="401">
        <v>3.9630000000000004E-3</v>
      </c>
      <c r="AE26" s="401">
        <v>2.5300000000000002E-4</v>
      </c>
      <c r="AF26" s="401">
        <v>8.8000000000000003E-4</v>
      </c>
      <c r="AG26" s="401">
        <v>4.1190000000000003E-3</v>
      </c>
      <c r="AH26" s="401">
        <v>1.884E-3</v>
      </c>
      <c r="AI26" s="401">
        <v>3.7980000000000002E-3</v>
      </c>
      <c r="AJ26" s="401">
        <v>1.2049999999999999E-3</v>
      </c>
      <c r="AK26" s="401">
        <v>9.4319999999999994E-3</v>
      </c>
      <c r="AL26" s="401">
        <v>1.902E-3</v>
      </c>
      <c r="AM26" s="401">
        <v>1.6019999999999999E-3</v>
      </c>
      <c r="AN26" s="401">
        <v>2.9163999999999999E-2</v>
      </c>
      <c r="AO26" s="614">
        <v>7.2300000000000001E-4</v>
      </c>
      <c r="AP26" s="403">
        <v>1.1021639999999999</v>
      </c>
      <c r="AQ26" s="403">
        <v>0.86233199999999999</v>
      </c>
      <c r="AR26" s="390"/>
      <c r="AS26" s="390"/>
      <c r="AT26" s="419"/>
      <c r="AU26" s="390"/>
      <c r="AV26" s="390"/>
    </row>
    <row r="27" spans="1:48" ht="15" customHeight="1" x14ac:dyDescent="0.2">
      <c r="A27" s="398">
        <v>41</v>
      </c>
      <c r="B27" s="399" t="s">
        <v>276</v>
      </c>
      <c r="C27" s="402">
        <v>5.5830000000000003E-3</v>
      </c>
      <c r="D27" s="401">
        <v>1.4040000000000001E-3</v>
      </c>
      <c r="E27" s="401">
        <v>8.3500000000000002E-4</v>
      </c>
      <c r="F27" s="401">
        <v>5.5799999999999999E-3</v>
      </c>
      <c r="G27" s="401">
        <v>2.4719999999999998E-3</v>
      </c>
      <c r="H27" s="401">
        <v>3.081E-3</v>
      </c>
      <c r="I27" s="401">
        <v>3.875E-3</v>
      </c>
      <c r="J27" s="401">
        <v>8.0110000000000008E-3</v>
      </c>
      <c r="K27" s="401">
        <v>7.4770000000000001E-3</v>
      </c>
      <c r="L27" s="401">
        <v>6.1630000000000001E-3</v>
      </c>
      <c r="M27" s="401">
        <v>8.3599999999999994E-3</v>
      </c>
      <c r="N27" s="401">
        <v>7.8399999999999997E-3</v>
      </c>
      <c r="O27" s="401">
        <v>5.7130000000000002E-3</v>
      </c>
      <c r="P27" s="401">
        <v>6.7590000000000003E-3</v>
      </c>
      <c r="Q27" s="401">
        <v>2.8760000000000001E-3</v>
      </c>
      <c r="R27" s="401">
        <v>3.4880000000000002E-3</v>
      </c>
      <c r="S27" s="401">
        <v>2.7039999999999998E-3</v>
      </c>
      <c r="T27" s="401">
        <v>7.0860000000000003E-3</v>
      </c>
      <c r="U27" s="401">
        <v>3.1159999999999998E-3</v>
      </c>
      <c r="V27" s="401">
        <v>3.5140000000000002E-3</v>
      </c>
      <c r="W27" s="401">
        <v>1.9550000000000001E-3</v>
      </c>
      <c r="X27" s="401">
        <v>3.4320000000000002E-3</v>
      </c>
      <c r="Y27" s="401">
        <v>1.0021420000000001</v>
      </c>
      <c r="Z27" s="401">
        <v>2.0348999999999999E-2</v>
      </c>
      <c r="AA27" s="401">
        <v>5.7092999999999998E-2</v>
      </c>
      <c r="AB27" s="401">
        <v>5.2500000000000003E-3</v>
      </c>
      <c r="AC27" s="401">
        <v>5.777E-3</v>
      </c>
      <c r="AD27" s="401">
        <v>5.2700000000000004E-3</v>
      </c>
      <c r="AE27" s="401">
        <v>1.5206000000000001E-2</v>
      </c>
      <c r="AF27" s="401">
        <v>1.0004000000000001E-2</v>
      </c>
      <c r="AG27" s="401">
        <v>9.724E-3</v>
      </c>
      <c r="AH27" s="401">
        <v>1.0429000000000001E-2</v>
      </c>
      <c r="AI27" s="401">
        <v>7.8510000000000003E-3</v>
      </c>
      <c r="AJ27" s="401">
        <v>4.3489999999999996E-3</v>
      </c>
      <c r="AK27" s="401">
        <v>2.8730000000000001E-3</v>
      </c>
      <c r="AL27" s="401">
        <v>2.5079999999999998E-3</v>
      </c>
      <c r="AM27" s="401">
        <v>5.2579999999999997E-3</v>
      </c>
      <c r="AN27" s="401">
        <v>1.8799999999999999E-3</v>
      </c>
      <c r="AO27" s="614">
        <v>1.6961E-2</v>
      </c>
      <c r="AP27" s="403">
        <v>1.284246</v>
      </c>
      <c r="AQ27" s="403">
        <v>1.004793</v>
      </c>
      <c r="AR27" s="390"/>
      <c r="AS27" s="390"/>
      <c r="AT27" s="419"/>
      <c r="AU27" s="390"/>
      <c r="AV27" s="390"/>
    </row>
    <row r="28" spans="1:48" ht="15" customHeight="1" x14ac:dyDescent="0.2">
      <c r="A28" s="398">
        <v>46</v>
      </c>
      <c r="B28" s="399" t="s">
        <v>391</v>
      </c>
      <c r="C28" s="402">
        <v>1.1003000000000001E-2</v>
      </c>
      <c r="D28" s="401">
        <v>5.4520000000000002E-3</v>
      </c>
      <c r="E28" s="401">
        <v>2.6250000000000002E-3</v>
      </c>
      <c r="F28" s="401">
        <v>1.7979999999999999E-2</v>
      </c>
      <c r="G28" s="401">
        <v>1.1511E-2</v>
      </c>
      <c r="H28" s="401">
        <v>1.5802E-2</v>
      </c>
      <c r="I28" s="401">
        <v>1.9206000000000001E-2</v>
      </c>
      <c r="J28" s="401">
        <v>2.7130000000000001E-2</v>
      </c>
      <c r="K28" s="401">
        <v>1.3158E-2</v>
      </c>
      <c r="L28" s="401">
        <v>1.9525000000000001E-2</v>
      </c>
      <c r="M28" s="401">
        <v>2.7321000000000002E-2</v>
      </c>
      <c r="N28" s="401">
        <v>4.7737000000000002E-2</v>
      </c>
      <c r="O28" s="401">
        <v>2.162E-2</v>
      </c>
      <c r="P28" s="401">
        <v>1.8031999999999999E-2</v>
      </c>
      <c r="Q28" s="401">
        <v>8.9899999999999997E-3</v>
      </c>
      <c r="R28" s="401">
        <v>8.6289999999999995E-3</v>
      </c>
      <c r="S28" s="401">
        <v>7.9459999999999999E-3</v>
      </c>
      <c r="T28" s="401">
        <v>1.8304999999999998E-2</v>
      </c>
      <c r="U28" s="401">
        <v>6.7099999999999998E-3</v>
      </c>
      <c r="V28" s="401">
        <v>2.8089999999999999E-3</v>
      </c>
      <c r="W28" s="401">
        <v>1.0226000000000001E-2</v>
      </c>
      <c r="X28" s="401">
        <v>1.6163E-2</v>
      </c>
      <c r="Y28" s="401">
        <v>4.2700000000000004E-3</v>
      </c>
      <c r="Z28" s="401">
        <v>1.0718209999999999</v>
      </c>
      <c r="AA28" s="401">
        <v>3.7945E-2</v>
      </c>
      <c r="AB28" s="401">
        <v>4.6711000000000003E-2</v>
      </c>
      <c r="AC28" s="401">
        <v>1.8984000000000001E-2</v>
      </c>
      <c r="AD28" s="401">
        <v>5.0340000000000003E-3</v>
      </c>
      <c r="AE28" s="401">
        <v>2.4810000000000001E-3</v>
      </c>
      <c r="AF28" s="401">
        <v>5.5539999999999999E-3</v>
      </c>
      <c r="AG28" s="401">
        <v>7.8139999999999998E-3</v>
      </c>
      <c r="AH28" s="401">
        <v>8.8199999999999997E-3</v>
      </c>
      <c r="AI28" s="401">
        <v>1.2049000000000001E-2</v>
      </c>
      <c r="AJ28" s="401">
        <v>9.6600000000000002E-3</v>
      </c>
      <c r="AK28" s="401">
        <v>3.8999999999999998E-3</v>
      </c>
      <c r="AL28" s="401">
        <v>4.5170000000000002E-3</v>
      </c>
      <c r="AM28" s="401">
        <v>2.0638E-2</v>
      </c>
      <c r="AN28" s="401">
        <v>5.9100000000000003E-3</v>
      </c>
      <c r="AO28" s="614">
        <v>4.3189999999999999E-3</v>
      </c>
      <c r="AP28" s="403">
        <v>1.6083050000000001</v>
      </c>
      <c r="AQ28" s="403">
        <v>1.258337</v>
      </c>
      <c r="AR28" s="390"/>
      <c r="AS28" s="390"/>
      <c r="AT28" s="419"/>
      <c r="AU28" s="390"/>
      <c r="AV28" s="390"/>
    </row>
    <row r="29" spans="1:48" ht="15" customHeight="1" x14ac:dyDescent="0.2">
      <c r="A29" s="398">
        <v>47</v>
      </c>
      <c r="B29" s="399" t="s">
        <v>354</v>
      </c>
      <c r="C29" s="402">
        <v>1.358E-3</v>
      </c>
      <c r="D29" s="401">
        <v>7.7399999999999995E-4</v>
      </c>
      <c r="E29" s="401">
        <v>5.6400000000000005E-4</v>
      </c>
      <c r="F29" s="401">
        <v>2.2790000000000002E-3</v>
      </c>
      <c r="G29" s="401">
        <v>2.5000000000000001E-3</v>
      </c>
      <c r="H29" s="401">
        <v>2.0839999999999999E-3</v>
      </c>
      <c r="I29" s="401">
        <v>1.8109999999999999E-3</v>
      </c>
      <c r="J29" s="401">
        <v>3.7829999999999999E-3</v>
      </c>
      <c r="K29" s="401">
        <v>9.2500000000000004E-4</v>
      </c>
      <c r="L29" s="401">
        <v>1.098E-3</v>
      </c>
      <c r="M29" s="401">
        <v>1.7960000000000001E-3</v>
      </c>
      <c r="N29" s="401">
        <v>2.8440000000000002E-3</v>
      </c>
      <c r="O29" s="401">
        <v>9.2000000000000003E-4</v>
      </c>
      <c r="P29" s="401">
        <v>1.0349999999999999E-3</v>
      </c>
      <c r="Q29" s="401">
        <v>8.5599999999999999E-4</v>
      </c>
      <c r="R29" s="401">
        <v>9.4700000000000003E-4</v>
      </c>
      <c r="S29" s="401">
        <v>7.7200000000000001E-4</v>
      </c>
      <c r="T29" s="401">
        <v>1.389E-3</v>
      </c>
      <c r="U29" s="401">
        <v>7.9299999999999998E-4</v>
      </c>
      <c r="V29" s="401">
        <v>4.7100000000000001E-4</v>
      </c>
      <c r="W29" s="401">
        <v>6.4199999999999999E-4</v>
      </c>
      <c r="X29" s="401">
        <v>1.1670000000000001E-3</v>
      </c>
      <c r="Y29" s="401">
        <v>1.4239999999999999E-3</v>
      </c>
      <c r="Z29" s="401">
        <v>1.06E-3</v>
      </c>
      <c r="AA29" s="401">
        <v>1.102085</v>
      </c>
      <c r="AB29" s="401">
        <v>9.3010000000000002E-3</v>
      </c>
      <c r="AC29" s="401">
        <v>3.7429999999999998E-3</v>
      </c>
      <c r="AD29" s="401">
        <v>1.9559999999999998E-3</v>
      </c>
      <c r="AE29" s="401">
        <v>5.53E-4</v>
      </c>
      <c r="AF29" s="401">
        <v>5.2459999999999998E-3</v>
      </c>
      <c r="AG29" s="401">
        <v>3.8579999999999999E-3</v>
      </c>
      <c r="AH29" s="401">
        <v>5.0730000000000003E-3</v>
      </c>
      <c r="AI29" s="401">
        <v>1.0766E-2</v>
      </c>
      <c r="AJ29" s="401">
        <v>5.7070000000000003E-3</v>
      </c>
      <c r="AK29" s="401">
        <v>2.9260000000000002E-3</v>
      </c>
      <c r="AL29" s="401">
        <v>1.186E-3</v>
      </c>
      <c r="AM29" s="401">
        <v>1.0723E-2</v>
      </c>
      <c r="AN29" s="401">
        <v>9.8499999999999998E-4</v>
      </c>
      <c r="AO29" s="614">
        <v>2.003E-3</v>
      </c>
      <c r="AP29" s="403">
        <v>1.1994020000000001</v>
      </c>
      <c r="AQ29" s="403">
        <v>0.938411</v>
      </c>
      <c r="AR29" s="390"/>
      <c r="AS29" s="390"/>
      <c r="AT29" s="419"/>
      <c r="AU29" s="390"/>
      <c r="AV29" s="390"/>
    </row>
    <row r="30" spans="1:48" ht="15" customHeight="1" x14ac:dyDescent="0.2">
      <c r="A30" s="398">
        <v>48</v>
      </c>
      <c r="B30" s="399" t="s">
        <v>361</v>
      </c>
      <c r="C30" s="402">
        <v>1.183E-3</v>
      </c>
      <c r="D30" s="401">
        <v>7.1699999999999997E-4</v>
      </c>
      <c r="E30" s="401">
        <v>4.2099999999999999E-4</v>
      </c>
      <c r="F30" s="401">
        <v>3.0279999999999999E-3</v>
      </c>
      <c r="G30" s="401">
        <v>2.1849999999999999E-3</v>
      </c>
      <c r="H30" s="401">
        <v>1.059E-3</v>
      </c>
      <c r="I30" s="401">
        <v>1.402E-3</v>
      </c>
      <c r="J30" s="401">
        <v>5.1070000000000004E-3</v>
      </c>
      <c r="K30" s="401">
        <v>7.2199999999999999E-4</v>
      </c>
      <c r="L30" s="401">
        <v>7.5699999999999997E-4</v>
      </c>
      <c r="M30" s="401">
        <v>5.6230000000000004E-3</v>
      </c>
      <c r="N30" s="401">
        <v>1.121E-3</v>
      </c>
      <c r="O30" s="401">
        <v>1.1119999999999999E-3</v>
      </c>
      <c r="P30" s="401">
        <v>7.6499999999999995E-4</v>
      </c>
      <c r="Q30" s="401">
        <v>1.1670000000000001E-3</v>
      </c>
      <c r="R30" s="401">
        <v>5.4500000000000002E-4</v>
      </c>
      <c r="S30" s="401">
        <v>7.5900000000000002E-4</v>
      </c>
      <c r="T30" s="401">
        <v>1.6900000000000001E-3</v>
      </c>
      <c r="U30" s="401">
        <v>6.6200000000000005E-4</v>
      </c>
      <c r="V30" s="401">
        <v>6.96E-4</v>
      </c>
      <c r="W30" s="401">
        <v>6.3100000000000005E-4</v>
      </c>
      <c r="X30" s="401">
        <v>1.6739999999999999E-3</v>
      </c>
      <c r="Y30" s="401">
        <v>3.9709999999999997E-3</v>
      </c>
      <c r="Z30" s="401">
        <v>1.7905999999999998E-2</v>
      </c>
      <c r="AA30" s="401">
        <v>5.1349999999999998E-3</v>
      </c>
      <c r="AB30" s="401">
        <v>1.0014270000000001</v>
      </c>
      <c r="AC30" s="401">
        <v>2.712E-3</v>
      </c>
      <c r="AD30" s="401">
        <v>5.6870000000000002E-3</v>
      </c>
      <c r="AE30" s="401">
        <v>4.4499999999999997E-4</v>
      </c>
      <c r="AF30" s="401">
        <v>5.2830000000000004E-3</v>
      </c>
      <c r="AG30" s="401">
        <v>1.0113E-2</v>
      </c>
      <c r="AH30" s="401">
        <v>3.7930999999999999E-2</v>
      </c>
      <c r="AI30" s="401">
        <v>9.1540000000000007E-3</v>
      </c>
      <c r="AJ30" s="401">
        <v>6.1399999999999996E-3</v>
      </c>
      <c r="AK30" s="401">
        <v>1.0989999999999999E-3</v>
      </c>
      <c r="AL30" s="401">
        <v>2.4659999999999999E-3</v>
      </c>
      <c r="AM30" s="401">
        <v>2.4101999999999998E-2</v>
      </c>
      <c r="AN30" s="401">
        <v>8.3199999999999995E-4</v>
      </c>
      <c r="AO30" s="614">
        <v>1.7339E-2</v>
      </c>
      <c r="AP30" s="403">
        <v>1.184769</v>
      </c>
      <c r="AQ30" s="403">
        <v>0.92696199999999995</v>
      </c>
      <c r="AR30" s="390"/>
      <c r="AS30" s="390"/>
      <c r="AT30" s="419"/>
      <c r="AU30" s="390"/>
      <c r="AV30" s="390"/>
    </row>
    <row r="31" spans="1:48" ht="15" customHeight="1" x14ac:dyDescent="0.2">
      <c r="A31" s="398">
        <v>51</v>
      </c>
      <c r="B31" s="399" t="s">
        <v>277</v>
      </c>
      <c r="C31" s="402">
        <v>3.1599000000000002E-2</v>
      </c>
      <c r="D31" s="401">
        <v>1.1351E-2</v>
      </c>
      <c r="E31" s="401">
        <v>2.0766E-2</v>
      </c>
      <c r="F31" s="401">
        <v>1.0189999999999999E-2</v>
      </c>
      <c r="G31" s="401">
        <v>4.5154E-2</v>
      </c>
      <c r="H31" s="401">
        <v>4.8291000000000001E-2</v>
      </c>
      <c r="I31" s="401">
        <v>4.0471E-2</v>
      </c>
      <c r="J31" s="401">
        <v>2.7437E-2</v>
      </c>
      <c r="K31" s="401">
        <v>1.2584E-2</v>
      </c>
      <c r="L31" s="401">
        <v>3.0020999999999999E-2</v>
      </c>
      <c r="M31" s="401">
        <v>1.9413E-2</v>
      </c>
      <c r="N31" s="401">
        <v>1.3217E-2</v>
      </c>
      <c r="O31" s="401">
        <v>2.5253999999999999E-2</v>
      </c>
      <c r="P31" s="401">
        <v>1.562E-2</v>
      </c>
      <c r="Q31" s="401">
        <v>2.1877000000000001E-2</v>
      </c>
      <c r="R31" s="401">
        <v>2.2245000000000001E-2</v>
      </c>
      <c r="S31" s="401">
        <v>3.1064000000000001E-2</v>
      </c>
      <c r="T31" s="401">
        <v>2.0601000000000001E-2</v>
      </c>
      <c r="U31" s="401">
        <v>2.8287E-2</v>
      </c>
      <c r="V31" s="401">
        <v>2.4407000000000002E-2</v>
      </c>
      <c r="W31" s="401">
        <v>2.5302999999999999E-2</v>
      </c>
      <c r="X31" s="401">
        <v>2.9332E-2</v>
      </c>
      <c r="Y31" s="401">
        <v>2.6301999999999999E-2</v>
      </c>
      <c r="Z31" s="401">
        <v>4.6439999999999997E-3</v>
      </c>
      <c r="AA31" s="401">
        <v>1.3141E-2</v>
      </c>
      <c r="AB31" s="401">
        <v>1.1346E-2</v>
      </c>
      <c r="AC31" s="401">
        <v>1.0071030000000001</v>
      </c>
      <c r="AD31" s="401">
        <v>5.5389999999999997E-3</v>
      </c>
      <c r="AE31" s="401">
        <v>1.5479999999999999E-3</v>
      </c>
      <c r="AF31" s="401">
        <v>1.7415E-2</v>
      </c>
      <c r="AG31" s="401">
        <v>7.842E-3</v>
      </c>
      <c r="AH31" s="401">
        <v>6.9540000000000001E-3</v>
      </c>
      <c r="AI31" s="401">
        <v>1.0847000000000001E-2</v>
      </c>
      <c r="AJ31" s="401">
        <v>2.3144999999999999E-2</v>
      </c>
      <c r="AK31" s="401">
        <v>2.0116999999999999E-2</v>
      </c>
      <c r="AL31" s="401">
        <v>1.1442000000000001E-2</v>
      </c>
      <c r="AM31" s="401">
        <v>3.5867999999999997E-2</v>
      </c>
      <c r="AN31" s="401">
        <v>0.126445</v>
      </c>
      <c r="AO31" s="614">
        <v>4.7939999999999997E-3</v>
      </c>
      <c r="AP31" s="403">
        <v>1.888976</v>
      </c>
      <c r="AQ31" s="403">
        <v>1.4779340000000001</v>
      </c>
      <c r="AR31" s="390"/>
      <c r="AS31" s="390"/>
      <c r="AT31" s="419"/>
      <c r="AU31" s="390"/>
      <c r="AV31" s="390"/>
    </row>
    <row r="32" spans="1:48" ht="15" customHeight="1" x14ac:dyDescent="0.2">
      <c r="A32" s="398">
        <v>53</v>
      </c>
      <c r="B32" s="399" t="s">
        <v>278</v>
      </c>
      <c r="C32" s="402">
        <v>7.0759999999999998E-3</v>
      </c>
      <c r="D32" s="401">
        <v>1.051E-2</v>
      </c>
      <c r="E32" s="401">
        <v>7.8729999999999998E-3</v>
      </c>
      <c r="F32" s="401">
        <v>3.9560999999999999E-2</v>
      </c>
      <c r="G32" s="401">
        <v>6.4650000000000003E-3</v>
      </c>
      <c r="H32" s="401">
        <v>1.4663000000000001E-2</v>
      </c>
      <c r="I32" s="401">
        <v>9.5639999999999996E-3</v>
      </c>
      <c r="J32" s="401">
        <v>7.4840000000000002E-3</v>
      </c>
      <c r="K32" s="401">
        <v>3.186E-3</v>
      </c>
      <c r="L32" s="401">
        <v>4.914E-3</v>
      </c>
      <c r="M32" s="401">
        <v>1.1585E-2</v>
      </c>
      <c r="N32" s="401">
        <v>5.9509999999999997E-3</v>
      </c>
      <c r="O32" s="401">
        <v>7.1630000000000001E-3</v>
      </c>
      <c r="P32" s="401">
        <v>8.1670000000000006E-3</v>
      </c>
      <c r="Q32" s="401">
        <v>4.6210000000000001E-3</v>
      </c>
      <c r="R32" s="401">
        <v>6.391E-3</v>
      </c>
      <c r="S32" s="401">
        <v>9.4050000000000002E-3</v>
      </c>
      <c r="T32" s="401">
        <v>6.378E-3</v>
      </c>
      <c r="U32" s="401">
        <v>7.2399999999999999E-3</v>
      </c>
      <c r="V32" s="401">
        <v>4.7879999999999997E-3</v>
      </c>
      <c r="W32" s="401">
        <v>5.4450000000000002E-3</v>
      </c>
      <c r="X32" s="401">
        <v>1.3228E-2</v>
      </c>
      <c r="Y32" s="401">
        <v>1.0255999999999999E-2</v>
      </c>
      <c r="Z32" s="401">
        <v>1.7016E-2</v>
      </c>
      <c r="AA32" s="401">
        <v>1.4607E-2</v>
      </c>
      <c r="AB32" s="401">
        <v>1.7755E-2</v>
      </c>
      <c r="AC32" s="401">
        <v>1.4938E-2</v>
      </c>
      <c r="AD32" s="401">
        <v>1.0570980000000001</v>
      </c>
      <c r="AE32" s="401">
        <v>5.0040000000000001E-2</v>
      </c>
      <c r="AF32" s="401">
        <v>1.9273999999999999E-2</v>
      </c>
      <c r="AG32" s="401">
        <v>8.3000000000000001E-3</v>
      </c>
      <c r="AH32" s="401">
        <v>1.1436E-2</v>
      </c>
      <c r="AI32" s="401">
        <v>7.986E-3</v>
      </c>
      <c r="AJ32" s="401">
        <v>7.8059999999999996E-3</v>
      </c>
      <c r="AK32" s="401">
        <v>1.9525000000000001E-2</v>
      </c>
      <c r="AL32" s="401">
        <v>7.0489999999999997E-3</v>
      </c>
      <c r="AM32" s="401">
        <v>1.2404999999999999E-2</v>
      </c>
      <c r="AN32" s="401">
        <v>4.4590000000000003E-3</v>
      </c>
      <c r="AO32" s="614">
        <v>2.5933999999999999E-2</v>
      </c>
      <c r="AP32" s="403">
        <v>1.507541</v>
      </c>
      <c r="AQ32" s="403">
        <v>1.1794990000000001</v>
      </c>
      <c r="AR32" s="390"/>
      <c r="AS32" s="390"/>
      <c r="AT32" s="419"/>
      <c r="AU32" s="390"/>
      <c r="AV32" s="390"/>
    </row>
    <row r="33" spans="1:48" ht="15" customHeight="1" x14ac:dyDescent="0.2">
      <c r="A33" s="398">
        <v>55</v>
      </c>
      <c r="B33" s="399" t="s">
        <v>279</v>
      </c>
      <c r="C33" s="402">
        <v>2.7369999999999998E-3</v>
      </c>
      <c r="D33" s="401">
        <v>3.1459999999999999E-3</v>
      </c>
      <c r="E33" s="401">
        <v>1.9689999999999998E-3</v>
      </c>
      <c r="F33" s="401">
        <v>8.4340000000000005E-3</v>
      </c>
      <c r="G33" s="401">
        <v>5.0489999999999997E-3</v>
      </c>
      <c r="H33" s="401">
        <v>6.1640000000000002E-3</v>
      </c>
      <c r="I33" s="401">
        <v>4.0889999999999998E-3</v>
      </c>
      <c r="J33" s="401">
        <v>4.6810000000000003E-3</v>
      </c>
      <c r="K33" s="401">
        <v>3.091E-3</v>
      </c>
      <c r="L33" s="401">
        <v>5.0039999999999998E-3</v>
      </c>
      <c r="M33" s="401">
        <v>6.6709999999999998E-3</v>
      </c>
      <c r="N33" s="401">
        <v>2.8019999999999998E-3</v>
      </c>
      <c r="O33" s="401">
        <v>4.0010000000000002E-3</v>
      </c>
      <c r="P33" s="401">
        <v>4.2440000000000004E-3</v>
      </c>
      <c r="Q33" s="401">
        <v>3.4229999999999998E-3</v>
      </c>
      <c r="R33" s="401">
        <v>3.9230000000000003E-3</v>
      </c>
      <c r="S33" s="401">
        <v>3.1849999999999999E-3</v>
      </c>
      <c r="T33" s="401">
        <v>3.1050000000000001E-3</v>
      </c>
      <c r="U33" s="401">
        <v>3.954E-3</v>
      </c>
      <c r="V33" s="401">
        <v>3.1619999999999999E-3</v>
      </c>
      <c r="W33" s="401">
        <v>2.0960000000000002E-3</v>
      </c>
      <c r="X33" s="401">
        <v>5.8690000000000001E-3</v>
      </c>
      <c r="Y33" s="401">
        <v>5.6940000000000003E-3</v>
      </c>
      <c r="Z33" s="401">
        <v>6.7140000000000003E-3</v>
      </c>
      <c r="AA33" s="401">
        <v>4.071E-3</v>
      </c>
      <c r="AB33" s="401">
        <v>3.5300000000000002E-3</v>
      </c>
      <c r="AC33" s="401">
        <v>2.8400999999999999E-2</v>
      </c>
      <c r="AD33" s="401">
        <v>1.5346E-2</v>
      </c>
      <c r="AE33" s="401">
        <v>1.0301400000000001</v>
      </c>
      <c r="AF33" s="401">
        <v>1.8134000000000001E-2</v>
      </c>
      <c r="AG33" s="401">
        <v>1.9238999999999999E-2</v>
      </c>
      <c r="AH33" s="401">
        <v>4.2750000000000002E-3</v>
      </c>
      <c r="AI33" s="401">
        <v>6.9280000000000001E-3</v>
      </c>
      <c r="AJ33" s="401">
        <v>1.3995E-2</v>
      </c>
      <c r="AK33" s="401">
        <v>1.4633999999999999E-2</v>
      </c>
      <c r="AL33" s="401">
        <v>1.0116E-2</v>
      </c>
      <c r="AM33" s="401">
        <v>2.9347000000000002E-2</v>
      </c>
      <c r="AN33" s="401">
        <v>5.0049999999999999E-3</v>
      </c>
      <c r="AO33" s="614">
        <v>1.6171000000000001E-2</v>
      </c>
      <c r="AP33" s="403">
        <v>1.3225389999999999</v>
      </c>
      <c r="AQ33" s="403">
        <v>1.034754</v>
      </c>
      <c r="AR33" s="390"/>
      <c r="AS33" s="390"/>
      <c r="AT33" s="419"/>
      <c r="AU33" s="390"/>
      <c r="AV33" s="390"/>
    </row>
    <row r="34" spans="1:48" ht="15" customHeight="1" x14ac:dyDescent="0.2">
      <c r="A34" s="398">
        <v>57</v>
      </c>
      <c r="B34" s="399" t="s">
        <v>280</v>
      </c>
      <c r="C34" s="402">
        <v>5.8306999999999998E-2</v>
      </c>
      <c r="D34" s="401">
        <v>6.5798999999999996E-2</v>
      </c>
      <c r="E34" s="401">
        <v>3.5698000000000001E-2</v>
      </c>
      <c r="F34" s="401">
        <v>0.19317899999999999</v>
      </c>
      <c r="G34" s="401">
        <v>3.9661000000000002E-2</v>
      </c>
      <c r="H34" s="401">
        <v>2.7462E-2</v>
      </c>
      <c r="I34" s="401">
        <v>4.5612E-2</v>
      </c>
      <c r="J34" s="401">
        <v>2.7303999999999998E-2</v>
      </c>
      <c r="K34" s="401">
        <v>5.7549000000000003E-2</v>
      </c>
      <c r="L34" s="401">
        <v>1.7273E-2</v>
      </c>
      <c r="M34" s="401">
        <v>8.7905999999999998E-2</v>
      </c>
      <c r="N34" s="401">
        <v>2.6485000000000002E-2</v>
      </c>
      <c r="O34" s="401">
        <v>3.4007000000000003E-2</v>
      </c>
      <c r="P34" s="401">
        <v>2.4140000000000002E-2</v>
      </c>
      <c r="Q34" s="401">
        <v>1.8377000000000001E-2</v>
      </c>
      <c r="R34" s="401">
        <v>1.9796000000000001E-2</v>
      </c>
      <c r="S34" s="401">
        <v>2.3408000000000002E-2</v>
      </c>
      <c r="T34" s="401">
        <v>1.6213999999999999E-2</v>
      </c>
      <c r="U34" s="401">
        <v>1.9515000000000001E-2</v>
      </c>
      <c r="V34" s="401">
        <v>1.6886999999999999E-2</v>
      </c>
      <c r="W34" s="401">
        <v>1.5027E-2</v>
      </c>
      <c r="X34" s="401">
        <v>9.1818999999999998E-2</v>
      </c>
      <c r="Y34" s="401">
        <v>4.0946000000000003E-2</v>
      </c>
      <c r="Z34" s="401">
        <v>2.8941999999999999E-2</v>
      </c>
      <c r="AA34" s="401">
        <v>2.5069999999999999E-2</v>
      </c>
      <c r="AB34" s="401">
        <v>6.5082000000000001E-2</v>
      </c>
      <c r="AC34" s="401">
        <v>3.823E-2</v>
      </c>
      <c r="AD34" s="401">
        <v>3.3513000000000001E-2</v>
      </c>
      <c r="AE34" s="401">
        <v>4.1840000000000002E-3</v>
      </c>
      <c r="AF34" s="401">
        <v>1.0717019999999999</v>
      </c>
      <c r="AG34" s="401">
        <v>2.4419E-2</v>
      </c>
      <c r="AH34" s="401">
        <v>3.0110000000000001E-2</v>
      </c>
      <c r="AI34" s="401">
        <v>2.9735999999999999E-2</v>
      </c>
      <c r="AJ34" s="401">
        <v>1.7762E-2</v>
      </c>
      <c r="AK34" s="401">
        <v>3.6186999999999997E-2</v>
      </c>
      <c r="AL34" s="401">
        <v>1.5864E-2</v>
      </c>
      <c r="AM34" s="401">
        <v>3.9143999999999998E-2</v>
      </c>
      <c r="AN34" s="401">
        <v>6.3324000000000005E-2</v>
      </c>
      <c r="AO34" s="614">
        <v>4.5425E-2</v>
      </c>
      <c r="AP34" s="403">
        <v>2.571069</v>
      </c>
      <c r="AQ34" s="403">
        <v>2.0116019999999999</v>
      </c>
      <c r="AR34" s="390"/>
      <c r="AS34" s="390"/>
      <c r="AT34" s="419"/>
      <c r="AU34" s="390"/>
      <c r="AV34" s="390"/>
    </row>
    <row r="35" spans="1:48" ht="15" customHeight="1" x14ac:dyDescent="0.2">
      <c r="A35" s="398">
        <v>59</v>
      </c>
      <c r="B35" s="399" t="s">
        <v>281</v>
      </c>
      <c r="C35" s="402">
        <v>8.286E-3</v>
      </c>
      <c r="D35" s="401">
        <v>6.4859999999999996E-3</v>
      </c>
      <c r="E35" s="401">
        <v>8.3499999999999998E-3</v>
      </c>
      <c r="F35" s="401">
        <v>1.1856E-2</v>
      </c>
      <c r="G35" s="401">
        <v>9.9970000000000007E-3</v>
      </c>
      <c r="H35" s="401">
        <v>9.7000000000000003E-3</v>
      </c>
      <c r="I35" s="401">
        <v>8.8640000000000004E-3</v>
      </c>
      <c r="J35" s="401">
        <v>1.4125E-2</v>
      </c>
      <c r="K35" s="401">
        <v>6.3530000000000001E-3</v>
      </c>
      <c r="L35" s="401">
        <v>7.757E-3</v>
      </c>
      <c r="M35" s="401">
        <v>1.0201E-2</v>
      </c>
      <c r="N35" s="401">
        <v>6.4980000000000003E-3</v>
      </c>
      <c r="O35" s="401">
        <v>6.1939999999999999E-3</v>
      </c>
      <c r="P35" s="401">
        <v>9.3229999999999997E-3</v>
      </c>
      <c r="Q35" s="401">
        <v>1.2274E-2</v>
      </c>
      <c r="R35" s="401">
        <v>1.2487E-2</v>
      </c>
      <c r="S35" s="401">
        <v>1.026E-2</v>
      </c>
      <c r="T35" s="401">
        <v>8.5730000000000008E-3</v>
      </c>
      <c r="U35" s="401">
        <v>1.221E-2</v>
      </c>
      <c r="V35" s="401">
        <v>5.1376999999999999E-2</v>
      </c>
      <c r="W35" s="401">
        <v>5.9930000000000001E-3</v>
      </c>
      <c r="X35" s="401">
        <v>1.1875999999999999E-2</v>
      </c>
      <c r="Y35" s="401">
        <v>1.4338999999999999E-2</v>
      </c>
      <c r="Z35" s="401">
        <v>1.6962999999999999E-2</v>
      </c>
      <c r="AA35" s="401">
        <v>4.1082E-2</v>
      </c>
      <c r="AB35" s="401">
        <v>1.5006E-2</v>
      </c>
      <c r="AC35" s="401">
        <v>4.6309999999999997E-2</v>
      </c>
      <c r="AD35" s="401">
        <v>6.1855E-2</v>
      </c>
      <c r="AE35" s="401">
        <v>5.6309999999999997E-3</v>
      </c>
      <c r="AF35" s="401">
        <v>1.6081999999999999E-2</v>
      </c>
      <c r="AG35" s="401">
        <v>1.2285269999999999</v>
      </c>
      <c r="AH35" s="401">
        <v>3.0827E-2</v>
      </c>
      <c r="AI35" s="401">
        <v>3.1898999999999997E-2</v>
      </c>
      <c r="AJ35" s="401">
        <v>1.7561E-2</v>
      </c>
      <c r="AK35" s="401">
        <v>6.4768000000000006E-2</v>
      </c>
      <c r="AL35" s="401">
        <v>4.4693999999999998E-2</v>
      </c>
      <c r="AM35" s="401">
        <v>2.7437E-2</v>
      </c>
      <c r="AN35" s="401">
        <v>7.9109999999999996E-3</v>
      </c>
      <c r="AO35" s="614">
        <v>4.8787999999999998E-2</v>
      </c>
      <c r="AP35" s="403">
        <v>1.9687209999999999</v>
      </c>
      <c r="AQ35" s="403">
        <v>1.5403260000000001</v>
      </c>
      <c r="AR35" s="390"/>
      <c r="AS35" s="390"/>
      <c r="AT35" s="419"/>
      <c r="AU35" s="390"/>
      <c r="AV35" s="390"/>
    </row>
    <row r="36" spans="1:48" ht="15" customHeight="1" x14ac:dyDescent="0.2">
      <c r="A36" s="398">
        <v>61</v>
      </c>
      <c r="B36" s="399" t="s">
        <v>282</v>
      </c>
      <c r="C36" s="402">
        <v>5.0000000000000004E-6</v>
      </c>
      <c r="D36" s="401">
        <v>9.9999999999999995E-7</v>
      </c>
      <c r="E36" s="401">
        <v>6.9999999999999999E-6</v>
      </c>
      <c r="F36" s="401">
        <v>6.0000000000000002E-6</v>
      </c>
      <c r="G36" s="401">
        <v>5.0000000000000004E-6</v>
      </c>
      <c r="H36" s="401">
        <v>1.9999999999999999E-6</v>
      </c>
      <c r="I36" s="401">
        <v>9.0000000000000002E-6</v>
      </c>
      <c r="J36" s="401">
        <v>3.0000000000000001E-6</v>
      </c>
      <c r="K36" s="401">
        <v>1.4E-5</v>
      </c>
      <c r="L36" s="401">
        <v>1.9999999999999999E-6</v>
      </c>
      <c r="M36" s="401">
        <v>9.0000000000000002E-6</v>
      </c>
      <c r="N36" s="401">
        <v>6.9999999999999999E-6</v>
      </c>
      <c r="O36" s="401">
        <v>3.9999999999999998E-6</v>
      </c>
      <c r="P36" s="401">
        <v>3.9999999999999998E-6</v>
      </c>
      <c r="Q36" s="401">
        <v>6.0000000000000002E-6</v>
      </c>
      <c r="R36" s="401">
        <v>6.0000000000000002E-6</v>
      </c>
      <c r="S36" s="401">
        <v>1.9999999999999999E-6</v>
      </c>
      <c r="T36" s="401">
        <v>9.9999999999999995E-7</v>
      </c>
      <c r="U36" s="401">
        <v>1.9999999999999999E-6</v>
      </c>
      <c r="V36" s="401">
        <v>1.9999999999999999E-6</v>
      </c>
      <c r="W36" s="401">
        <v>9.9999999999999995E-7</v>
      </c>
      <c r="X36" s="401">
        <v>3.0000000000000001E-6</v>
      </c>
      <c r="Y36" s="401">
        <v>1.1E-5</v>
      </c>
      <c r="Z36" s="401">
        <v>3.0000000000000001E-6</v>
      </c>
      <c r="AA36" s="401">
        <v>6.9999999999999999E-6</v>
      </c>
      <c r="AB36" s="401">
        <v>6.0000000000000002E-6</v>
      </c>
      <c r="AC36" s="401">
        <v>3.9999999999999998E-6</v>
      </c>
      <c r="AD36" s="401">
        <v>9.0000000000000002E-6</v>
      </c>
      <c r="AE36" s="401">
        <v>1.9999999999999999E-6</v>
      </c>
      <c r="AF36" s="401">
        <v>1.9999999999999999E-6</v>
      </c>
      <c r="AG36" s="401">
        <v>6.0000000000000002E-6</v>
      </c>
      <c r="AH36" s="401">
        <v>1.0000009999999999</v>
      </c>
      <c r="AI36" s="401">
        <v>6.0000000000000002E-6</v>
      </c>
      <c r="AJ36" s="401">
        <v>3.0000000000000001E-6</v>
      </c>
      <c r="AK36" s="401">
        <v>1.0000000000000001E-5</v>
      </c>
      <c r="AL36" s="401">
        <v>5.0000000000000004E-6</v>
      </c>
      <c r="AM36" s="401">
        <v>6.0000000000000002E-6</v>
      </c>
      <c r="AN36" s="401">
        <v>1.9999999999999999E-6</v>
      </c>
      <c r="AO36" s="614">
        <v>0.101491</v>
      </c>
      <c r="AP36" s="403">
        <v>1.1016779999999999</v>
      </c>
      <c r="AQ36" s="403">
        <v>0.86195200000000005</v>
      </c>
      <c r="AR36" s="390"/>
      <c r="AS36" s="390"/>
      <c r="AT36" s="419"/>
      <c r="AU36" s="390"/>
      <c r="AV36" s="390"/>
    </row>
    <row r="37" spans="1:48" ht="15" customHeight="1" x14ac:dyDescent="0.2">
      <c r="A37" s="398">
        <v>63</v>
      </c>
      <c r="B37" s="399" t="s">
        <v>283</v>
      </c>
      <c r="C37" s="402">
        <v>1.0900000000000001E-4</v>
      </c>
      <c r="D37" s="401">
        <v>7.76E-4</v>
      </c>
      <c r="E37" s="401">
        <v>7.4999999999999993E-5</v>
      </c>
      <c r="F37" s="401">
        <v>5.1900000000000004E-4</v>
      </c>
      <c r="G37" s="401">
        <v>3.4400000000000001E-4</v>
      </c>
      <c r="H37" s="401">
        <v>2.2100000000000001E-4</v>
      </c>
      <c r="I37" s="401">
        <v>2.8699999999999998E-4</v>
      </c>
      <c r="J37" s="401">
        <v>4.3300000000000001E-4</v>
      </c>
      <c r="K37" s="401">
        <v>8.7999999999999998E-5</v>
      </c>
      <c r="L37" s="401">
        <v>2.5799999999999998E-4</v>
      </c>
      <c r="M37" s="401">
        <v>3.7599999999999998E-4</v>
      </c>
      <c r="N37" s="401">
        <v>3.1599999999999998E-4</v>
      </c>
      <c r="O37" s="401">
        <v>2.0900000000000001E-4</v>
      </c>
      <c r="P37" s="401">
        <v>4.64E-4</v>
      </c>
      <c r="Q37" s="401">
        <v>9.4200000000000002E-4</v>
      </c>
      <c r="R37" s="401">
        <v>6.8000000000000005E-4</v>
      </c>
      <c r="S37" s="401">
        <v>4.8700000000000002E-4</v>
      </c>
      <c r="T37" s="401">
        <v>1.645E-3</v>
      </c>
      <c r="U37" s="401">
        <v>1.67E-3</v>
      </c>
      <c r="V37" s="401">
        <v>3.2400000000000001E-4</v>
      </c>
      <c r="W37" s="401">
        <v>3.4299999999999999E-4</v>
      </c>
      <c r="X37" s="401">
        <v>1.8599999999999999E-4</v>
      </c>
      <c r="Y37" s="401">
        <v>3.1799999999999998E-4</v>
      </c>
      <c r="Z37" s="401">
        <v>8.1800000000000004E-4</v>
      </c>
      <c r="AA37" s="401">
        <v>4.4799999999999999E-4</v>
      </c>
      <c r="AB37" s="401">
        <v>4.0400000000000001E-4</v>
      </c>
      <c r="AC37" s="401">
        <v>5.1599999999999997E-4</v>
      </c>
      <c r="AD37" s="401">
        <v>5.9500000000000004E-4</v>
      </c>
      <c r="AE37" s="401">
        <v>5.5000000000000002E-5</v>
      </c>
      <c r="AF37" s="401">
        <v>5.5900000000000004E-4</v>
      </c>
      <c r="AG37" s="401">
        <v>5.9220000000000002E-3</v>
      </c>
      <c r="AH37" s="401">
        <v>2.8400000000000002E-4</v>
      </c>
      <c r="AI37" s="401">
        <v>1.0002279999999999</v>
      </c>
      <c r="AJ37" s="401">
        <v>2.31E-4</v>
      </c>
      <c r="AK37" s="401">
        <v>3.7100000000000002E-4</v>
      </c>
      <c r="AL37" s="401">
        <v>7.4600000000000003E-4</v>
      </c>
      <c r="AM37" s="401">
        <v>7.7499999999999997E-4</v>
      </c>
      <c r="AN37" s="401">
        <v>1.37E-4</v>
      </c>
      <c r="AO37" s="614">
        <v>2.6440000000000001E-3</v>
      </c>
      <c r="AP37" s="403">
        <v>1.0258020000000001</v>
      </c>
      <c r="AQ37" s="403">
        <v>0.80258700000000005</v>
      </c>
      <c r="AR37" s="390"/>
      <c r="AS37" s="390"/>
      <c r="AT37" s="419"/>
      <c r="AU37" s="390"/>
      <c r="AV37" s="390"/>
    </row>
    <row r="38" spans="1:48" ht="15" customHeight="1" x14ac:dyDescent="0.2">
      <c r="A38" s="398">
        <v>64</v>
      </c>
      <c r="B38" s="399" t="s">
        <v>284</v>
      </c>
      <c r="C38" s="402">
        <v>2.1999999999999999E-5</v>
      </c>
      <c r="D38" s="401">
        <v>2.1999999999999999E-5</v>
      </c>
      <c r="E38" s="401">
        <v>1.5E-5</v>
      </c>
      <c r="F38" s="401">
        <v>6.0000000000000002E-5</v>
      </c>
      <c r="G38" s="401">
        <v>1.8E-5</v>
      </c>
      <c r="H38" s="401">
        <v>1.5E-5</v>
      </c>
      <c r="I38" s="401">
        <v>1.9000000000000001E-5</v>
      </c>
      <c r="J38" s="401">
        <v>2.0000000000000002E-5</v>
      </c>
      <c r="K38" s="401">
        <v>1.9000000000000001E-5</v>
      </c>
      <c r="L38" s="401">
        <v>1.1E-5</v>
      </c>
      <c r="M38" s="401">
        <v>3.0000000000000001E-5</v>
      </c>
      <c r="N38" s="401">
        <v>1.2999999999999999E-5</v>
      </c>
      <c r="O38" s="401">
        <v>1.4E-5</v>
      </c>
      <c r="P38" s="401">
        <v>1.2999999999999999E-5</v>
      </c>
      <c r="Q38" s="401">
        <v>1.2999999999999999E-5</v>
      </c>
      <c r="R38" s="401">
        <v>1.2999999999999999E-5</v>
      </c>
      <c r="S38" s="401">
        <v>1.2999999999999999E-5</v>
      </c>
      <c r="T38" s="401">
        <v>1.1E-5</v>
      </c>
      <c r="U38" s="401">
        <v>1.2999999999999999E-5</v>
      </c>
      <c r="V38" s="401">
        <v>2.9E-5</v>
      </c>
      <c r="W38" s="401">
        <v>9.0000000000000002E-6</v>
      </c>
      <c r="X38" s="401">
        <v>3.6999999999999998E-5</v>
      </c>
      <c r="Y38" s="401">
        <v>2.3E-5</v>
      </c>
      <c r="Z38" s="401">
        <v>1.9000000000000001E-5</v>
      </c>
      <c r="AA38" s="401">
        <v>1.7899999999999999E-4</v>
      </c>
      <c r="AB38" s="401">
        <v>2.8E-5</v>
      </c>
      <c r="AC38" s="401">
        <v>5.5999999999999999E-5</v>
      </c>
      <c r="AD38" s="401">
        <v>1.63E-4</v>
      </c>
      <c r="AE38" s="401">
        <v>1.8E-5</v>
      </c>
      <c r="AF38" s="401">
        <v>2.7700000000000001E-4</v>
      </c>
      <c r="AG38" s="401">
        <v>5.5999999999999995E-4</v>
      </c>
      <c r="AH38" s="401">
        <v>4.0000000000000003E-5</v>
      </c>
      <c r="AI38" s="401">
        <v>4.8999999999999998E-5</v>
      </c>
      <c r="AJ38" s="401">
        <v>1.0122610000000001</v>
      </c>
      <c r="AK38" s="401">
        <v>4.8999999999999998E-5</v>
      </c>
      <c r="AL38" s="401">
        <v>5.7000000000000003E-5</v>
      </c>
      <c r="AM38" s="401">
        <v>2.8800000000000001E-4</v>
      </c>
      <c r="AN38" s="401">
        <v>2.3E-5</v>
      </c>
      <c r="AO38" s="614">
        <v>1.7000000000000001E-4</v>
      </c>
      <c r="AP38" s="403">
        <v>1.014689</v>
      </c>
      <c r="AQ38" s="403">
        <v>0.79389200000000004</v>
      </c>
      <c r="AR38" s="390"/>
      <c r="AS38" s="390"/>
      <c r="AT38" s="419"/>
      <c r="AU38" s="390"/>
      <c r="AV38" s="390"/>
    </row>
    <row r="39" spans="1:48" ht="15" customHeight="1" x14ac:dyDescent="0.2">
      <c r="A39" s="398">
        <v>65</v>
      </c>
      <c r="B39" s="399" t="s">
        <v>362</v>
      </c>
      <c r="C39" s="402">
        <v>2.6940000000000002E-3</v>
      </c>
      <c r="D39" s="401">
        <v>2.042E-3</v>
      </c>
      <c r="E39" s="401">
        <v>1.129E-2</v>
      </c>
      <c r="F39" s="401">
        <v>2.5790000000000001E-3</v>
      </c>
      <c r="G39" s="401">
        <v>1.9599999999999999E-3</v>
      </c>
      <c r="H39" s="401">
        <v>1.518E-3</v>
      </c>
      <c r="I39" s="401">
        <v>2.4780000000000002E-3</v>
      </c>
      <c r="J39" s="401">
        <v>1.199E-3</v>
      </c>
      <c r="K39" s="401">
        <v>6.5499999999999998E-4</v>
      </c>
      <c r="L39" s="401">
        <v>6.7299999999999999E-4</v>
      </c>
      <c r="M39" s="401">
        <v>1.475E-3</v>
      </c>
      <c r="N39" s="401">
        <v>6.1899999999999998E-4</v>
      </c>
      <c r="O39" s="401">
        <v>1.415E-3</v>
      </c>
      <c r="P39" s="401">
        <v>4.35E-4</v>
      </c>
      <c r="Q39" s="401">
        <v>3.4259999999999998E-3</v>
      </c>
      <c r="R39" s="401">
        <v>7.8200000000000003E-4</v>
      </c>
      <c r="S39" s="401">
        <v>9.0799999999999995E-4</v>
      </c>
      <c r="T39" s="401">
        <v>6.0899999999999995E-4</v>
      </c>
      <c r="U39" s="401">
        <v>4.57E-4</v>
      </c>
      <c r="V39" s="401">
        <v>1.201E-3</v>
      </c>
      <c r="W39" s="401">
        <v>3.2000000000000003E-4</v>
      </c>
      <c r="X39" s="401">
        <v>1.9989999999999999E-3</v>
      </c>
      <c r="Y39" s="401">
        <v>1.2869999999999999E-3</v>
      </c>
      <c r="Z39" s="401">
        <v>1.7149999999999999E-3</v>
      </c>
      <c r="AA39" s="401">
        <v>1.0744999999999999E-2</v>
      </c>
      <c r="AB39" s="401">
        <v>2.274E-3</v>
      </c>
      <c r="AC39" s="401">
        <v>1.039E-3</v>
      </c>
      <c r="AD39" s="401">
        <v>4.0720000000000001E-3</v>
      </c>
      <c r="AE39" s="401">
        <v>4.0400000000000001E-4</v>
      </c>
      <c r="AF39" s="401">
        <v>1.668E-3</v>
      </c>
      <c r="AG39" s="401">
        <v>1.949E-3</v>
      </c>
      <c r="AH39" s="401">
        <v>4.0999999999999999E-4</v>
      </c>
      <c r="AI39" s="401">
        <v>1.885E-3</v>
      </c>
      <c r="AJ39" s="401">
        <v>1.253E-3</v>
      </c>
      <c r="AK39" s="401">
        <v>1.000421</v>
      </c>
      <c r="AL39" s="401">
        <v>2.2899999999999999E-3</v>
      </c>
      <c r="AM39" s="401">
        <v>2.6830000000000001E-3</v>
      </c>
      <c r="AN39" s="401">
        <v>6.0499999999999996E-4</v>
      </c>
      <c r="AO39" s="614">
        <v>6.1700000000000004E-4</v>
      </c>
      <c r="AP39" s="403">
        <v>1.07605</v>
      </c>
      <c r="AQ39" s="403">
        <v>0.84190100000000001</v>
      </c>
      <c r="AR39" s="390"/>
      <c r="AS39" s="390"/>
      <c r="AT39" s="419"/>
      <c r="AU39" s="390"/>
      <c r="AV39" s="390"/>
    </row>
    <row r="40" spans="1:48" ht="15" customHeight="1" x14ac:dyDescent="0.2">
      <c r="A40" s="398">
        <v>66</v>
      </c>
      <c r="B40" s="399" t="s">
        <v>285</v>
      </c>
      <c r="C40" s="402">
        <v>4.2675999999999999E-2</v>
      </c>
      <c r="D40" s="401">
        <v>3.0463E-2</v>
      </c>
      <c r="E40" s="401">
        <v>1.703E-2</v>
      </c>
      <c r="F40" s="401">
        <v>5.4226000000000003E-2</v>
      </c>
      <c r="G40" s="401">
        <v>4.5133E-2</v>
      </c>
      <c r="H40" s="401">
        <v>3.4167999999999997E-2</v>
      </c>
      <c r="I40" s="401">
        <v>2.9194999999999999E-2</v>
      </c>
      <c r="J40" s="401">
        <v>7.1901000000000007E-2</v>
      </c>
      <c r="K40" s="401">
        <v>3.4549000000000003E-2</v>
      </c>
      <c r="L40" s="401">
        <v>4.3320999999999998E-2</v>
      </c>
      <c r="M40" s="401">
        <v>6.6203999999999999E-2</v>
      </c>
      <c r="N40" s="401">
        <v>2.4729000000000001E-2</v>
      </c>
      <c r="O40" s="401">
        <v>3.5619999999999999E-2</v>
      </c>
      <c r="P40" s="401">
        <v>3.5541000000000003E-2</v>
      </c>
      <c r="Q40" s="401">
        <v>4.5975000000000002E-2</v>
      </c>
      <c r="R40" s="401">
        <v>3.8494E-2</v>
      </c>
      <c r="S40" s="401">
        <v>3.8745000000000002E-2</v>
      </c>
      <c r="T40" s="401">
        <v>4.1879E-2</v>
      </c>
      <c r="U40" s="401">
        <v>4.1449E-2</v>
      </c>
      <c r="V40" s="401">
        <v>3.0647000000000001E-2</v>
      </c>
      <c r="W40" s="401">
        <v>3.0648000000000002E-2</v>
      </c>
      <c r="X40" s="401">
        <v>5.4606000000000002E-2</v>
      </c>
      <c r="Y40" s="401">
        <v>9.6905000000000005E-2</v>
      </c>
      <c r="Z40" s="401">
        <v>7.7007999999999993E-2</v>
      </c>
      <c r="AA40" s="401">
        <v>0.12858800000000001</v>
      </c>
      <c r="AB40" s="401">
        <v>6.4723000000000003E-2</v>
      </c>
      <c r="AC40" s="401">
        <v>7.7156000000000002E-2</v>
      </c>
      <c r="AD40" s="401">
        <v>0.10848099999999999</v>
      </c>
      <c r="AE40" s="401">
        <v>2.0728E-2</v>
      </c>
      <c r="AF40" s="401">
        <v>0.12879299999999999</v>
      </c>
      <c r="AG40" s="401">
        <v>0.152668</v>
      </c>
      <c r="AH40" s="401">
        <v>7.5132000000000004E-2</v>
      </c>
      <c r="AI40" s="401">
        <v>8.8820999999999997E-2</v>
      </c>
      <c r="AJ40" s="401">
        <v>4.5241000000000003E-2</v>
      </c>
      <c r="AK40" s="401">
        <v>7.1237999999999996E-2</v>
      </c>
      <c r="AL40" s="401">
        <v>1.1130869999999999</v>
      </c>
      <c r="AM40" s="401">
        <v>4.6045000000000003E-2</v>
      </c>
      <c r="AN40" s="401">
        <v>2.1467E-2</v>
      </c>
      <c r="AO40" s="614">
        <v>4.4696E-2</v>
      </c>
      <c r="AP40" s="403">
        <v>3.2479749999999998</v>
      </c>
      <c r="AQ40" s="403">
        <v>2.5412129999999999</v>
      </c>
      <c r="AR40" s="390"/>
      <c r="AS40" s="390"/>
      <c r="AT40" s="419"/>
      <c r="AU40" s="390"/>
      <c r="AV40" s="390"/>
    </row>
    <row r="41" spans="1:48" ht="15" customHeight="1" x14ac:dyDescent="0.2">
      <c r="A41" s="398">
        <v>67</v>
      </c>
      <c r="B41" s="399" t="s">
        <v>286</v>
      </c>
      <c r="C41" s="402">
        <v>2.6710000000000002E-3</v>
      </c>
      <c r="D41" s="401">
        <v>2.2699999999999999E-4</v>
      </c>
      <c r="E41" s="401">
        <v>1.4239999999999999E-3</v>
      </c>
      <c r="F41" s="401">
        <v>4.2900000000000002E-4</v>
      </c>
      <c r="G41" s="401">
        <v>6.9099999999999999E-4</v>
      </c>
      <c r="H41" s="401">
        <v>3.5300000000000002E-4</v>
      </c>
      <c r="I41" s="401">
        <v>3.5E-4</v>
      </c>
      <c r="J41" s="401">
        <v>4.0099999999999999E-4</v>
      </c>
      <c r="K41" s="401">
        <v>1.9000000000000001E-4</v>
      </c>
      <c r="L41" s="401">
        <v>2.24E-4</v>
      </c>
      <c r="M41" s="401">
        <v>3.4200000000000002E-4</v>
      </c>
      <c r="N41" s="401">
        <v>1.56E-4</v>
      </c>
      <c r="O41" s="401">
        <v>1.66E-4</v>
      </c>
      <c r="P41" s="401">
        <v>1.9799999999999999E-4</v>
      </c>
      <c r="Q41" s="401">
        <v>2.9599999999999998E-4</v>
      </c>
      <c r="R41" s="401">
        <v>2.6200000000000003E-4</v>
      </c>
      <c r="S41" s="401">
        <v>2.4399999999999999E-4</v>
      </c>
      <c r="T41" s="401">
        <v>4.3399999999999998E-4</v>
      </c>
      <c r="U41" s="401">
        <v>2.8400000000000002E-4</v>
      </c>
      <c r="V41" s="401">
        <v>5.5599999999999996E-4</v>
      </c>
      <c r="W41" s="401">
        <v>2.3000000000000001E-4</v>
      </c>
      <c r="X41" s="401">
        <v>4.95E-4</v>
      </c>
      <c r="Y41" s="401">
        <v>5.6400000000000005E-4</v>
      </c>
      <c r="Z41" s="401">
        <v>3.2600000000000001E-4</v>
      </c>
      <c r="AA41" s="401">
        <v>7.6999999999999996E-4</v>
      </c>
      <c r="AB41" s="401">
        <v>2.7500000000000002E-4</v>
      </c>
      <c r="AC41" s="401">
        <v>9.1299999999999997E-4</v>
      </c>
      <c r="AD41" s="401">
        <v>7.3899999999999997E-4</v>
      </c>
      <c r="AE41" s="401">
        <v>6.2799999999999998E-4</v>
      </c>
      <c r="AF41" s="401">
        <v>6.7199999999999996E-4</v>
      </c>
      <c r="AG41" s="401">
        <v>6.3769999999999999E-3</v>
      </c>
      <c r="AH41" s="401">
        <v>6.1899999999999998E-4</v>
      </c>
      <c r="AI41" s="401">
        <v>6.9779999999999998E-3</v>
      </c>
      <c r="AJ41" s="401">
        <v>2.1045000000000001E-2</v>
      </c>
      <c r="AK41" s="401">
        <v>2.4429999999999999E-3</v>
      </c>
      <c r="AL41" s="401">
        <v>1.8389999999999999E-3</v>
      </c>
      <c r="AM41" s="401">
        <v>1.011077</v>
      </c>
      <c r="AN41" s="401">
        <v>2.05E-4</v>
      </c>
      <c r="AO41" s="614">
        <v>3.2369999999999999E-3</v>
      </c>
      <c r="AP41" s="403">
        <v>1.0693280000000001</v>
      </c>
      <c r="AQ41" s="403">
        <v>0.83664099999999997</v>
      </c>
      <c r="AR41" s="390"/>
      <c r="AS41" s="390"/>
      <c r="AT41" s="419"/>
      <c r="AU41" s="390"/>
      <c r="AV41" s="390"/>
    </row>
    <row r="42" spans="1:48" ht="15" customHeight="1" x14ac:dyDescent="0.2">
      <c r="A42" s="398">
        <v>68</v>
      </c>
      <c r="B42" s="399" t="s">
        <v>287</v>
      </c>
      <c r="C42" s="402">
        <v>5.8200000000000005E-4</v>
      </c>
      <c r="D42" s="401">
        <v>5.7939999999999997E-3</v>
      </c>
      <c r="E42" s="401">
        <v>1.2620000000000001E-3</v>
      </c>
      <c r="F42" s="401">
        <v>1.6570000000000001E-3</v>
      </c>
      <c r="G42" s="401">
        <v>1.1659999999999999E-3</v>
      </c>
      <c r="H42" s="401">
        <v>1.505E-3</v>
      </c>
      <c r="I42" s="401">
        <v>1.4630000000000001E-3</v>
      </c>
      <c r="J42" s="401">
        <v>8.3500000000000002E-4</v>
      </c>
      <c r="K42" s="401">
        <v>5.1099999999999995E-4</v>
      </c>
      <c r="L42" s="401">
        <v>4.1399999999999998E-4</v>
      </c>
      <c r="M42" s="401">
        <v>1.2639999999999999E-3</v>
      </c>
      <c r="N42" s="401">
        <v>4.57E-4</v>
      </c>
      <c r="O42" s="401">
        <v>6.8199999999999999E-4</v>
      </c>
      <c r="P42" s="401">
        <v>8.25E-4</v>
      </c>
      <c r="Q42" s="401">
        <v>1.488E-3</v>
      </c>
      <c r="R42" s="401">
        <v>1.407E-3</v>
      </c>
      <c r="S42" s="401">
        <v>1.585E-3</v>
      </c>
      <c r="T42" s="401">
        <v>7.6000000000000004E-4</v>
      </c>
      <c r="U42" s="401">
        <v>1.052E-3</v>
      </c>
      <c r="V42" s="401">
        <v>6.3199999999999997E-4</v>
      </c>
      <c r="W42" s="401">
        <v>5.9599999999999996E-4</v>
      </c>
      <c r="X42" s="401">
        <v>1.312E-3</v>
      </c>
      <c r="Y42" s="401">
        <v>1.621E-3</v>
      </c>
      <c r="Z42" s="401">
        <v>4.2099999999999999E-4</v>
      </c>
      <c r="AA42" s="401">
        <v>1.4300000000000001E-3</v>
      </c>
      <c r="AB42" s="401">
        <v>3.307E-3</v>
      </c>
      <c r="AC42" s="401">
        <v>2.4810000000000001E-3</v>
      </c>
      <c r="AD42" s="401">
        <v>3.9420000000000002E-3</v>
      </c>
      <c r="AE42" s="401">
        <v>4.6999999999999999E-4</v>
      </c>
      <c r="AF42" s="401">
        <v>2.3579999999999999E-3</v>
      </c>
      <c r="AG42" s="401">
        <v>3.1110000000000001E-3</v>
      </c>
      <c r="AH42" s="401">
        <v>3.369E-3</v>
      </c>
      <c r="AI42" s="401">
        <v>4.3439999999999998E-3</v>
      </c>
      <c r="AJ42" s="401">
        <v>3.0599999999999998E-3</v>
      </c>
      <c r="AK42" s="401">
        <v>4.9179999999999996E-3</v>
      </c>
      <c r="AL42" s="401">
        <v>1.859E-3</v>
      </c>
      <c r="AM42" s="401">
        <v>2.3219999999999998E-3</v>
      </c>
      <c r="AN42" s="401">
        <v>1.000651</v>
      </c>
      <c r="AO42" s="614">
        <v>8.4199999999999998E-4</v>
      </c>
      <c r="AP42" s="403">
        <v>1.0677559999999999</v>
      </c>
      <c r="AQ42" s="403">
        <v>0.83541200000000004</v>
      </c>
      <c r="AR42" s="390"/>
      <c r="AS42" s="390"/>
      <c r="AT42" s="419"/>
      <c r="AU42" s="390"/>
      <c r="AV42" s="390"/>
    </row>
    <row r="43" spans="1:48" ht="15" customHeight="1" x14ac:dyDescent="0.2">
      <c r="A43" s="398">
        <v>69</v>
      </c>
      <c r="B43" s="399" t="s">
        <v>288</v>
      </c>
      <c r="C43" s="402">
        <v>5.1E-5</v>
      </c>
      <c r="D43" s="401">
        <v>1.2E-5</v>
      </c>
      <c r="E43" s="401">
        <v>6.6000000000000005E-5</v>
      </c>
      <c r="F43" s="401">
        <v>5.7000000000000003E-5</v>
      </c>
      <c r="G43" s="401">
        <v>4.8999999999999998E-5</v>
      </c>
      <c r="H43" s="401">
        <v>2.3E-5</v>
      </c>
      <c r="I43" s="401">
        <v>9.2999999999999997E-5</v>
      </c>
      <c r="J43" s="401">
        <v>2.6999999999999999E-5</v>
      </c>
      <c r="K43" s="401">
        <v>1.35E-4</v>
      </c>
      <c r="L43" s="401">
        <v>2.3E-5</v>
      </c>
      <c r="M43" s="401">
        <v>8.7000000000000001E-5</v>
      </c>
      <c r="N43" s="401">
        <v>7.2000000000000002E-5</v>
      </c>
      <c r="O43" s="401">
        <v>4.3000000000000002E-5</v>
      </c>
      <c r="P43" s="401">
        <v>4.1E-5</v>
      </c>
      <c r="Q43" s="401">
        <v>6.0000000000000002E-5</v>
      </c>
      <c r="R43" s="401">
        <v>5.5999999999999999E-5</v>
      </c>
      <c r="S43" s="401">
        <v>2.4000000000000001E-5</v>
      </c>
      <c r="T43" s="401">
        <v>1.2E-5</v>
      </c>
      <c r="U43" s="401">
        <v>1.7E-5</v>
      </c>
      <c r="V43" s="401">
        <v>2.0999999999999999E-5</v>
      </c>
      <c r="W43" s="401">
        <v>1.2999999999999999E-5</v>
      </c>
      <c r="X43" s="401">
        <v>2.5000000000000001E-5</v>
      </c>
      <c r="Y43" s="401">
        <v>1.1E-4</v>
      </c>
      <c r="Z43" s="401">
        <v>3.4E-5</v>
      </c>
      <c r="AA43" s="401">
        <v>6.7999999999999999E-5</v>
      </c>
      <c r="AB43" s="401">
        <v>6.3E-5</v>
      </c>
      <c r="AC43" s="401">
        <v>3.8000000000000002E-5</v>
      </c>
      <c r="AD43" s="401">
        <v>8.8999999999999995E-5</v>
      </c>
      <c r="AE43" s="401">
        <v>2.4000000000000001E-5</v>
      </c>
      <c r="AF43" s="401">
        <v>2.4000000000000001E-5</v>
      </c>
      <c r="AG43" s="401">
        <v>6.3E-5</v>
      </c>
      <c r="AH43" s="401">
        <v>1.1E-5</v>
      </c>
      <c r="AI43" s="401">
        <v>5.8E-5</v>
      </c>
      <c r="AJ43" s="401">
        <v>3.0000000000000001E-5</v>
      </c>
      <c r="AK43" s="401">
        <v>9.7999999999999997E-5</v>
      </c>
      <c r="AL43" s="401">
        <v>4.5000000000000003E-5</v>
      </c>
      <c r="AM43" s="401">
        <v>5.5000000000000002E-5</v>
      </c>
      <c r="AN43" s="401">
        <v>2.3E-5</v>
      </c>
      <c r="AO43" s="614">
        <v>1.0000100000000001</v>
      </c>
      <c r="AP43" s="403">
        <v>1.0018499999999999</v>
      </c>
      <c r="AQ43" s="403">
        <v>0.78384699999999996</v>
      </c>
      <c r="AR43" s="390"/>
      <c r="AS43" s="390"/>
      <c r="AT43" s="419"/>
      <c r="AU43" s="390"/>
      <c r="AV43" s="390"/>
    </row>
    <row r="44" spans="1:48" ht="15" customHeight="1" x14ac:dyDescent="0.2">
      <c r="A44" s="420" t="s">
        <v>299</v>
      </c>
      <c r="B44" s="421" t="s">
        <v>289</v>
      </c>
      <c r="C44" s="410">
        <v>1.342498</v>
      </c>
      <c r="D44" s="409">
        <v>1.3892359999999999</v>
      </c>
      <c r="E44" s="409">
        <v>1.13859</v>
      </c>
      <c r="F44" s="409">
        <v>1.362476</v>
      </c>
      <c r="G44" s="409">
        <v>1.370352</v>
      </c>
      <c r="H44" s="409">
        <v>1.2138770000000001</v>
      </c>
      <c r="I44" s="409">
        <v>1.3721890000000001</v>
      </c>
      <c r="J44" s="409">
        <v>1.2487170000000001</v>
      </c>
      <c r="K44" s="409">
        <v>1.172844</v>
      </c>
      <c r="L44" s="409">
        <v>1.216672</v>
      </c>
      <c r="M44" s="409">
        <v>1.3325689999999999</v>
      </c>
      <c r="N44" s="409">
        <v>1.267884</v>
      </c>
      <c r="O44" s="409">
        <v>1.2796350000000001</v>
      </c>
      <c r="P44" s="409">
        <v>1.19956</v>
      </c>
      <c r="Q44" s="409">
        <v>1.221616</v>
      </c>
      <c r="R44" s="409">
        <v>1.305094</v>
      </c>
      <c r="S44" s="409">
        <v>1.2139629999999999</v>
      </c>
      <c r="T44" s="409">
        <v>1.1900219999999999</v>
      </c>
      <c r="U44" s="409">
        <v>1.202664</v>
      </c>
      <c r="V44" s="409">
        <v>1.1700699999999999</v>
      </c>
      <c r="W44" s="409">
        <v>1.167136</v>
      </c>
      <c r="X44" s="409">
        <v>1.310643</v>
      </c>
      <c r="Y44" s="409">
        <v>1.28857</v>
      </c>
      <c r="Z44" s="409">
        <v>1.2846660000000001</v>
      </c>
      <c r="AA44" s="409">
        <v>1.470934</v>
      </c>
      <c r="AB44" s="409">
        <v>1.2610170000000001</v>
      </c>
      <c r="AC44" s="409">
        <v>1.2593369999999999</v>
      </c>
      <c r="AD44" s="409">
        <v>1.3202579999999999</v>
      </c>
      <c r="AE44" s="409">
        <v>1.135178</v>
      </c>
      <c r="AF44" s="409">
        <v>1.3142720000000001</v>
      </c>
      <c r="AG44" s="409">
        <v>1.504766</v>
      </c>
      <c r="AH44" s="409">
        <v>1.234615</v>
      </c>
      <c r="AI44" s="409">
        <v>1.2454449999999999</v>
      </c>
      <c r="AJ44" s="409">
        <v>1.210941</v>
      </c>
      <c r="AK44" s="409">
        <v>1.2721439999999999</v>
      </c>
      <c r="AL44" s="409">
        <v>1.243144</v>
      </c>
      <c r="AM44" s="409">
        <v>1.3123640000000001</v>
      </c>
      <c r="AN44" s="409">
        <v>1.455511</v>
      </c>
      <c r="AO44" s="615">
        <v>1.3452059999999999</v>
      </c>
      <c r="AP44" s="422"/>
      <c r="AQ44" s="423"/>
      <c r="AR44" s="390"/>
      <c r="AS44" s="390"/>
      <c r="AT44" s="390"/>
      <c r="AU44" s="390"/>
      <c r="AV44" s="390"/>
    </row>
    <row r="45" spans="1:48" ht="15" customHeight="1" x14ac:dyDescent="0.2">
      <c r="A45" s="424"/>
      <c r="B45" s="425" t="s">
        <v>306</v>
      </c>
      <c r="C45" s="426">
        <v>1.0503690000000001</v>
      </c>
      <c r="D45" s="427">
        <v>1.086937</v>
      </c>
      <c r="E45" s="427">
        <v>0.89083199999999996</v>
      </c>
      <c r="F45" s="427">
        <v>1.0660000000000001</v>
      </c>
      <c r="G45" s="427">
        <v>1.0721620000000001</v>
      </c>
      <c r="H45" s="427">
        <v>0.94973600000000002</v>
      </c>
      <c r="I45" s="427">
        <v>1.0736000000000001</v>
      </c>
      <c r="J45" s="427">
        <v>0.97699499999999995</v>
      </c>
      <c r="K45" s="427">
        <v>0.917632</v>
      </c>
      <c r="L45" s="427">
        <v>0.95192299999999996</v>
      </c>
      <c r="M45" s="427">
        <v>1.0426010000000001</v>
      </c>
      <c r="N45" s="427">
        <v>0.99199199999999998</v>
      </c>
      <c r="O45" s="427">
        <v>1.0011859999999999</v>
      </c>
      <c r="P45" s="427">
        <v>0.93853500000000001</v>
      </c>
      <c r="Q45" s="427">
        <v>0.95579099999999995</v>
      </c>
      <c r="R45" s="427">
        <v>1.021104</v>
      </c>
      <c r="S45" s="427">
        <v>0.94980399999999998</v>
      </c>
      <c r="T45" s="427">
        <v>0.93107300000000004</v>
      </c>
      <c r="U45" s="427">
        <v>0.94096299999999999</v>
      </c>
      <c r="V45" s="427">
        <v>0.915462</v>
      </c>
      <c r="W45" s="427">
        <v>0.91316600000000003</v>
      </c>
      <c r="X45" s="427">
        <v>1.0254460000000001</v>
      </c>
      <c r="Y45" s="427">
        <v>1.008176</v>
      </c>
      <c r="Z45" s="427">
        <v>1.0051220000000001</v>
      </c>
      <c r="AA45" s="427">
        <v>1.1508579999999999</v>
      </c>
      <c r="AB45" s="427">
        <v>0.98661900000000002</v>
      </c>
      <c r="AC45" s="427">
        <v>0.98530499999999999</v>
      </c>
      <c r="AD45" s="427">
        <v>1.032969</v>
      </c>
      <c r="AE45" s="427">
        <v>0.88816200000000001</v>
      </c>
      <c r="AF45" s="427">
        <v>1.028286</v>
      </c>
      <c r="AG45" s="427">
        <v>1.1773279999999999</v>
      </c>
      <c r="AH45" s="427">
        <v>0.96596199999999999</v>
      </c>
      <c r="AI45" s="427">
        <v>0.97443500000000005</v>
      </c>
      <c r="AJ45" s="427">
        <v>0.94743900000000003</v>
      </c>
      <c r="AK45" s="427">
        <v>0.99532500000000002</v>
      </c>
      <c r="AL45" s="427">
        <v>0.97263500000000003</v>
      </c>
      <c r="AM45" s="427">
        <v>1.0267930000000001</v>
      </c>
      <c r="AN45" s="427">
        <v>1.1387910000000001</v>
      </c>
      <c r="AO45" s="616">
        <v>1.0524880000000001</v>
      </c>
      <c r="AP45" s="400"/>
      <c r="AQ45" s="402"/>
      <c r="AR45" s="390"/>
      <c r="AS45" s="390"/>
      <c r="AT45" s="390"/>
      <c r="AU45" s="390"/>
      <c r="AV45" s="390"/>
    </row>
    <row r="46" spans="1:48" x14ac:dyDescent="0.2">
      <c r="A46" s="391"/>
      <c r="B46" s="390"/>
      <c r="C46" s="390"/>
      <c r="D46" s="390"/>
      <c r="E46" s="390"/>
      <c r="F46" s="390"/>
      <c r="G46" s="390"/>
      <c r="H46" s="390"/>
      <c r="I46" s="390"/>
      <c r="J46" s="390"/>
      <c r="K46" s="390"/>
      <c r="L46" s="390"/>
      <c r="M46" s="390"/>
      <c r="N46" s="390"/>
      <c r="O46" s="390"/>
      <c r="P46" s="390"/>
      <c r="Q46" s="390"/>
      <c r="R46" s="390"/>
      <c r="S46" s="390"/>
      <c r="T46" s="390"/>
      <c r="U46" s="390"/>
      <c r="V46" s="390"/>
      <c r="W46" s="390"/>
      <c r="X46" s="390"/>
      <c r="Y46" s="390"/>
      <c r="Z46" s="390"/>
      <c r="AA46" s="390"/>
      <c r="AB46" s="390"/>
      <c r="AC46" s="390"/>
      <c r="AD46" s="390"/>
      <c r="AE46" s="390"/>
      <c r="AF46" s="390"/>
      <c r="AG46" s="390"/>
      <c r="AH46" s="390"/>
      <c r="AI46" s="390"/>
      <c r="AJ46" s="390"/>
      <c r="AK46" s="390"/>
      <c r="AL46" s="390"/>
      <c r="AM46" s="390"/>
      <c r="AN46" s="390"/>
      <c r="AO46" s="390"/>
      <c r="AP46" s="390"/>
      <c r="AQ46" s="428"/>
      <c r="AR46" s="390"/>
      <c r="AS46" s="390"/>
      <c r="AT46" s="390"/>
      <c r="AU46" s="390"/>
      <c r="AV46" s="390"/>
    </row>
    <row r="47" spans="1:48" x14ac:dyDescent="0.2">
      <c r="A47" s="391"/>
      <c r="B47" s="390"/>
      <c r="C47" s="390"/>
      <c r="D47" s="390"/>
      <c r="E47" s="390"/>
      <c r="F47" s="390"/>
      <c r="G47" s="390"/>
      <c r="H47" s="390"/>
      <c r="I47" s="390"/>
      <c r="J47" s="390"/>
      <c r="K47" s="390"/>
      <c r="L47" s="390"/>
      <c r="M47" s="390"/>
      <c r="N47" s="390"/>
      <c r="O47" s="390"/>
      <c r="P47" s="390"/>
      <c r="Q47" s="390"/>
      <c r="R47" s="390"/>
      <c r="S47" s="390"/>
      <c r="T47" s="390"/>
      <c r="U47" s="390"/>
      <c r="V47" s="390"/>
      <c r="W47" s="390"/>
      <c r="X47" s="390"/>
      <c r="Y47" s="390"/>
      <c r="Z47" s="390"/>
      <c r="AA47" s="390"/>
      <c r="AB47" s="390"/>
      <c r="AC47" s="390"/>
      <c r="AD47" s="390"/>
      <c r="AE47" s="390"/>
      <c r="AF47" s="390"/>
      <c r="AG47" s="390"/>
      <c r="AH47" s="390"/>
      <c r="AI47" s="390"/>
      <c r="AJ47" s="390"/>
      <c r="AK47" s="390"/>
      <c r="AL47" s="390"/>
      <c r="AM47" s="390"/>
      <c r="AN47" s="390"/>
      <c r="AO47" s="390"/>
      <c r="AP47" s="390"/>
      <c r="AQ47" s="390"/>
      <c r="AR47" s="390"/>
      <c r="AS47" s="390"/>
      <c r="AT47" s="390"/>
      <c r="AU47" s="390"/>
      <c r="AV47" s="390"/>
    </row>
    <row r="48" spans="1:48" x14ac:dyDescent="0.2">
      <c r="A48" s="391"/>
      <c r="B48" s="390"/>
      <c r="C48" s="390"/>
      <c r="D48" s="390"/>
      <c r="E48" s="390"/>
      <c r="F48" s="390"/>
      <c r="G48" s="390"/>
      <c r="H48" s="390"/>
      <c r="I48" s="390"/>
      <c r="J48" s="390"/>
      <c r="K48" s="390"/>
      <c r="L48" s="390"/>
      <c r="M48" s="390"/>
      <c r="N48" s="390"/>
      <c r="O48" s="390"/>
      <c r="P48" s="390"/>
      <c r="Q48" s="390"/>
      <c r="R48" s="390"/>
      <c r="S48" s="390"/>
      <c r="T48" s="390"/>
      <c r="U48" s="419"/>
      <c r="V48" s="390"/>
      <c r="W48" s="390"/>
      <c r="X48" s="390"/>
      <c r="Y48" s="390"/>
      <c r="Z48" s="390"/>
      <c r="AA48" s="390"/>
      <c r="AB48" s="390"/>
      <c r="AC48" s="390"/>
      <c r="AD48" s="390"/>
      <c r="AE48" s="390"/>
      <c r="AF48" s="390"/>
      <c r="AG48" s="390"/>
      <c r="AH48" s="390"/>
      <c r="AI48" s="390"/>
      <c r="AJ48" s="390"/>
      <c r="AK48" s="390"/>
      <c r="AL48" s="390"/>
      <c r="AM48" s="390"/>
      <c r="AN48" s="390"/>
      <c r="AO48" s="390"/>
      <c r="AP48" s="390"/>
      <c r="AQ48" s="390"/>
      <c r="AR48" s="390"/>
      <c r="AS48" s="390"/>
      <c r="AT48" s="390"/>
      <c r="AU48" s="390"/>
      <c r="AV48" s="390"/>
    </row>
    <row r="49" spans="1:48" x14ac:dyDescent="0.2">
      <c r="A49" s="391"/>
      <c r="B49" s="390"/>
      <c r="C49" s="390"/>
      <c r="D49" s="390"/>
      <c r="E49" s="390"/>
      <c r="F49" s="390"/>
      <c r="G49" s="390"/>
      <c r="H49" s="390"/>
      <c r="I49" s="390"/>
      <c r="J49" s="390"/>
      <c r="K49" s="390"/>
      <c r="L49" s="390"/>
      <c r="M49" s="390"/>
      <c r="N49" s="390"/>
      <c r="O49" s="390"/>
      <c r="P49" s="390"/>
      <c r="Q49" s="390"/>
      <c r="R49" s="390"/>
      <c r="S49" s="390"/>
      <c r="T49" s="390"/>
      <c r="U49" s="419"/>
      <c r="V49" s="390"/>
      <c r="W49" s="390"/>
      <c r="X49" s="390"/>
      <c r="Y49" s="390"/>
      <c r="Z49" s="390"/>
      <c r="AA49" s="390"/>
      <c r="AB49" s="390"/>
      <c r="AC49" s="390"/>
      <c r="AD49" s="390"/>
      <c r="AE49" s="390"/>
      <c r="AF49" s="390"/>
      <c r="AG49" s="390"/>
      <c r="AH49" s="390"/>
      <c r="AI49" s="390"/>
      <c r="AJ49" s="390"/>
      <c r="AK49" s="390"/>
      <c r="AL49" s="390"/>
      <c r="AM49" s="390"/>
      <c r="AN49" s="390"/>
      <c r="AO49" s="390"/>
      <c r="AP49" s="390"/>
      <c r="AQ49" s="390"/>
      <c r="AR49" s="390"/>
      <c r="AS49" s="390"/>
      <c r="AT49" s="390"/>
      <c r="AU49" s="390"/>
      <c r="AV49" s="390"/>
    </row>
    <row r="50" spans="1:48" x14ac:dyDescent="0.2">
      <c r="A50" s="391"/>
      <c r="B50" s="390"/>
      <c r="C50" s="390"/>
      <c r="D50" s="390"/>
      <c r="E50" s="390"/>
      <c r="F50" s="390"/>
      <c r="G50" s="390"/>
      <c r="H50" s="390"/>
      <c r="I50" s="390"/>
      <c r="J50" s="390"/>
      <c r="K50" s="390"/>
      <c r="L50" s="390"/>
      <c r="M50" s="390"/>
      <c r="N50" s="390"/>
      <c r="O50" s="390"/>
      <c r="P50" s="390"/>
      <c r="Q50" s="390"/>
      <c r="R50" s="390"/>
      <c r="S50" s="390"/>
      <c r="T50" s="390"/>
      <c r="U50" s="419"/>
      <c r="V50" s="390"/>
      <c r="W50" s="390"/>
      <c r="X50" s="390"/>
      <c r="Y50" s="390"/>
      <c r="Z50" s="390"/>
      <c r="AA50" s="390"/>
      <c r="AB50" s="390"/>
      <c r="AC50" s="390"/>
      <c r="AD50" s="390"/>
      <c r="AE50" s="390"/>
      <c r="AF50" s="390"/>
      <c r="AG50" s="390"/>
      <c r="AH50" s="390"/>
      <c r="AI50" s="390"/>
      <c r="AJ50" s="390"/>
      <c r="AK50" s="390"/>
      <c r="AL50" s="390"/>
      <c r="AM50" s="390"/>
      <c r="AN50" s="390"/>
      <c r="AO50" s="390"/>
      <c r="AP50" s="390"/>
      <c r="AQ50" s="390"/>
      <c r="AR50" s="390"/>
      <c r="AS50" s="390"/>
      <c r="AT50" s="390"/>
      <c r="AU50" s="390"/>
      <c r="AV50" s="390"/>
    </row>
    <row r="51" spans="1:48" x14ac:dyDescent="0.2">
      <c r="A51" s="391"/>
      <c r="B51" s="390"/>
      <c r="C51" s="390"/>
      <c r="D51" s="390"/>
      <c r="E51" s="390"/>
      <c r="F51" s="390"/>
      <c r="G51" s="390"/>
      <c r="H51" s="390"/>
      <c r="I51" s="390"/>
      <c r="J51" s="390"/>
      <c r="K51" s="390"/>
      <c r="L51" s="390"/>
      <c r="M51" s="390"/>
      <c r="N51" s="390"/>
      <c r="O51" s="390"/>
      <c r="P51" s="390"/>
      <c r="Q51" s="390"/>
      <c r="R51" s="390"/>
      <c r="S51" s="390"/>
      <c r="T51" s="390"/>
      <c r="U51" s="419"/>
      <c r="V51" s="390"/>
      <c r="W51" s="390"/>
      <c r="X51" s="390"/>
      <c r="Y51" s="390"/>
      <c r="Z51" s="390"/>
      <c r="AA51" s="390"/>
      <c r="AB51" s="390"/>
      <c r="AC51" s="390"/>
      <c r="AD51" s="390"/>
      <c r="AE51" s="390"/>
      <c r="AF51" s="390"/>
      <c r="AG51" s="390"/>
      <c r="AH51" s="390"/>
      <c r="AI51" s="390"/>
      <c r="AJ51" s="390"/>
      <c r="AK51" s="390"/>
      <c r="AL51" s="390"/>
      <c r="AM51" s="390"/>
      <c r="AN51" s="390"/>
      <c r="AO51" s="390"/>
      <c r="AP51" s="390"/>
      <c r="AQ51" s="390"/>
      <c r="AR51" s="390"/>
      <c r="AS51" s="390"/>
      <c r="AT51" s="390"/>
      <c r="AU51" s="390"/>
      <c r="AV51" s="390"/>
    </row>
    <row r="52" spans="1:48" x14ac:dyDescent="0.2">
      <c r="A52" s="391"/>
      <c r="B52" s="390"/>
      <c r="C52" s="390"/>
      <c r="D52" s="390"/>
      <c r="E52" s="390"/>
      <c r="F52" s="390"/>
      <c r="G52" s="390"/>
      <c r="H52" s="390"/>
      <c r="I52" s="390"/>
      <c r="J52" s="390"/>
      <c r="K52" s="390"/>
      <c r="L52" s="390"/>
      <c r="M52" s="390"/>
      <c r="N52" s="390"/>
      <c r="O52" s="390"/>
      <c r="P52" s="390"/>
      <c r="Q52" s="390"/>
      <c r="R52" s="390"/>
      <c r="S52" s="390"/>
      <c r="T52" s="390"/>
      <c r="U52" s="419"/>
      <c r="V52" s="390"/>
      <c r="W52" s="390"/>
      <c r="X52" s="390"/>
      <c r="Y52" s="390"/>
      <c r="Z52" s="390"/>
      <c r="AA52" s="390"/>
      <c r="AB52" s="390"/>
      <c r="AC52" s="390"/>
      <c r="AD52" s="390"/>
      <c r="AE52" s="390"/>
      <c r="AF52" s="390"/>
      <c r="AG52" s="390"/>
      <c r="AH52" s="390"/>
      <c r="AI52" s="390"/>
      <c r="AJ52" s="390"/>
      <c r="AK52" s="390"/>
      <c r="AL52" s="390"/>
      <c r="AM52" s="390"/>
      <c r="AN52" s="390"/>
      <c r="AO52" s="390"/>
      <c r="AP52" s="390"/>
      <c r="AQ52" s="390"/>
      <c r="AR52" s="390"/>
      <c r="AS52" s="390"/>
      <c r="AT52" s="390"/>
      <c r="AU52" s="390"/>
      <c r="AV52" s="390"/>
    </row>
    <row r="53" spans="1:48" x14ac:dyDescent="0.2">
      <c r="A53" s="391"/>
      <c r="B53" s="390"/>
      <c r="C53" s="390"/>
      <c r="D53" s="390"/>
      <c r="E53" s="390"/>
      <c r="F53" s="390"/>
      <c r="G53" s="390"/>
      <c r="H53" s="390"/>
      <c r="I53" s="390"/>
      <c r="J53" s="390"/>
      <c r="K53" s="390"/>
      <c r="L53" s="390"/>
      <c r="M53" s="390"/>
      <c r="N53" s="390"/>
      <c r="O53" s="390"/>
      <c r="P53" s="390"/>
      <c r="Q53" s="390"/>
      <c r="R53" s="390"/>
      <c r="S53" s="390"/>
      <c r="T53" s="390"/>
      <c r="U53" s="419"/>
      <c r="V53" s="390"/>
      <c r="W53" s="390"/>
      <c r="X53" s="390"/>
      <c r="Y53" s="390"/>
      <c r="Z53" s="390"/>
      <c r="AA53" s="390"/>
      <c r="AB53" s="390"/>
      <c r="AC53" s="390"/>
      <c r="AD53" s="390"/>
      <c r="AE53" s="390"/>
      <c r="AF53" s="390"/>
      <c r="AG53" s="390"/>
      <c r="AH53" s="390"/>
      <c r="AI53" s="390"/>
      <c r="AJ53" s="390"/>
      <c r="AK53" s="390"/>
      <c r="AL53" s="390"/>
      <c r="AM53" s="390"/>
      <c r="AN53" s="390"/>
      <c r="AO53" s="390"/>
      <c r="AP53" s="390"/>
      <c r="AQ53" s="390"/>
      <c r="AR53" s="390"/>
      <c r="AS53" s="390"/>
      <c r="AT53" s="390"/>
      <c r="AU53" s="390"/>
      <c r="AV53" s="390"/>
    </row>
    <row r="54" spans="1:48" x14ac:dyDescent="0.2">
      <c r="A54" s="391"/>
      <c r="B54" s="390"/>
      <c r="C54" s="390"/>
      <c r="D54" s="390"/>
      <c r="E54" s="390"/>
      <c r="F54" s="390"/>
      <c r="G54" s="390"/>
      <c r="H54" s="390"/>
      <c r="I54" s="390"/>
      <c r="J54" s="390"/>
      <c r="K54" s="390"/>
      <c r="L54" s="390"/>
      <c r="M54" s="390"/>
      <c r="N54" s="390"/>
      <c r="O54" s="390"/>
      <c r="P54" s="390"/>
      <c r="Q54" s="390"/>
      <c r="R54" s="390"/>
      <c r="S54" s="390"/>
      <c r="T54" s="390"/>
      <c r="U54" s="419"/>
      <c r="V54" s="390"/>
      <c r="W54" s="390"/>
      <c r="X54" s="390"/>
      <c r="Y54" s="390"/>
      <c r="Z54" s="390"/>
      <c r="AA54" s="390"/>
      <c r="AB54" s="390"/>
      <c r="AC54" s="390"/>
      <c r="AD54" s="390"/>
      <c r="AE54" s="390"/>
      <c r="AF54" s="390"/>
      <c r="AG54" s="390"/>
      <c r="AH54" s="390"/>
      <c r="AI54" s="390"/>
      <c r="AJ54" s="390"/>
      <c r="AK54" s="390"/>
      <c r="AL54" s="390"/>
      <c r="AM54" s="390"/>
      <c r="AN54" s="390"/>
      <c r="AO54" s="390"/>
      <c r="AP54" s="390"/>
      <c r="AQ54" s="390"/>
      <c r="AR54" s="390"/>
      <c r="AS54" s="390"/>
      <c r="AT54" s="390"/>
      <c r="AU54" s="390"/>
      <c r="AV54" s="390"/>
    </row>
    <row r="55" spans="1:48" x14ac:dyDescent="0.2">
      <c r="A55" s="391"/>
      <c r="B55" s="390"/>
      <c r="C55" s="390"/>
      <c r="D55" s="390"/>
      <c r="E55" s="390"/>
      <c r="F55" s="390"/>
      <c r="G55" s="390"/>
      <c r="H55" s="390"/>
      <c r="I55" s="390"/>
      <c r="J55" s="390"/>
      <c r="K55" s="390"/>
      <c r="L55" s="390"/>
      <c r="M55" s="390"/>
      <c r="N55" s="390"/>
      <c r="O55" s="390"/>
      <c r="P55" s="390"/>
      <c r="Q55" s="390"/>
      <c r="R55" s="390"/>
      <c r="S55" s="390"/>
      <c r="T55" s="390"/>
      <c r="U55" s="419"/>
      <c r="V55" s="390"/>
      <c r="W55" s="390"/>
      <c r="X55" s="390"/>
      <c r="Y55" s="390"/>
      <c r="Z55" s="390"/>
      <c r="AA55" s="390"/>
      <c r="AB55" s="390"/>
      <c r="AC55" s="390"/>
      <c r="AD55" s="390"/>
      <c r="AE55" s="390"/>
      <c r="AF55" s="390"/>
      <c r="AG55" s="390"/>
      <c r="AH55" s="390"/>
      <c r="AI55" s="390"/>
      <c r="AJ55" s="390"/>
      <c r="AK55" s="390"/>
      <c r="AL55" s="390"/>
      <c r="AM55" s="390"/>
      <c r="AN55" s="390"/>
      <c r="AO55" s="390"/>
      <c r="AP55" s="390"/>
      <c r="AQ55" s="390"/>
      <c r="AR55" s="390"/>
      <c r="AS55" s="390"/>
      <c r="AT55" s="390"/>
      <c r="AU55" s="390"/>
      <c r="AV55" s="390"/>
    </row>
    <row r="56" spans="1:48" x14ac:dyDescent="0.2">
      <c r="A56" s="391"/>
      <c r="B56" s="390"/>
      <c r="C56" s="390"/>
      <c r="D56" s="390"/>
      <c r="E56" s="390"/>
      <c r="F56" s="390"/>
      <c r="G56" s="390"/>
      <c r="H56" s="390"/>
      <c r="I56" s="390"/>
      <c r="J56" s="390"/>
      <c r="K56" s="390"/>
      <c r="L56" s="390"/>
      <c r="M56" s="390"/>
      <c r="N56" s="390"/>
      <c r="O56" s="390"/>
      <c r="P56" s="390"/>
      <c r="Q56" s="390"/>
      <c r="R56" s="390"/>
      <c r="S56" s="390"/>
      <c r="T56" s="390"/>
      <c r="U56" s="419"/>
      <c r="V56" s="390"/>
      <c r="W56" s="390"/>
      <c r="X56" s="390"/>
      <c r="Y56" s="390"/>
      <c r="Z56" s="390"/>
      <c r="AA56" s="390"/>
      <c r="AB56" s="390"/>
      <c r="AC56" s="390"/>
      <c r="AD56" s="390"/>
      <c r="AE56" s="390"/>
      <c r="AF56" s="390"/>
      <c r="AG56" s="390"/>
      <c r="AH56" s="390"/>
      <c r="AI56" s="390"/>
      <c r="AJ56" s="390"/>
      <c r="AK56" s="390"/>
      <c r="AL56" s="390"/>
      <c r="AM56" s="390"/>
      <c r="AN56" s="390"/>
      <c r="AO56" s="390"/>
      <c r="AP56" s="390"/>
      <c r="AQ56" s="390"/>
      <c r="AR56" s="390"/>
      <c r="AS56" s="390"/>
      <c r="AT56" s="390"/>
      <c r="AU56" s="390"/>
      <c r="AV56" s="390"/>
    </row>
    <row r="57" spans="1:48" x14ac:dyDescent="0.2">
      <c r="A57" s="391"/>
      <c r="B57" s="390"/>
      <c r="C57" s="390"/>
      <c r="D57" s="390"/>
      <c r="E57" s="390"/>
      <c r="F57" s="390"/>
      <c r="G57" s="390"/>
      <c r="H57" s="390"/>
      <c r="I57" s="390"/>
      <c r="J57" s="390"/>
      <c r="K57" s="390"/>
      <c r="L57" s="390"/>
      <c r="M57" s="390"/>
      <c r="N57" s="390"/>
      <c r="O57" s="390"/>
      <c r="P57" s="390"/>
      <c r="Q57" s="390"/>
      <c r="R57" s="390"/>
      <c r="S57" s="390"/>
      <c r="T57" s="390"/>
      <c r="U57" s="419"/>
      <c r="V57" s="390"/>
      <c r="W57" s="390"/>
      <c r="X57" s="390"/>
      <c r="Y57" s="390"/>
      <c r="Z57" s="390"/>
      <c r="AA57" s="390"/>
      <c r="AB57" s="390"/>
      <c r="AC57" s="390"/>
      <c r="AD57" s="390"/>
      <c r="AE57" s="390"/>
      <c r="AF57" s="390"/>
      <c r="AG57" s="390"/>
      <c r="AH57" s="390"/>
      <c r="AI57" s="390"/>
      <c r="AJ57" s="390"/>
      <c r="AK57" s="390"/>
      <c r="AL57" s="390"/>
      <c r="AM57" s="390"/>
      <c r="AN57" s="390"/>
      <c r="AO57" s="390"/>
      <c r="AP57" s="390"/>
      <c r="AQ57" s="390"/>
      <c r="AR57" s="390"/>
      <c r="AS57" s="390"/>
      <c r="AT57" s="390"/>
      <c r="AU57" s="390"/>
      <c r="AV57" s="390"/>
    </row>
    <row r="58" spans="1:48" x14ac:dyDescent="0.2">
      <c r="A58" s="391"/>
      <c r="B58" s="390"/>
      <c r="C58" s="390"/>
      <c r="D58" s="390"/>
      <c r="E58" s="390"/>
      <c r="F58" s="390"/>
      <c r="G58" s="390"/>
      <c r="H58" s="390"/>
      <c r="I58" s="390"/>
      <c r="J58" s="390"/>
      <c r="K58" s="390"/>
      <c r="L58" s="390"/>
      <c r="M58" s="390"/>
      <c r="N58" s="390"/>
      <c r="O58" s="390"/>
      <c r="P58" s="390"/>
      <c r="Q58" s="390"/>
      <c r="R58" s="390"/>
      <c r="S58" s="390"/>
      <c r="T58" s="390"/>
      <c r="U58" s="419"/>
      <c r="V58" s="390"/>
      <c r="W58" s="390"/>
      <c r="X58" s="390"/>
      <c r="Y58" s="390"/>
      <c r="Z58" s="390"/>
      <c r="AA58" s="390"/>
      <c r="AB58" s="390"/>
      <c r="AC58" s="390"/>
      <c r="AD58" s="390"/>
      <c r="AE58" s="390"/>
      <c r="AF58" s="390"/>
      <c r="AG58" s="390"/>
      <c r="AH58" s="390"/>
      <c r="AI58" s="390"/>
      <c r="AJ58" s="390"/>
      <c r="AK58" s="390"/>
      <c r="AL58" s="390"/>
      <c r="AM58" s="390"/>
      <c r="AN58" s="390"/>
      <c r="AO58" s="390"/>
      <c r="AP58" s="390"/>
      <c r="AQ58" s="390"/>
      <c r="AR58" s="390"/>
      <c r="AS58" s="390"/>
      <c r="AT58" s="390"/>
      <c r="AU58" s="390"/>
      <c r="AV58" s="390"/>
    </row>
    <row r="59" spans="1:48" x14ac:dyDescent="0.2">
      <c r="A59" s="391"/>
      <c r="B59" s="390"/>
      <c r="C59" s="390"/>
      <c r="D59" s="390"/>
      <c r="E59" s="390"/>
      <c r="F59" s="390"/>
      <c r="G59" s="390"/>
      <c r="H59" s="390"/>
      <c r="I59" s="390"/>
      <c r="J59" s="390"/>
      <c r="K59" s="390"/>
      <c r="L59" s="390"/>
      <c r="M59" s="390"/>
      <c r="N59" s="390"/>
      <c r="O59" s="390"/>
      <c r="P59" s="390"/>
      <c r="Q59" s="390"/>
      <c r="R59" s="390"/>
      <c r="S59" s="390"/>
      <c r="T59" s="390"/>
      <c r="U59" s="419"/>
      <c r="V59" s="390"/>
      <c r="W59" s="390"/>
      <c r="X59" s="390"/>
      <c r="Y59" s="390"/>
      <c r="Z59" s="390"/>
      <c r="AA59" s="390"/>
      <c r="AB59" s="390"/>
      <c r="AC59" s="390"/>
      <c r="AD59" s="390"/>
      <c r="AE59" s="390"/>
      <c r="AF59" s="390"/>
      <c r="AG59" s="390"/>
      <c r="AH59" s="390"/>
      <c r="AI59" s="390"/>
      <c r="AJ59" s="390"/>
      <c r="AK59" s="390"/>
      <c r="AL59" s="390"/>
      <c r="AM59" s="390"/>
      <c r="AN59" s="390"/>
      <c r="AO59" s="390"/>
      <c r="AP59" s="390"/>
      <c r="AQ59" s="390"/>
      <c r="AR59" s="390"/>
      <c r="AS59" s="390"/>
      <c r="AT59" s="390"/>
      <c r="AU59" s="390"/>
      <c r="AV59" s="390"/>
    </row>
    <row r="60" spans="1:48" x14ac:dyDescent="0.2">
      <c r="A60" s="391"/>
      <c r="B60" s="390"/>
      <c r="C60" s="390"/>
      <c r="D60" s="390"/>
      <c r="E60" s="390"/>
      <c r="F60" s="390"/>
      <c r="G60" s="390"/>
      <c r="H60" s="390"/>
      <c r="I60" s="390"/>
      <c r="J60" s="390"/>
      <c r="K60" s="390"/>
      <c r="L60" s="390"/>
      <c r="M60" s="390"/>
      <c r="N60" s="390"/>
      <c r="O60" s="390"/>
      <c r="P60" s="390"/>
      <c r="Q60" s="390"/>
      <c r="R60" s="390"/>
      <c r="S60" s="390"/>
      <c r="T60" s="390"/>
      <c r="U60" s="419"/>
      <c r="V60" s="390"/>
      <c r="W60" s="390"/>
      <c r="X60" s="390"/>
      <c r="Y60" s="390"/>
      <c r="Z60" s="390"/>
      <c r="AA60" s="390"/>
      <c r="AB60" s="390"/>
      <c r="AC60" s="390"/>
      <c r="AD60" s="390"/>
      <c r="AE60" s="390"/>
      <c r="AF60" s="390"/>
      <c r="AG60" s="390"/>
      <c r="AH60" s="390"/>
      <c r="AI60" s="390"/>
      <c r="AJ60" s="390"/>
      <c r="AK60" s="390"/>
      <c r="AL60" s="390"/>
      <c r="AM60" s="390"/>
      <c r="AN60" s="390"/>
      <c r="AO60" s="390"/>
      <c r="AP60" s="390"/>
      <c r="AQ60" s="390"/>
      <c r="AR60" s="390"/>
      <c r="AS60" s="390"/>
      <c r="AT60" s="390"/>
      <c r="AU60" s="390"/>
      <c r="AV60" s="390"/>
    </row>
    <row r="61" spans="1:48" x14ac:dyDescent="0.2">
      <c r="A61" s="391"/>
      <c r="B61" s="390"/>
      <c r="C61" s="390"/>
      <c r="D61" s="390"/>
      <c r="E61" s="390"/>
      <c r="F61" s="390"/>
      <c r="G61" s="390"/>
      <c r="H61" s="390"/>
      <c r="I61" s="390"/>
      <c r="J61" s="390"/>
      <c r="K61" s="390"/>
      <c r="L61" s="390"/>
      <c r="M61" s="390"/>
      <c r="N61" s="390"/>
      <c r="O61" s="390"/>
      <c r="P61" s="390"/>
      <c r="Q61" s="390"/>
      <c r="R61" s="390"/>
      <c r="S61" s="390"/>
      <c r="T61" s="390"/>
      <c r="U61" s="419"/>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0"/>
      <c r="AT61" s="390"/>
      <c r="AU61" s="390"/>
      <c r="AV61" s="390"/>
    </row>
    <row r="62" spans="1:48" x14ac:dyDescent="0.2">
      <c r="A62" s="391"/>
      <c r="B62" s="390"/>
      <c r="C62" s="390"/>
      <c r="D62" s="390"/>
      <c r="E62" s="390"/>
      <c r="F62" s="390"/>
      <c r="G62" s="390"/>
      <c r="H62" s="390"/>
      <c r="I62" s="390"/>
      <c r="J62" s="390"/>
      <c r="K62" s="390"/>
      <c r="L62" s="390"/>
      <c r="M62" s="390"/>
      <c r="N62" s="390"/>
      <c r="O62" s="390"/>
      <c r="P62" s="390"/>
      <c r="Q62" s="390"/>
      <c r="R62" s="390"/>
      <c r="S62" s="390"/>
      <c r="T62" s="390"/>
      <c r="U62" s="419"/>
      <c r="V62" s="390"/>
      <c r="W62" s="390"/>
      <c r="X62" s="390"/>
      <c r="Y62" s="390"/>
      <c r="Z62" s="390"/>
      <c r="AA62" s="390"/>
      <c r="AB62" s="390"/>
      <c r="AC62" s="390"/>
      <c r="AD62" s="390"/>
      <c r="AE62" s="390"/>
      <c r="AF62" s="390"/>
      <c r="AG62" s="390"/>
      <c r="AH62" s="390"/>
      <c r="AI62" s="390"/>
      <c r="AJ62" s="390"/>
      <c r="AK62" s="390"/>
      <c r="AL62" s="390"/>
      <c r="AM62" s="390"/>
      <c r="AN62" s="390"/>
      <c r="AO62" s="390"/>
      <c r="AP62" s="390"/>
      <c r="AQ62" s="390"/>
      <c r="AR62" s="390"/>
      <c r="AS62" s="390"/>
      <c r="AT62" s="390"/>
      <c r="AU62" s="390"/>
      <c r="AV62" s="390"/>
    </row>
    <row r="63" spans="1:48" x14ac:dyDescent="0.2">
      <c r="A63" s="391"/>
      <c r="B63" s="390"/>
      <c r="C63" s="390"/>
      <c r="D63" s="390"/>
      <c r="E63" s="390"/>
      <c r="F63" s="390"/>
      <c r="G63" s="390"/>
      <c r="H63" s="390"/>
      <c r="I63" s="390"/>
      <c r="J63" s="390"/>
      <c r="K63" s="390"/>
      <c r="L63" s="390"/>
      <c r="M63" s="390"/>
      <c r="N63" s="390"/>
      <c r="O63" s="390"/>
      <c r="P63" s="390"/>
      <c r="Q63" s="390"/>
      <c r="R63" s="390"/>
      <c r="S63" s="390"/>
      <c r="T63" s="390"/>
      <c r="U63" s="419"/>
      <c r="V63" s="390"/>
      <c r="W63" s="390"/>
      <c r="X63" s="390"/>
      <c r="Y63" s="390"/>
      <c r="Z63" s="390"/>
      <c r="AA63" s="390"/>
      <c r="AB63" s="390"/>
      <c r="AC63" s="390"/>
      <c r="AD63" s="390"/>
      <c r="AE63" s="390"/>
      <c r="AF63" s="390"/>
      <c r="AG63" s="390"/>
      <c r="AH63" s="390"/>
      <c r="AI63" s="390"/>
      <c r="AJ63" s="390"/>
      <c r="AK63" s="390"/>
      <c r="AL63" s="390"/>
      <c r="AM63" s="390"/>
      <c r="AN63" s="390"/>
      <c r="AO63" s="390"/>
      <c r="AP63" s="390"/>
      <c r="AQ63" s="390"/>
      <c r="AR63" s="390"/>
      <c r="AS63" s="390"/>
      <c r="AT63" s="390"/>
      <c r="AU63" s="390"/>
      <c r="AV63" s="390"/>
    </row>
    <row r="64" spans="1:48" x14ac:dyDescent="0.2">
      <c r="A64" s="391"/>
      <c r="B64" s="390"/>
      <c r="C64" s="390"/>
      <c r="D64" s="390"/>
      <c r="E64" s="390"/>
      <c r="F64" s="390"/>
      <c r="G64" s="390"/>
      <c r="H64" s="390"/>
      <c r="I64" s="390"/>
      <c r="J64" s="390"/>
      <c r="K64" s="390"/>
      <c r="L64" s="390"/>
      <c r="M64" s="390"/>
      <c r="N64" s="390"/>
      <c r="O64" s="390"/>
      <c r="P64" s="390"/>
      <c r="Q64" s="390"/>
      <c r="R64" s="390"/>
      <c r="S64" s="390"/>
      <c r="T64" s="390"/>
      <c r="U64" s="419"/>
      <c r="V64" s="390"/>
      <c r="W64" s="390"/>
      <c r="X64" s="390"/>
      <c r="Y64" s="390"/>
      <c r="Z64" s="390"/>
      <c r="AA64" s="390"/>
      <c r="AB64" s="390"/>
      <c r="AC64" s="390"/>
      <c r="AD64" s="390"/>
      <c r="AE64" s="390"/>
      <c r="AF64" s="390"/>
      <c r="AG64" s="390"/>
      <c r="AH64" s="390"/>
      <c r="AI64" s="390"/>
      <c r="AJ64" s="390"/>
      <c r="AK64" s="390"/>
      <c r="AL64" s="390"/>
      <c r="AM64" s="390"/>
      <c r="AN64" s="390"/>
      <c r="AO64" s="390"/>
      <c r="AP64" s="390"/>
      <c r="AQ64" s="390"/>
      <c r="AR64" s="390"/>
      <c r="AS64" s="390"/>
      <c r="AT64" s="390"/>
      <c r="AU64" s="390"/>
      <c r="AV64" s="390"/>
    </row>
    <row r="65" spans="1:48" x14ac:dyDescent="0.2">
      <c r="A65" s="391"/>
      <c r="B65" s="390"/>
      <c r="C65" s="390"/>
      <c r="D65" s="390"/>
      <c r="E65" s="390"/>
      <c r="F65" s="390"/>
      <c r="G65" s="390"/>
      <c r="H65" s="390"/>
      <c r="I65" s="390"/>
      <c r="J65" s="390"/>
      <c r="K65" s="390"/>
      <c r="L65" s="390"/>
      <c r="M65" s="390"/>
      <c r="N65" s="390"/>
      <c r="O65" s="390"/>
      <c r="P65" s="390"/>
      <c r="Q65" s="390"/>
      <c r="R65" s="390"/>
      <c r="S65" s="390"/>
      <c r="T65" s="390"/>
      <c r="U65" s="419"/>
      <c r="V65" s="390"/>
      <c r="W65" s="390"/>
      <c r="X65" s="390"/>
      <c r="Y65" s="390"/>
      <c r="Z65" s="390"/>
      <c r="AA65" s="390"/>
      <c r="AB65" s="390"/>
      <c r="AC65" s="390"/>
      <c r="AD65" s="390"/>
      <c r="AE65" s="390"/>
      <c r="AF65" s="390"/>
      <c r="AG65" s="390"/>
      <c r="AH65" s="390"/>
      <c r="AI65" s="390"/>
      <c r="AJ65" s="390"/>
      <c r="AK65" s="390"/>
      <c r="AL65" s="390"/>
      <c r="AM65" s="390"/>
      <c r="AN65" s="390"/>
      <c r="AO65" s="390"/>
      <c r="AP65" s="390"/>
      <c r="AQ65" s="390"/>
      <c r="AR65" s="390"/>
      <c r="AS65" s="390"/>
      <c r="AT65" s="390"/>
      <c r="AU65" s="390"/>
      <c r="AV65" s="390"/>
    </row>
    <row r="66" spans="1:48" x14ac:dyDescent="0.2">
      <c r="A66" s="391"/>
      <c r="B66" s="390"/>
      <c r="C66" s="390"/>
      <c r="D66" s="390"/>
      <c r="E66" s="390"/>
      <c r="F66" s="390"/>
      <c r="G66" s="390"/>
      <c r="H66" s="390"/>
      <c r="I66" s="390"/>
      <c r="J66" s="390"/>
      <c r="K66" s="390"/>
      <c r="L66" s="390"/>
      <c r="M66" s="390"/>
      <c r="N66" s="390"/>
      <c r="O66" s="390"/>
      <c r="P66" s="390"/>
      <c r="Q66" s="390"/>
      <c r="R66" s="390"/>
      <c r="S66" s="390"/>
      <c r="T66" s="390"/>
      <c r="U66" s="419"/>
      <c r="V66" s="390"/>
      <c r="W66" s="390"/>
      <c r="X66" s="390"/>
      <c r="Y66" s="390"/>
      <c r="Z66" s="390"/>
      <c r="AA66" s="390"/>
      <c r="AB66" s="390"/>
      <c r="AC66" s="390"/>
      <c r="AD66" s="390"/>
      <c r="AE66" s="390"/>
      <c r="AF66" s="390"/>
      <c r="AG66" s="390"/>
      <c r="AH66" s="390"/>
      <c r="AI66" s="390"/>
      <c r="AJ66" s="390"/>
      <c r="AK66" s="390"/>
      <c r="AL66" s="390"/>
      <c r="AM66" s="390"/>
      <c r="AN66" s="390"/>
      <c r="AO66" s="390"/>
      <c r="AP66" s="390"/>
      <c r="AQ66" s="390"/>
      <c r="AR66" s="390"/>
      <c r="AS66" s="390"/>
      <c r="AT66" s="390"/>
      <c r="AU66" s="390"/>
      <c r="AV66" s="390"/>
    </row>
    <row r="67" spans="1:48" x14ac:dyDescent="0.2">
      <c r="A67" s="391"/>
      <c r="B67" s="390"/>
      <c r="C67" s="390"/>
      <c r="D67" s="390"/>
      <c r="E67" s="390"/>
      <c r="F67" s="390"/>
      <c r="G67" s="390"/>
      <c r="H67" s="390"/>
      <c r="I67" s="390"/>
      <c r="J67" s="390"/>
      <c r="K67" s="390"/>
      <c r="L67" s="390"/>
      <c r="M67" s="390"/>
      <c r="N67" s="390"/>
      <c r="O67" s="390"/>
      <c r="P67" s="390"/>
      <c r="Q67" s="390"/>
      <c r="R67" s="390"/>
      <c r="S67" s="390"/>
      <c r="T67" s="390"/>
      <c r="U67" s="419"/>
      <c r="V67" s="390"/>
      <c r="W67" s="390"/>
      <c r="X67" s="390"/>
      <c r="Y67" s="390"/>
      <c r="Z67" s="390"/>
      <c r="AA67" s="390"/>
      <c r="AB67" s="390"/>
      <c r="AC67" s="390"/>
      <c r="AD67" s="390"/>
      <c r="AE67" s="390"/>
      <c r="AF67" s="390"/>
      <c r="AG67" s="390"/>
      <c r="AH67" s="390"/>
      <c r="AI67" s="390"/>
      <c r="AJ67" s="390"/>
      <c r="AK67" s="390"/>
      <c r="AL67" s="390"/>
      <c r="AM67" s="390"/>
      <c r="AN67" s="390"/>
      <c r="AO67" s="390"/>
      <c r="AP67" s="390"/>
      <c r="AQ67" s="390"/>
      <c r="AR67" s="390"/>
      <c r="AS67" s="390"/>
      <c r="AT67" s="390"/>
      <c r="AU67" s="390"/>
      <c r="AV67" s="390"/>
    </row>
    <row r="68" spans="1:48" x14ac:dyDescent="0.2">
      <c r="A68" s="391"/>
      <c r="B68" s="390"/>
      <c r="C68" s="390"/>
      <c r="D68" s="390"/>
      <c r="E68" s="390"/>
      <c r="F68" s="390"/>
      <c r="G68" s="390"/>
      <c r="H68" s="390"/>
      <c r="I68" s="390"/>
      <c r="J68" s="390"/>
      <c r="K68" s="390"/>
      <c r="L68" s="390"/>
      <c r="M68" s="390"/>
      <c r="N68" s="390"/>
      <c r="O68" s="390"/>
      <c r="P68" s="390"/>
      <c r="Q68" s="390"/>
      <c r="R68" s="390"/>
      <c r="S68" s="390"/>
      <c r="T68" s="390"/>
      <c r="U68" s="419"/>
      <c r="V68" s="390"/>
      <c r="W68" s="390"/>
      <c r="X68" s="390"/>
      <c r="Y68" s="390"/>
      <c r="Z68" s="390"/>
      <c r="AA68" s="390"/>
      <c r="AB68" s="390"/>
      <c r="AC68" s="390"/>
      <c r="AD68" s="390"/>
      <c r="AE68" s="390"/>
      <c r="AF68" s="390"/>
      <c r="AG68" s="390"/>
      <c r="AH68" s="390"/>
      <c r="AI68" s="390"/>
      <c r="AJ68" s="390"/>
      <c r="AK68" s="390"/>
      <c r="AL68" s="390"/>
      <c r="AM68" s="390"/>
      <c r="AN68" s="390"/>
      <c r="AO68" s="390"/>
      <c r="AP68" s="390"/>
      <c r="AQ68" s="390"/>
      <c r="AR68" s="390"/>
      <c r="AS68" s="390"/>
      <c r="AT68" s="390"/>
      <c r="AU68" s="390"/>
      <c r="AV68" s="390"/>
    </row>
    <row r="69" spans="1:48" x14ac:dyDescent="0.2">
      <c r="A69" s="391"/>
      <c r="B69" s="390"/>
      <c r="C69" s="390"/>
      <c r="D69" s="390"/>
      <c r="E69" s="390"/>
      <c r="F69" s="390"/>
      <c r="G69" s="390"/>
      <c r="H69" s="390"/>
      <c r="I69" s="390"/>
      <c r="J69" s="390"/>
      <c r="K69" s="390"/>
      <c r="L69" s="390"/>
      <c r="M69" s="390"/>
      <c r="N69" s="390"/>
      <c r="O69" s="390"/>
      <c r="P69" s="390"/>
      <c r="Q69" s="390"/>
      <c r="R69" s="390"/>
      <c r="S69" s="390"/>
      <c r="T69" s="390"/>
      <c r="U69" s="419"/>
      <c r="V69" s="390"/>
      <c r="W69" s="390"/>
      <c r="X69" s="390"/>
      <c r="Y69" s="390"/>
      <c r="Z69" s="390"/>
      <c r="AA69" s="390"/>
      <c r="AB69" s="390"/>
      <c r="AC69" s="390"/>
      <c r="AD69" s="390"/>
      <c r="AE69" s="390"/>
      <c r="AF69" s="390"/>
      <c r="AG69" s="390"/>
      <c r="AH69" s="390"/>
      <c r="AI69" s="390"/>
      <c r="AJ69" s="390"/>
      <c r="AK69" s="390"/>
      <c r="AL69" s="390"/>
      <c r="AM69" s="390"/>
      <c r="AN69" s="390"/>
      <c r="AO69" s="390"/>
      <c r="AP69" s="390"/>
      <c r="AQ69" s="390"/>
      <c r="AR69" s="390"/>
      <c r="AS69" s="390"/>
      <c r="AT69" s="390"/>
      <c r="AU69" s="390"/>
      <c r="AV69" s="390"/>
    </row>
    <row r="70" spans="1:48" x14ac:dyDescent="0.2">
      <c r="A70" s="391"/>
      <c r="B70" s="390"/>
      <c r="C70" s="390"/>
      <c r="D70" s="390"/>
      <c r="E70" s="390"/>
      <c r="F70" s="390"/>
      <c r="G70" s="390"/>
      <c r="H70" s="390"/>
      <c r="I70" s="390"/>
      <c r="J70" s="390"/>
      <c r="K70" s="390"/>
      <c r="L70" s="390"/>
      <c r="M70" s="390"/>
      <c r="N70" s="390"/>
      <c r="O70" s="390"/>
      <c r="P70" s="390"/>
      <c r="Q70" s="390"/>
      <c r="R70" s="390"/>
      <c r="S70" s="390"/>
      <c r="T70" s="390"/>
      <c r="U70" s="419"/>
      <c r="V70" s="390"/>
      <c r="W70" s="390"/>
      <c r="X70" s="390"/>
      <c r="Y70" s="390"/>
      <c r="Z70" s="390"/>
      <c r="AA70" s="390"/>
      <c r="AB70" s="390"/>
      <c r="AC70" s="390"/>
      <c r="AD70" s="390"/>
      <c r="AE70" s="390"/>
      <c r="AF70" s="390"/>
      <c r="AG70" s="390"/>
      <c r="AH70" s="390"/>
      <c r="AI70" s="390"/>
      <c r="AJ70" s="390"/>
      <c r="AK70" s="390"/>
      <c r="AL70" s="390"/>
      <c r="AM70" s="390"/>
      <c r="AN70" s="390"/>
      <c r="AO70" s="390"/>
      <c r="AP70" s="390"/>
      <c r="AQ70" s="390"/>
      <c r="AR70" s="390"/>
      <c r="AS70" s="390"/>
      <c r="AT70" s="390"/>
      <c r="AU70" s="390"/>
      <c r="AV70" s="390"/>
    </row>
    <row r="71" spans="1:48" x14ac:dyDescent="0.2">
      <c r="A71" s="391"/>
      <c r="B71" s="390"/>
      <c r="C71" s="390"/>
      <c r="D71" s="390"/>
      <c r="E71" s="390"/>
      <c r="F71" s="390"/>
      <c r="G71" s="390"/>
      <c r="H71" s="390"/>
      <c r="I71" s="390"/>
      <c r="J71" s="390"/>
      <c r="K71" s="390"/>
      <c r="L71" s="390"/>
      <c r="M71" s="390"/>
      <c r="N71" s="390"/>
      <c r="O71" s="390"/>
      <c r="P71" s="390"/>
      <c r="Q71" s="390"/>
      <c r="R71" s="390"/>
      <c r="S71" s="390"/>
      <c r="T71" s="390"/>
      <c r="U71" s="419"/>
      <c r="V71" s="390"/>
      <c r="W71" s="390"/>
      <c r="X71" s="390"/>
      <c r="Y71" s="390"/>
      <c r="Z71" s="390"/>
      <c r="AA71" s="390"/>
      <c r="AB71" s="390"/>
      <c r="AC71" s="390"/>
      <c r="AD71" s="390"/>
      <c r="AE71" s="390"/>
      <c r="AF71" s="390"/>
      <c r="AG71" s="390"/>
      <c r="AH71" s="390"/>
      <c r="AI71" s="390"/>
      <c r="AJ71" s="390"/>
      <c r="AK71" s="390"/>
      <c r="AL71" s="390"/>
      <c r="AM71" s="390"/>
      <c r="AN71" s="390"/>
      <c r="AO71" s="390"/>
      <c r="AP71" s="390"/>
      <c r="AQ71" s="390"/>
      <c r="AR71" s="390"/>
      <c r="AS71" s="390"/>
      <c r="AT71" s="390"/>
      <c r="AU71" s="390"/>
      <c r="AV71" s="390"/>
    </row>
    <row r="72" spans="1:48" x14ac:dyDescent="0.2">
      <c r="A72" s="391"/>
      <c r="B72" s="390"/>
      <c r="C72" s="390"/>
      <c r="D72" s="390"/>
      <c r="E72" s="390"/>
      <c r="F72" s="390"/>
      <c r="G72" s="390"/>
      <c r="H72" s="390"/>
      <c r="I72" s="390"/>
      <c r="J72" s="390"/>
      <c r="K72" s="390"/>
      <c r="L72" s="390"/>
      <c r="M72" s="390"/>
      <c r="N72" s="390"/>
      <c r="O72" s="390"/>
      <c r="P72" s="390"/>
      <c r="Q72" s="390"/>
      <c r="R72" s="390"/>
      <c r="S72" s="390"/>
      <c r="T72" s="390"/>
      <c r="U72" s="419"/>
      <c r="V72" s="390"/>
      <c r="W72" s="390"/>
      <c r="X72" s="390"/>
      <c r="Y72" s="390"/>
      <c r="Z72" s="390"/>
      <c r="AA72" s="390"/>
      <c r="AB72" s="390"/>
      <c r="AC72" s="390"/>
      <c r="AD72" s="390"/>
      <c r="AE72" s="390"/>
      <c r="AF72" s="390"/>
      <c r="AG72" s="390"/>
      <c r="AH72" s="390"/>
      <c r="AI72" s="390"/>
      <c r="AJ72" s="390"/>
      <c r="AK72" s="390"/>
      <c r="AL72" s="390"/>
      <c r="AM72" s="390"/>
      <c r="AN72" s="390"/>
      <c r="AO72" s="390"/>
      <c r="AP72" s="390"/>
      <c r="AQ72" s="390"/>
      <c r="AR72" s="390"/>
      <c r="AS72" s="390"/>
      <c r="AT72" s="390"/>
      <c r="AU72" s="390"/>
      <c r="AV72" s="390"/>
    </row>
    <row r="73" spans="1:48" x14ac:dyDescent="0.2">
      <c r="A73" s="391"/>
      <c r="B73" s="390"/>
      <c r="C73" s="390"/>
      <c r="D73" s="390"/>
      <c r="E73" s="390"/>
      <c r="F73" s="390"/>
      <c r="G73" s="390"/>
      <c r="H73" s="390"/>
      <c r="I73" s="390"/>
      <c r="J73" s="390"/>
      <c r="K73" s="390"/>
      <c r="L73" s="390"/>
      <c r="M73" s="390"/>
      <c r="N73" s="390"/>
      <c r="O73" s="390"/>
      <c r="P73" s="390"/>
      <c r="Q73" s="390"/>
      <c r="R73" s="390"/>
      <c r="S73" s="390"/>
      <c r="T73" s="390"/>
      <c r="U73" s="419"/>
      <c r="V73" s="390"/>
      <c r="W73" s="390"/>
      <c r="X73" s="390"/>
      <c r="Y73" s="390"/>
      <c r="Z73" s="390"/>
      <c r="AA73" s="390"/>
      <c r="AB73" s="390"/>
      <c r="AC73" s="390"/>
      <c r="AD73" s="390"/>
      <c r="AE73" s="390"/>
      <c r="AF73" s="390"/>
      <c r="AG73" s="390"/>
      <c r="AH73" s="390"/>
      <c r="AI73" s="390"/>
      <c r="AJ73" s="390"/>
      <c r="AK73" s="390"/>
      <c r="AL73" s="390"/>
      <c r="AM73" s="390"/>
      <c r="AN73" s="390"/>
      <c r="AO73" s="390"/>
      <c r="AP73" s="390"/>
      <c r="AQ73" s="390"/>
      <c r="AR73" s="390"/>
      <c r="AS73" s="390"/>
      <c r="AT73" s="390"/>
      <c r="AU73" s="390"/>
      <c r="AV73" s="390"/>
    </row>
    <row r="74" spans="1:48" x14ac:dyDescent="0.2">
      <c r="A74" s="391"/>
      <c r="B74" s="390"/>
      <c r="C74" s="390"/>
      <c r="D74" s="390"/>
      <c r="E74" s="390"/>
      <c r="F74" s="390"/>
      <c r="G74" s="390"/>
      <c r="H74" s="390"/>
      <c r="I74" s="390"/>
      <c r="J74" s="390"/>
      <c r="K74" s="390"/>
      <c r="L74" s="390"/>
      <c r="M74" s="390"/>
      <c r="N74" s="390"/>
      <c r="O74" s="390"/>
      <c r="P74" s="390"/>
      <c r="Q74" s="390"/>
      <c r="R74" s="390"/>
      <c r="S74" s="390"/>
      <c r="T74" s="390"/>
      <c r="U74" s="419"/>
      <c r="V74" s="390"/>
      <c r="W74" s="390"/>
      <c r="X74" s="390"/>
      <c r="Y74" s="390"/>
      <c r="Z74" s="390"/>
      <c r="AA74" s="390"/>
      <c r="AB74" s="390"/>
      <c r="AC74" s="390"/>
      <c r="AD74" s="390"/>
      <c r="AE74" s="390"/>
      <c r="AF74" s="390"/>
      <c r="AG74" s="390"/>
      <c r="AH74" s="390"/>
      <c r="AI74" s="390"/>
      <c r="AJ74" s="390"/>
      <c r="AK74" s="390"/>
      <c r="AL74" s="390"/>
      <c r="AM74" s="390"/>
      <c r="AN74" s="390"/>
      <c r="AO74" s="390"/>
      <c r="AP74" s="390"/>
      <c r="AQ74" s="390"/>
      <c r="AR74" s="390"/>
      <c r="AS74" s="390"/>
      <c r="AT74" s="390"/>
      <c r="AU74" s="390"/>
      <c r="AV74" s="390"/>
    </row>
    <row r="75" spans="1:48" x14ac:dyDescent="0.2">
      <c r="A75" s="391"/>
      <c r="B75" s="390"/>
      <c r="C75" s="390"/>
      <c r="D75" s="390"/>
      <c r="E75" s="390"/>
      <c r="F75" s="390"/>
      <c r="G75" s="390"/>
      <c r="H75" s="390"/>
      <c r="I75" s="390"/>
      <c r="J75" s="390"/>
      <c r="K75" s="390"/>
      <c r="L75" s="390"/>
      <c r="M75" s="390"/>
      <c r="N75" s="390"/>
      <c r="O75" s="390"/>
      <c r="P75" s="390"/>
      <c r="Q75" s="390"/>
      <c r="R75" s="390"/>
      <c r="S75" s="390"/>
      <c r="T75" s="390"/>
      <c r="U75" s="419"/>
      <c r="V75" s="390"/>
      <c r="W75" s="390"/>
      <c r="X75" s="390"/>
      <c r="Y75" s="390"/>
      <c r="Z75" s="390"/>
      <c r="AA75" s="390"/>
      <c r="AB75" s="390"/>
      <c r="AC75" s="390"/>
      <c r="AD75" s="390"/>
      <c r="AE75" s="390"/>
      <c r="AF75" s="390"/>
      <c r="AG75" s="390"/>
      <c r="AH75" s="390"/>
      <c r="AI75" s="390"/>
      <c r="AJ75" s="390"/>
      <c r="AK75" s="390"/>
      <c r="AL75" s="390"/>
      <c r="AM75" s="390"/>
      <c r="AN75" s="390"/>
      <c r="AO75" s="390"/>
      <c r="AP75" s="390"/>
      <c r="AQ75" s="390"/>
      <c r="AR75" s="390"/>
      <c r="AS75" s="390"/>
      <c r="AT75" s="390"/>
      <c r="AU75" s="390"/>
      <c r="AV75" s="390"/>
    </row>
    <row r="76" spans="1:48" x14ac:dyDescent="0.2">
      <c r="A76" s="391"/>
      <c r="B76" s="390"/>
      <c r="C76" s="390"/>
      <c r="D76" s="390"/>
      <c r="E76" s="390"/>
      <c r="F76" s="390"/>
      <c r="G76" s="390"/>
      <c r="H76" s="390"/>
      <c r="I76" s="390"/>
      <c r="J76" s="390"/>
      <c r="K76" s="390"/>
      <c r="L76" s="390"/>
      <c r="M76" s="390"/>
      <c r="N76" s="390"/>
      <c r="O76" s="390"/>
      <c r="P76" s="390"/>
      <c r="Q76" s="390"/>
      <c r="R76" s="390"/>
      <c r="S76" s="390"/>
      <c r="T76" s="390"/>
      <c r="U76" s="419"/>
      <c r="V76" s="390"/>
      <c r="W76" s="390"/>
      <c r="X76" s="390"/>
      <c r="Y76" s="390"/>
      <c r="Z76" s="390"/>
      <c r="AA76" s="390"/>
      <c r="AB76" s="390"/>
      <c r="AC76" s="390"/>
      <c r="AD76" s="390"/>
      <c r="AE76" s="390"/>
      <c r="AF76" s="390"/>
      <c r="AG76" s="390"/>
      <c r="AH76" s="390"/>
      <c r="AI76" s="390"/>
      <c r="AJ76" s="390"/>
      <c r="AK76" s="390"/>
      <c r="AL76" s="390"/>
      <c r="AM76" s="390"/>
      <c r="AN76" s="390"/>
      <c r="AO76" s="390"/>
      <c r="AP76" s="390"/>
      <c r="AQ76" s="390"/>
      <c r="AR76" s="390"/>
      <c r="AS76" s="390"/>
      <c r="AT76" s="390"/>
      <c r="AU76" s="390"/>
      <c r="AV76" s="390"/>
    </row>
    <row r="77" spans="1:48" x14ac:dyDescent="0.2">
      <c r="A77" s="391"/>
      <c r="B77" s="390"/>
      <c r="C77" s="390"/>
      <c r="D77" s="390"/>
      <c r="E77" s="390"/>
      <c r="F77" s="390"/>
      <c r="G77" s="390"/>
      <c r="H77" s="390"/>
      <c r="I77" s="390"/>
      <c r="J77" s="390"/>
      <c r="K77" s="390"/>
      <c r="L77" s="390"/>
      <c r="M77" s="390"/>
      <c r="N77" s="390"/>
      <c r="O77" s="390"/>
      <c r="P77" s="390"/>
      <c r="Q77" s="390"/>
      <c r="R77" s="390"/>
      <c r="S77" s="390"/>
      <c r="T77" s="390"/>
      <c r="U77" s="419"/>
      <c r="V77" s="390"/>
      <c r="W77" s="390"/>
      <c r="X77" s="390"/>
      <c r="Y77" s="390"/>
      <c r="Z77" s="390"/>
      <c r="AA77" s="390"/>
      <c r="AB77" s="390"/>
      <c r="AC77" s="390"/>
      <c r="AD77" s="390"/>
      <c r="AE77" s="390"/>
      <c r="AF77" s="390"/>
      <c r="AG77" s="390"/>
      <c r="AH77" s="390"/>
      <c r="AI77" s="390"/>
      <c r="AJ77" s="390"/>
      <c r="AK77" s="390"/>
      <c r="AL77" s="390"/>
      <c r="AM77" s="390"/>
      <c r="AN77" s="390"/>
      <c r="AO77" s="390"/>
      <c r="AP77" s="390"/>
      <c r="AQ77" s="390"/>
      <c r="AR77" s="390"/>
      <c r="AS77" s="390"/>
      <c r="AT77" s="390"/>
      <c r="AU77" s="390"/>
      <c r="AV77" s="390"/>
    </row>
    <row r="78" spans="1:48" x14ac:dyDescent="0.2">
      <c r="A78" s="391"/>
      <c r="B78" s="390"/>
      <c r="C78" s="390"/>
      <c r="D78" s="390"/>
      <c r="E78" s="390"/>
      <c r="F78" s="390"/>
      <c r="G78" s="390"/>
      <c r="H78" s="390"/>
      <c r="I78" s="390"/>
      <c r="J78" s="390"/>
      <c r="K78" s="390"/>
      <c r="L78" s="390"/>
      <c r="M78" s="390"/>
      <c r="N78" s="390"/>
      <c r="O78" s="390"/>
      <c r="P78" s="390"/>
      <c r="Q78" s="390"/>
      <c r="R78" s="390"/>
      <c r="S78" s="390"/>
      <c r="T78" s="390"/>
      <c r="U78" s="419"/>
      <c r="V78" s="390"/>
      <c r="W78" s="390"/>
      <c r="X78" s="390"/>
      <c r="Y78" s="390"/>
      <c r="Z78" s="390"/>
      <c r="AA78" s="390"/>
      <c r="AB78" s="390"/>
      <c r="AC78" s="390"/>
      <c r="AD78" s="390"/>
      <c r="AE78" s="390"/>
      <c r="AF78" s="390"/>
      <c r="AG78" s="390"/>
      <c r="AH78" s="390"/>
      <c r="AI78" s="390"/>
      <c r="AJ78" s="390"/>
      <c r="AK78" s="390"/>
      <c r="AL78" s="390"/>
      <c r="AM78" s="390"/>
      <c r="AN78" s="390"/>
      <c r="AO78" s="390"/>
      <c r="AP78" s="390"/>
      <c r="AQ78" s="390"/>
      <c r="AR78" s="390"/>
      <c r="AS78" s="390"/>
      <c r="AT78" s="390"/>
      <c r="AU78" s="390"/>
      <c r="AV78" s="390"/>
    </row>
    <row r="79" spans="1:48" x14ac:dyDescent="0.2">
      <c r="U79" s="21"/>
    </row>
    <row r="80" spans="1:48" x14ac:dyDescent="0.2">
      <c r="U80" s="21"/>
    </row>
    <row r="81" spans="21:21" x14ac:dyDescent="0.2">
      <c r="U81" s="21"/>
    </row>
    <row r="82" spans="21:21" x14ac:dyDescent="0.2">
      <c r="U82" s="21"/>
    </row>
    <row r="83" spans="21:21" x14ac:dyDescent="0.2">
      <c r="U83" s="21"/>
    </row>
    <row r="84" spans="21:21" x14ac:dyDescent="0.2">
      <c r="U84" s="21"/>
    </row>
  </sheetData>
  <sheetProtection sheet="1" selectLockedCells="1"/>
  <mergeCells count="1">
    <mergeCell ref="A3:B4"/>
  </mergeCells>
  <phoneticPr fontId="2"/>
  <pageMargins left="0.59055118110236227" right="0.59055118110236227" top="0.78740157480314965" bottom="0" header="0.51181102362204722" footer="0"/>
  <pageSetup paperSize="9" scale="75" fitToWidth="2" orientation="landscape" r:id="rId1"/>
  <headerFooter alignWithMargins="0">
    <oddFooter>&amp;C&amp;10&amp;P／&amp;N</oddFooter>
  </headerFooter>
  <ignoredErrors>
    <ignoredError sqref="C3:F3 A5:A8 A44"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D48"/>
  <sheetViews>
    <sheetView showGridLines="0" zoomScale="90" zoomScaleNormal="90" zoomScaleSheetLayoutView="115" workbookViewId="0">
      <pane xSplit="2" ySplit="4" topLeftCell="C42" activePane="bottomRight" state="frozen"/>
      <selection activeCell="B1" sqref="B1"/>
      <selection pane="topRight" activeCell="B1" sqref="B1"/>
      <selection pane="bottomLeft" activeCell="B1" sqref="B1"/>
      <selection pane="bottomRight"/>
    </sheetView>
  </sheetViews>
  <sheetFormatPr defaultColWidth="9" defaultRowHeight="13.2" x14ac:dyDescent="0.2"/>
  <cols>
    <col min="1" max="1" width="4.6640625" style="63" customWidth="1"/>
    <col min="2" max="2" width="25.6640625" style="63" customWidth="1"/>
    <col min="3" max="4" width="12.6640625" style="63" customWidth="1"/>
    <col min="5" max="16384" width="9" style="63"/>
  </cols>
  <sheetData>
    <row r="1" spans="1:4" x14ac:dyDescent="0.2">
      <c r="A1" s="429" t="s">
        <v>385</v>
      </c>
      <c r="B1" s="430"/>
      <c r="C1" s="430"/>
      <c r="D1" s="430"/>
    </row>
    <row r="2" spans="1:4" x14ac:dyDescent="0.2">
      <c r="A2" s="430"/>
      <c r="B2" s="430"/>
      <c r="C2" s="430"/>
      <c r="D2" s="430"/>
    </row>
    <row r="3" spans="1:4" x14ac:dyDescent="0.2">
      <c r="A3" s="683" t="s">
        <v>183</v>
      </c>
      <c r="B3" s="684"/>
      <c r="C3" s="679" t="s">
        <v>7</v>
      </c>
      <c r="D3" s="679" t="s">
        <v>59</v>
      </c>
    </row>
    <row r="4" spans="1:4" x14ac:dyDescent="0.2">
      <c r="A4" s="685"/>
      <c r="B4" s="686"/>
      <c r="C4" s="680"/>
      <c r="D4" s="680"/>
    </row>
    <row r="5" spans="1:4" ht="17.100000000000001" customHeight="1" x14ac:dyDescent="0.2">
      <c r="A5" s="431" t="s">
        <v>256</v>
      </c>
      <c r="B5" s="432" t="s">
        <v>257</v>
      </c>
      <c r="C5" s="433">
        <v>0.64523593864062168</v>
      </c>
      <c r="D5" s="434">
        <v>0.35476406135937827</v>
      </c>
    </row>
    <row r="6" spans="1:4" ht="17.100000000000001" customHeight="1" x14ac:dyDescent="0.2">
      <c r="A6" s="431" t="s">
        <v>258</v>
      </c>
      <c r="B6" s="432" t="s">
        <v>259</v>
      </c>
      <c r="C6" s="435">
        <v>0.8563840864758927</v>
      </c>
      <c r="D6" s="434">
        <v>0.14361591352410727</v>
      </c>
    </row>
    <row r="7" spans="1:4" ht="17.100000000000001" customHeight="1" x14ac:dyDescent="0.2">
      <c r="A7" s="431" t="s">
        <v>260</v>
      </c>
      <c r="B7" s="432" t="s">
        <v>261</v>
      </c>
      <c r="C7" s="435">
        <v>0.40991575388009316</v>
      </c>
      <c r="D7" s="434">
        <v>0.59008424611990684</v>
      </c>
    </row>
    <row r="8" spans="1:4" ht="17.100000000000001" customHeight="1" x14ac:dyDescent="0.2">
      <c r="A8" s="431" t="s">
        <v>264</v>
      </c>
      <c r="B8" s="432" t="s">
        <v>262</v>
      </c>
      <c r="C8" s="435">
        <v>5.2308604401407277E-2</v>
      </c>
      <c r="D8" s="434">
        <v>0.94769139559859272</v>
      </c>
    </row>
    <row r="9" spans="1:4" ht="17.100000000000001" customHeight="1" x14ac:dyDescent="0.2">
      <c r="A9" s="431">
        <v>11</v>
      </c>
      <c r="B9" s="432" t="s">
        <v>263</v>
      </c>
      <c r="C9" s="435">
        <v>0.1685345543539698</v>
      </c>
      <c r="D9" s="434">
        <v>0.8314654456460302</v>
      </c>
    </row>
    <row r="10" spans="1:4" ht="17.100000000000001" customHeight="1" x14ac:dyDescent="0.2">
      <c r="A10" s="431">
        <v>15</v>
      </c>
      <c r="B10" s="432" t="s">
        <v>265</v>
      </c>
      <c r="C10" s="435">
        <v>7.3574075753341517E-2</v>
      </c>
      <c r="D10" s="434">
        <v>0.92642592424665848</v>
      </c>
    </row>
    <row r="11" spans="1:4" ht="17.100000000000001" customHeight="1" x14ac:dyDescent="0.2">
      <c r="A11" s="431">
        <v>16</v>
      </c>
      <c r="B11" s="432" t="s">
        <v>266</v>
      </c>
      <c r="C11" s="435">
        <v>0.30753116146768145</v>
      </c>
      <c r="D11" s="434">
        <v>0.69246883853231855</v>
      </c>
    </row>
    <row r="12" spans="1:4" ht="17.100000000000001" customHeight="1" x14ac:dyDescent="0.2">
      <c r="A12" s="431">
        <v>20</v>
      </c>
      <c r="B12" s="432" t="s">
        <v>267</v>
      </c>
      <c r="C12" s="435">
        <v>5.1861191133757201E-2</v>
      </c>
      <c r="D12" s="434">
        <v>0.9481388088662428</v>
      </c>
    </row>
    <row r="13" spans="1:4" ht="17.100000000000001" customHeight="1" x14ac:dyDescent="0.2">
      <c r="A13" s="431">
        <v>21</v>
      </c>
      <c r="B13" s="432" t="s">
        <v>268</v>
      </c>
      <c r="C13" s="435">
        <v>3.5495573837728722E-2</v>
      </c>
      <c r="D13" s="434">
        <v>0.96450442616227128</v>
      </c>
    </row>
    <row r="14" spans="1:4" ht="17.100000000000001" customHeight="1" x14ac:dyDescent="0.2">
      <c r="A14" s="431">
        <v>22</v>
      </c>
      <c r="B14" s="432" t="s">
        <v>357</v>
      </c>
      <c r="C14" s="435">
        <v>0.27014248014019482</v>
      </c>
      <c r="D14" s="434">
        <v>0.72985751985980518</v>
      </c>
    </row>
    <row r="15" spans="1:4" ht="17.100000000000001" customHeight="1" x14ac:dyDescent="0.2">
      <c r="A15" s="431">
        <v>25</v>
      </c>
      <c r="B15" s="432" t="s">
        <v>269</v>
      </c>
      <c r="C15" s="435">
        <v>0.56085885051352258</v>
      </c>
      <c r="D15" s="434">
        <v>0.43914114948647737</v>
      </c>
    </row>
    <row r="16" spans="1:4" ht="17.100000000000001" customHeight="1" x14ac:dyDescent="0.2">
      <c r="A16" s="431">
        <v>26</v>
      </c>
      <c r="B16" s="432" t="s">
        <v>270</v>
      </c>
      <c r="C16" s="435">
        <v>0.21789816813389928</v>
      </c>
      <c r="D16" s="434">
        <v>0.78210183186610072</v>
      </c>
    </row>
    <row r="17" spans="1:4" ht="17.100000000000001" customHeight="1" x14ac:dyDescent="0.2">
      <c r="A17" s="431">
        <v>27</v>
      </c>
      <c r="B17" s="432" t="s">
        <v>271</v>
      </c>
      <c r="C17" s="435">
        <v>0.19141894773723644</v>
      </c>
      <c r="D17" s="434">
        <v>0.80858105226276356</v>
      </c>
    </row>
    <row r="18" spans="1:4" ht="17.100000000000001" customHeight="1" x14ac:dyDescent="0.2">
      <c r="A18" s="431">
        <v>28</v>
      </c>
      <c r="B18" s="432" t="s">
        <v>272</v>
      </c>
      <c r="C18" s="435">
        <v>0.15479076671729541</v>
      </c>
      <c r="D18" s="434">
        <v>0.84520923328270459</v>
      </c>
    </row>
    <row r="19" spans="1:4" ht="17.100000000000001" customHeight="1" x14ac:dyDescent="0.2">
      <c r="A19" s="431">
        <v>29</v>
      </c>
      <c r="B19" s="432" t="s">
        <v>358</v>
      </c>
      <c r="C19" s="435">
        <v>0.23449402462830726</v>
      </c>
      <c r="D19" s="434">
        <v>0.76550597537169274</v>
      </c>
    </row>
    <row r="20" spans="1:4" ht="17.100000000000001" customHeight="1" x14ac:dyDescent="0.2">
      <c r="A20" s="431">
        <v>30</v>
      </c>
      <c r="B20" s="432" t="s">
        <v>359</v>
      </c>
      <c r="C20" s="435">
        <v>0.65575035969815409</v>
      </c>
      <c r="D20" s="434">
        <v>0.34424964030184591</v>
      </c>
    </row>
    <row r="21" spans="1:4" ht="17.100000000000001" customHeight="1" x14ac:dyDescent="0.2">
      <c r="A21" s="431">
        <v>31</v>
      </c>
      <c r="B21" s="432" t="s">
        <v>360</v>
      </c>
      <c r="C21" s="435">
        <v>0.15292646048856229</v>
      </c>
      <c r="D21" s="434">
        <v>0.84707353951143771</v>
      </c>
    </row>
    <row r="22" spans="1:4" ht="17.100000000000001" customHeight="1" x14ac:dyDescent="0.2">
      <c r="A22" s="431">
        <v>32</v>
      </c>
      <c r="B22" s="432" t="s">
        <v>273</v>
      </c>
      <c r="C22" s="435">
        <v>7.6360752473255689E-3</v>
      </c>
      <c r="D22" s="434">
        <v>0.99236392475267443</v>
      </c>
    </row>
    <row r="23" spans="1:4" ht="17.100000000000001" customHeight="1" x14ac:dyDescent="0.2">
      <c r="A23" s="431">
        <v>33</v>
      </c>
      <c r="B23" s="432" t="s">
        <v>274</v>
      </c>
      <c r="C23" s="435">
        <v>0.25041266014902763</v>
      </c>
      <c r="D23" s="434">
        <v>0.74958733985097237</v>
      </c>
    </row>
    <row r="24" spans="1:4" ht="17.100000000000001" customHeight="1" x14ac:dyDescent="0.2">
      <c r="A24" s="431">
        <v>34</v>
      </c>
      <c r="B24" s="432" t="s">
        <v>352</v>
      </c>
      <c r="C24" s="435">
        <v>9.5154664819196988E-4</v>
      </c>
      <c r="D24" s="434">
        <v>0.99904845335180803</v>
      </c>
    </row>
    <row r="25" spans="1:4" ht="17.100000000000001" customHeight="1" x14ac:dyDescent="0.2">
      <c r="A25" s="431">
        <v>35</v>
      </c>
      <c r="B25" s="432" t="s">
        <v>275</v>
      </c>
      <c r="C25" s="435">
        <v>2.4678024320845204E-2</v>
      </c>
      <c r="D25" s="434">
        <v>0.9753219756791548</v>
      </c>
    </row>
    <row r="26" spans="1:4" ht="17.100000000000001" customHeight="1" x14ac:dyDescent="0.2">
      <c r="A26" s="431">
        <v>39</v>
      </c>
      <c r="B26" s="432" t="s">
        <v>353</v>
      </c>
      <c r="C26" s="435">
        <v>0.22036476120568127</v>
      </c>
      <c r="D26" s="434">
        <v>0.77963523879431873</v>
      </c>
    </row>
    <row r="27" spans="1:4" ht="17.100000000000001" customHeight="1" x14ac:dyDescent="0.2">
      <c r="A27" s="431">
        <v>41</v>
      </c>
      <c r="B27" s="432" t="s">
        <v>276</v>
      </c>
      <c r="C27" s="435">
        <v>1</v>
      </c>
      <c r="D27" s="434">
        <v>0</v>
      </c>
    </row>
    <row r="28" spans="1:4" ht="17.100000000000001" customHeight="1" x14ac:dyDescent="0.2">
      <c r="A28" s="431">
        <v>46</v>
      </c>
      <c r="B28" s="432" t="s">
        <v>389</v>
      </c>
      <c r="C28" s="435">
        <v>0.62909366281054369</v>
      </c>
      <c r="D28" s="434">
        <v>0.37090633718945637</v>
      </c>
    </row>
    <row r="29" spans="1:4" ht="17.100000000000001" customHeight="1" x14ac:dyDescent="0.2">
      <c r="A29" s="431">
        <v>47</v>
      </c>
      <c r="B29" s="432" t="s">
        <v>354</v>
      </c>
      <c r="C29" s="435">
        <v>1</v>
      </c>
      <c r="D29" s="434">
        <v>0</v>
      </c>
    </row>
    <row r="30" spans="1:4" ht="17.100000000000001" customHeight="1" x14ac:dyDescent="0.2">
      <c r="A30" s="431">
        <v>48</v>
      </c>
      <c r="B30" s="432" t="s">
        <v>361</v>
      </c>
      <c r="C30" s="435">
        <v>1</v>
      </c>
      <c r="D30" s="434">
        <v>0</v>
      </c>
    </row>
    <row r="31" spans="1:4" ht="17.100000000000001" customHeight="1" x14ac:dyDescent="0.2">
      <c r="A31" s="431">
        <v>51</v>
      </c>
      <c r="B31" s="432" t="s">
        <v>277</v>
      </c>
      <c r="C31" s="435">
        <v>0.49382988606300171</v>
      </c>
      <c r="D31" s="434">
        <v>0.50617011393699829</v>
      </c>
    </row>
    <row r="32" spans="1:4" ht="17.100000000000001" customHeight="1" x14ac:dyDescent="0.2">
      <c r="A32" s="431">
        <v>53</v>
      </c>
      <c r="B32" s="432" t="s">
        <v>278</v>
      </c>
      <c r="C32" s="435">
        <v>0.61377428415537905</v>
      </c>
      <c r="D32" s="434">
        <v>0.38622571584462101</v>
      </c>
    </row>
    <row r="33" spans="1:4" ht="17.100000000000001" customHeight="1" x14ac:dyDescent="0.2">
      <c r="A33" s="431">
        <v>55</v>
      </c>
      <c r="B33" s="432" t="s">
        <v>279</v>
      </c>
      <c r="C33" s="435">
        <v>1</v>
      </c>
      <c r="D33" s="434">
        <v>0</v>
      </c>
    </row>
    <row r="34" spans="1:4" ht="17.100000000000001" customHeight="1" x14ac:dyDescent="0.2">
      <c r="A34" s="431">
        <v>57</v>
      </c>
      <c r="B34" s="432" t="s">
        <v>280</v>
      </c>
      <c r="C34" s="435">
        <v>0.75060904331604561</v>
      </c>
      <c r="D34" s="434">
        <v>0.24939095668395442</v>
      </c>
    </row>
    <row r="35" spans="1:4" ht="17.100000000000001" customHeight="1" x14ac:dyDescent="0.2">
      <c r="A35" s="431">
        <v>59</v>
      </c>
      <c r="B35" s="432" t="s">
        <v>281</v>
      </c>
      <c r="C35" s="435">
        <v>0.7880714741838426</v>
      </c>
      <c r="D35" s="434">
        <v>0.21192852581615737</v>
      </c>
    </row>
    <row r="36" spans="1:4" ht="17.100000000000001" customHeight="1" x14ac:dyDescent="0.2">
      <c r="A36" s="431">
        <v>61</v>
      </c>
      <c r="B36" s="432" t="s">
        <v>282</v>
      </c>
      <c r="C36" s="435">
        <v>1</v>
      </c>
      <c r="D36" s="434">
        <v>0</v>
      </c>
    </row>
    <row r="37" spans="1:4" ht="17.100000000000001" customHeight="1" x14ac:dyDescent="0.2">
      <c r="A37" s="431">
        <v>63</v>
      </c>
      <c r="B37" s="432" t="s">
        <v>283</v>
      </c>
      <c r="C37" s="435">
        <v>0.95522239103521578</v>
      </c>
      <c r="D37" s="434">
        <v>4.477760896478427E-2</v>
      </c>
    </row>
    <row r="38" spans="1:4" ht="17.100000000000001" customHeight="1" x14ac:dyDescent="0.2">
      <c r="A38" s="431">
        <v>64</v>
      </c>
      <c r="B38" s="432" t="s">
        <v>284</v>
      </c>
      <c r="C38" s="435">
        <v>0.99080284684038067</v>
      </c>
      <c r="D38" s="434">
        <v>9.1971531596193208E-3</v>
      </c>
    </row>
    <row r="39" spans="1:4" ht="17.100000000000001" customHeight="1" x14ac:dyDescent="0.2">
      <c r="A39" s="398">
        <v>65</v>
      </c>
      <c r="B39" s="399" t="s">
        <v>362</v>
      </c>
      <c r="C39" s="435">
        <v>0.98187347695267513</v>
      </c>
      <c r="D39" s="434">
        <v>1.8126523047324924E-2</v>
      </c>
    </row>
    <row r="40" spans="1:4" ht="17.100000000000001" customHeight="1" x14ac:dyDescent="0.2">
      <c r="A40" s="398">
        <v>66</v>
      </c>
      <c r="B40" s="399" t="s">
        <v>285</v>
      </c>
      <c r="C40" s="435">
        <v>0.6805114875291528</v>
      </c>
      <c r="D40" s="434">
        <v>0.3194885124708472</v>
      </c>
    </row>
    <row r="41" spans="1:4" ht="17.100000000000001" customHeight="1" x14ac:dyDescent="0.2">
      <c r="A41" s="398">
        <v>67</v>
      </c>
      <c r="B41" s="399" t="s">
        <v>286</v>
      </c>
      <c r="C41" s="435">
        <v>0.82030496683323129</v>
      </c>
      <c r="D41" s="434">
        <v>0.17969503316676874</v>
      </c>
    </row>
    <row r="42" spans="1:4" ht="17.100000000000001" customHeight="1" x14ac:dyDescent="0.2">
      <c r="A42" s="398">
        <v>68</v>
      </c>
      <c r="B42" s="399" t="s">
        <v>287</v>
      </c>
      <c r="C42" s="435">
        <v>1</v>
      </c>
      <c r="D42" s="434">
        <v>0</v>
      </c>
    </row>
    <row r="43" spans="1:4" ht="17.100000000000001" customHeight="1" thickBot="1" x14ac:dyDescent="0.25">
      <c r="A43" s="398">
        <v>69</v>
      </c>
      <c r="B43" s="399" t="s">
        <v>288</v>
      </c>
      <c r="C43" s="435">
        <v>7.0739845855236627E-3</v>
      </c>
      <c r="D43" s="434">
        <v>0.99292601541447634</v>
      </c>
    </row>
    <row r="44" spans="1:4" ht="20.100000000000001" customHeight="1" thickTop="1" x14ac:dyDescent="0.2">
      <c r="A44" s="681" t="s">
        <v>240</v>
      </c>
      <c r="B44" s="682"/>
      <c r="C44" s="436">
        <v>0.6466848253430928</v>
      </c>
      <c r="D44" s="437">
        <v>0.35331517465690726</v>
      </c>
    </row>
    <row r="45" spans="1:4" x14ac:dyDescent="0.2">
      <c r="A45" s="438"/>
      <c r="B45" s="438"/>
      <c r="C45" s="438"/>
      <c r="D45" s="439"/>
    </row>
    <row r="46" spans="1:4" ht="18" customHeight="1" x14ac:dyDescent="0.2">
      <c r="A46" s="438"/>
      <c r="B46" s="438" t="s">
        <v>185</v>
      </c>
      <c r="C46" s="438"/>
      <c r="D46" s="439"/>
    </row>
    <row r="47" spans="1:4" ht="18" customHeight="1" x14ac:dyDescent="0.2">
      <c r="A47" s="440"/>
      <c r="B47" s="438" t="s">
        <v>309</v>
      </c>
      <c r="C47" s="440"/>
      <c r="D47" s="430"/>
    </row>
    <row r="48" spans="1:4" x14ac:dyDescent="0.2">
      <c r="A48" s="306"/>
      <c r="B48" s="306"/>
      <c r="C48" s="306"/>
    </row>
  </sheetData>
  <sheetProtection sheet="1" selectLockedCells="1"/>
  <mergeCells count="4">
    <mergeCell ref="C3:C4"/>
    <mergeCell ref="D3:D4"/>
    <mergeCell ref="A44:B44"/>
    <mergeCell ref="A3:B4"/>
  </mergeCells>
  <phoneticPr fontId="2"/>
  <pageMargins left="1.1811023622047245" right="0.39370078740157483" top="0.78740157480314965" bottom="0.39370078740157483" header="0.51181102362204722" footer="0"/>
  <pageSetup paperSize="9" orientation="portrait" r:id="rId1"/>
  <headerFooter alignWithMargins="0"/>
  <ignoredErrors>
    <ignoredError sqref="A5:A8"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123"/>
  <sheetViews>
    <sheetView showGridLines="0" zoomScale="90" zoomScaleNormal="90" workbookViewId="0">
      <pane xSplit="2" ySplit="4" topLeftCell="C5" activePane="bottomRight" state="frozen"/>
      <selection activeCell="B1" sqref="B1"/>
      <selection pane="topRight" activeCell="B1" sqref="B1"/>
      <selection pane="bottomLeft" activeCell="B1" sqref="B1"/>
      <selection pane="bottomRight"/>
    </sheetView>
  </sheetViews>
  <sheetFormatPr defaultColWidth="9" defaultRowHeight="13.2" x14ac:dyDescent="0.2"/>
  <cols>
    <col min="1" max="1" width="4.21875" style="62" customWidth="1"/>
    <col min="2" max="2" width="23.77734375" style="63" customWidth="1"/>
    <col min="3" max="10" width="12.6640625" style="63" customWidth="1"/>
    <col min="11" max="11" width="5.88671875" style="63" customWidth="1"/>
    <col min="12" max="12" width="11.77734375" style="63" customWidth="1"/>
    <col min="13" max="16384" width="9" style="63"/>
  </cols>
  <sheetData>
    <row r="1" spans="1:12" x14ac:dyDescent="0.2">
      <c r="A1" s="441" t="s">
        <v>386</v>
      </c>
      <c r="B1" s="439"/>
      <c r="C1" s="439"/>
      <c r="D1" s="439"/>
      <c r="E1" s="439"/>
      <c r="F1" s="439"/>
      <c r="G1" s="439"/>
      <c r="H1" s="439"/>
      <c r="I1" s="439"/>
      <c r="J1" s="439"/>
      <c r="K1" s="430"/>
      <c r="L1" s="430"/>
    </row>
    <row r="2" spans="1:12" x14ac:dyDescent="0.2">
      <c r="A2" s="442"/>
      <c r="B2" s="443"/>
      <c r="C2" s="439"/>
      <c r="D2" s="439"/>
      <c r="E2" s="439"/>
      <c r="F2" s="439"/>
      <c r="G2" s="439"/>
      <c r="H2" s="439"/>
      <c r="I2" s="439"/>
      <c r="J2" s="439"/>
      <c r="K2" s="430"/>
      <c r="L2" s="430"/>
    </row>
    <row r="3" spans="1:12" x14ac:dyDescent="0.2">
      <c r="A3" s="683" t="s">
        <v>183</v>
      </c>
      <c r="B3" s="684"/>
      <c r="C3" s="444" t="s">
        <v>290</v>
      </c>
      <c r="D3" s="444" t="s">
        <v>301</v>
      </c>
      <c r="E3" s="444" t="s">
        <v>302</v>
      </c>
      <c r="F3" s="444" t="s">
        <v>303</v>
      </c>
      <c r="G3" s="444" t="s">
        <v>304</v>
      </c>
      <c r="H3" s="444" t="s">
        <v>305</v>
      </c>
      <c r="I3" s="444" t="s">
        <v>365</v>
      </c>
      <c r="J3" s="445"/>
      <c r="K3" s="430"/>
      <c r="L3" s="430"/>
    </row>
    <row r="4" spans="1:12" s="183" customFormat="1" ht="39.9" customHeight="1" x14ac:dyDescent="0.2">
      <c r="A4" s="685"/>
      <c r="B4" s="686"/>
      <c r="C4" s="314" t="s">
        <v>366</v>
      </c>
      <c r="D4" s="314" t="s">
        <v>36</v>
      </c>
      <c r="E4" s="314" t="s">
        <v>37</v>
      </c>
      <c r="F4" s="314" t="s">
        <v>367</v>
      </c>
      <c r="G4" s="314" t="s">
        <v>368</v>
      </c>
      <c r="H4" s="314" t="s">
        <v>38</v>
      </c>
      <c r="I4" s="314" t="s">
        <v>369</v>
      </c>
      <c r="J4" s="314" t="s">
        <v>241</v>
      </c>
      <c r="K4" s="446"/>
      <c r="L4" s="446"/>
    </row>
    <row r="5" spans="1:12" x14ac:dyDescent="0.2">
      <c r="A5" s="398" t="s">
        <v>256</v>
      </c>
      <c r="B5" s="399" t="s">
        <v>257</v>
      </c>
      <c r="C5" s="447">
        <v>1.0439E-2</v>
      </c>
      <c r="D5" s="448">
        <v>1.0503999999999999E-2</v>
      </c>
      <c r="E5" s="448">
        <v>1.0499999999999999E-3</v>
      </c>
      <c r="F5" s="448">
        <v>8.7500000000000002E-4</v>
      </c>
      <c r="G5" s="448">
        <v>2.8370000000000001E-3</v>
      </c>
      <c r="H5" s="448">
        <v>0.868448</v>
      </c>
      <c r="I5" s="449">
        <v>3.7862E-2</v>
      </c>
      <c r="J5" s="450">
        <v>1.5963000000000001E-2</v>
      </c>
      <c r="K5" s="430"/>
      <c r="L5" s="430"/>
    </row>
    <row r="6" spans="1:12" x14ac:dyDescent="0.2">
      <c r="A6" s="398" t="s">
        <v>258</v>
      </c>
      <c r="B6" s="399" t="s">
        <v>259</v>
      </c>
      <c r="C6" s="451">
        <v>1.41E-3</v>
      </c>
      <c r="D6" s="452">
        <v>7.7800000000000005E-4</v>
      </c>
      <c r="E6" s="452">
        <v>3.0899999999999998E-4</v>
      </c>
      <c r="F6" s="452">
        <v>1.0189999999999999E-3</v>
      </c>
      <c r="G6" s="452">
        <v>6.7699999999999998E-4</v>
      </c>
      <c r="H6" s="452">
        <v>8.7399129999999996</v>
      </c>
      <c r="I6" s="453">
        <v>6.927E-3</v>
      </c>
      <c r="J6" s="454">
        <v>3.258E-3</v>
      </c>
      <c r="K6" s="430"/>
      <c r="L6" s="430"/>
    </row>
    <row r="7" spans="1:12" x14ac:dyDescent="0.2">
      <c r="A7" s="398" t="s">
        <v>260</v>
      </c>
      <c r="B7" s="399" t="s">
        <v>261</v>
      </c>
      <c r="C7" s="451">
        <v>1.701E-3</v>
      </c>
      <c r="D7" s="452">
        <v>8.0500000000000005E-4</v>
      </c>
      <c r="E7" s="452">
        <v>1.0900000000000001E-4</v>
      </c>
      <c r="F7" s="452">
        <v>1.0000000000000001E-5</v>
      </c>
      <c r="G7" s="452">
        <v>1.2E-5</v>
      </c>
      <c r="H7" s="452">
        <v>6.7569000000000004E-2</v>
      </c>
      <c r="I7" s="453">
        <v>1.4309000000000001E-2</v>
      </c>
      <c r="J7" s="454">
        <v>4.7229999999999998E-3</v>
      </c>
      <c r="K7" s="430"/>
      <c r="L7" s="430"/>
    </row>
    <row r="8" spans="1:12" x14ac:dyDescent="0.2">
      <c r="A8" s="398" t="s">
        <v>264</v>
      </c>
      <c r="B8" s="399" t="s">
        <v>262</v>
      </c>
      <c r="C8" s="451">
        <v>9.8999999999999994E-5</v>
      </c>
      <c r="D8" s="452">
        <v>2.0900000000000001E-4</v>
      </c>
      <c r="E8" s="452">
        <v>1.02E-4</v>
      </c>
      <c r="F8" s="452">
        <v>1.9799999999999999E-4</v>
      </c>
      <c r="G8" s="452">
        <v>1.2999999999999999E-4</v>
      </c>
      <c r="H8" s="452">
        <v>-4.3839999999999999E-3</v>
      </c>
      <c r="I8" s="453">
        <v>1.5430000000000001E-3</v>
      </c>
      <c r="J8" s="454">
        <v>5.9000000000000003E-4</v>
      </c>
      <c r="K8" s="430"/>
      <c r="L8" s="430"/>
    </row>
    <row r="9" spans="1:12" x14ac:dyDescent="0.2">
      <c r="A9" s="398">
        <v>11</v>
      </c>
      <c r="B9" s="399" t="s">
        <v>263</v>
      </c>
      <c r="C9" s="451">
        <v>2.4192000000000002E-2</v>
      </c>
      <c r="D9" s="452">
        <v>1.7115999999999999E-2</v>
      </c>
      <c r="E9" s="452">
        <v>1.08E-3</v>
      </c>
      <c r="F9" s="452">
        <v>1.8699999999999999E-4</v>
      </c>
      <c r="G9" s="452">
        <v>2.3499999999999999E-4</v>
      </c>
      <c r="H9" s="452">
        <v>2.1363319999999999</v>
      </c>
      <c r="I9" s="453">
        <v>5.2217E-2</v>
      </c>
      <c r="J9" s="454">
        <v>2.2648000000000001E-2</v>
      </c>
      <c r="K9" s="430"/>
      <c r="L9" s="430"/>
    </row>
    <row r="10" spans="1:12" x14ac:dyDescent="0.2">
      <c r="A10" s="398">
        <v>15</v>
      </c>
      <c r="B10" s="399" t="s">
        <v>265</v>
      </c>
      <c r="C10" s="451">
        <v>1.1509999999999999E-3</v>
      </c>
      <c r="D10" s="452">
        <v>1.1900000000000001E-3</v>
      </c>
      <c r="E10" s="452">
        <v>2.8600000000000001E-4</v>
      </c>
      <c r="F10" s="452">
        <v>2.43E-4</v>
      </c>
      <c r="G10" s="452">
        <v>2.8600000000000001E-4</v>
      </c>
      <c r="H10" s="452">
        <v>-9.5447000000000004E-2</v>
      </c>
      <c r="I10" s="453">
        <v>1.8721000000000002E-2</v>
      </c>
      <c r="J10" s="454">
        <v>6.2649999999999997E-3</v>
      </c>
      <c r="K10" s="430"/>
      <c r="L10" s="430"/>
    </row>
    <row r="11" spans="1:12" x14ac:dyDescent="0.2">
      <c r="A11" s="398">
        <v>16</v>
      </c>
      <c r="B11" s="399" t="s">
        <v>266</v>
      </c>
      <c r="C11" s="451">
        <v>5.2769999999999996E-3</v>
      </c>
      <c r="D11" s="452">
        <v>2.444E-3</v>
      </c>
      <c r="E11" s="452">
        <v>2.709E-3</v>
      </c>
      <c r="F11" s="452">
        <v>1.0205000000000001E-2</v>
      </c>
      <c r="G11" s="452">
        <v>6.7549999999999997E-3</v>
      </c>
      <c r="H11" s="452">
        <v>-0.57280900000000001</v>
      </c>
      <c r="I11" s="453">
        <v>4.1742000000000001E-2</v>
      </c>
      <c r="J11" s="454">
        <v>1.5414000000000001E-2</v>
      </c>
      <c r="K11" s="430"/>
      <c r="L11" s="430"/>
    </row>
    <row r="12" spans="1:12" x14ac:dyDescent="0.2">
      <c r="A12" s="398">
        <v>20</v>
      </c>
      <c r="B12" s="399" t="s">
        <v>267</v>
      </c>
      <c r="C12" s="451">
        <v>1.9350000000000001E-3</v>
      </c>
      <c r="D12" s="452">
        <v>1.039E-3</v>
      </c>
      <c r="E12" s="452">
        <v>3.4359999999999998E-3</v>
      </c>
      <c r="F12" s="452">
        <v>3.7100000000000002E-4</v>
      </c>
      <c r="G12" s="452">
        <v>2.7799999999999998E-4</v>
      </c>
      <c r="H12" s="452">
        <v>0.18981999999999999</v>
      </c>
      <c r="I12" s="453">
        <v>3.1280000000000002E-2</v>
      </c>
      <c r="J12" s="454">
        <v>1.0692E-2</v>
      </c>
      <c r="K12" s="430"/>
      <c r="L12" s="430"/>
    </row>
    <row r="13" spans="1:12" x14ac:dyDescent="0.2">
      <c r="A13" s="398">
        <v>21</v>
      </c>
      <c r="B13" s="399" t="s">
        <v>268</v>
      </c>
      <c r="C13" s="451">
        <v>3.6299999999999999E-4</v>
      </c>
      <c r="D13" s="452">
        <v>9.1299999999999997E-4</v>
      </c>
      <c r="E13" s="452">
        <v>2.6699999999999998E-4</v>
      </c>
      <c r="F13" s="452">
        <v>7.4899999999999999E-4</v>
      </c>
      <c r="G13" s="452">
        <v>4.9700000000000005E-4</v>
      </c>
      <c r="H13" s="452">
        <v>3.7597999999999999E-2</v>
      </c>
      <c r="I13" s="453">
        <v>4.6000000000000001E-4</v>
      </c>
      <c r="J13" s="454">
        <v>6.0499999999999996E-4</v>
      </c>
      <c r="K13" s="430"/>
      <c r="L13" s="430"/>
    </row>
    <row r="14" spans="1:12" x14ac:dyDescent="0.2">
      <c r="A14" s="398">
        <v>22</v>
      </c>
      <c r="B14" s="399" t="s">
        <v>357</v>
      </c>
      <c r="C14" s="451">
        <v>1.9070000000000001E-3</v>
      </c>
      <c r="D14" s="452">
        <v>1.859E-3</v>
      </c>
      <c r="E14" s="452">
        <v>1.24E-3</v>
      </c>
      <c r="F14" s="452">
        <v>3.8539999999999998E-3</v>
      </c>
      <c r="G14" s="452">
        <v>2.6819999999999999E-3</v>
      </c>
      <c r="H14" s="452">
        <v>0.126306</v>
      </c>
      <c r="I14" s="453">
        <v>2.6246999999999999E-2</v>
      </c>
      <c r="J14" s="454">
        <v>9.4450000000000003E-3</v>
      </c>
      <c r="K14" s="430"/>
      <c r="L14" s="430"/>
    </row>
    <row r="15" spans="1:12" x14ac:dyDescent="0.2">
      <c r="A15" s="398">
        <v>25</v>
      </c>
      <c r="B15" s="399" t="s">
        <v>269</v>
      </c>
      <c r="C15" s="451">
        <v>1.158E-3</v>
      </c>
      <c r="D15" s="452">
        <v>6.2200000000000005E-4</v>
      </c>
      <c r="E15" s="452">
        <v>8.6799999999999996E-4</v>
      </c>
      <c r="F15" s="452">
        <v>2.5926000000000001E-2</v>
      </c>
      <c r="G15" s="452">
        <v>1.6265000000000002E-2</v>
      </c>
      <c r="H15" s="452">
        <v>-0.77334499999999995</v>
      </c>
      <c r="I15" s="453">
        <v>1.6308E-2</v>
      </c>
      <c r="J15" s="454">
        <v>8.371E-3</v>
      </c>
      <c r="K15" s="430"/>
      <c r="L15" s="430"/>
    </row>
    <row r="16" spans="1:12" x14ac:dyDescent="0.2">
      <c r="A16" s="398">
        <v>26</v>
      </c>
      <c r="B16" s="399" t="s">
        <v>270</v>
      </c>
      <c r="C16" s="451">
        <v>9.1000000000000003E-5</v>
      </c>
      <c r="D16" s="452">
        <v>6.7000000000000002E-5</v>
      </c>
      <c r="E16" s="452">
        <v>7.2000000000000002E-5</v>
      </c>
      <c r="F16" s="452">
        <v>3.7720000000000002E-3</v>
      </c>
      <c r="G16" s="452">
        <v>2.395E-3</v>
      </c>
      <c r="H16" s="452">
        <v>-1.073915</v>
      </c>
      <c r="I16" s="453">
        <v>0.11311499999999999</v>
      </c>
      <c r="J16" s="454">
        <v>3.5164000000000001E-2</v>
      </c>
      <c r="K16" s="430"/>
      <c r="L16" s="430"/>
    </row>
    <row r="17" spans="1:12" x14ac:dyDescent="0.2">
      <c r="A17" s="398">
        <v>27</v>
      </c>
      <c r="B17" s="399" t="s">
        <v>271</v>
      </c>
      <c r="C17" s="451">
        <v>1.6100000000000001E-4</v>
      </c>
      <c r="D17" s="452">
        <v>2.5900000000000001E-4</v>
      </c>
      <c r="E17" s="452">
        <v>1.95E-4</v>
      </c>
      <c r="F17" s="452">
        <v>1.7149999999999999E-3</v>
      </c>
      <c r="G17" s="452">
        <v>5.6999999999999998E-4</v>
      </c>
      <c r="H17" s="452">
        <v>-6.2458E-2</v>
      </c>
      <c r="I17" s="453">
        <v>1.0093E-2</v>
      </c>
      <c r="J17" s="454">
        <v>3.3809999999999999E-3</v>
      </c>
      <c r="K17" s="430"/>
      <c r="L17" s="430"/>
    </row>
    <row r="18" spans="1:12" x14ac:dyDescent="0.2">
      <c r="A18" s="398">
        <v>28</v>
      </c>
      <c r="B18" s="399" t="s">
        <v>272</v>
      </c>
      <c r="C18" s="451">
        <v>8.6600000000000002E-4</v>
      </c>
      <c r="D18" s="452">
        <v>3.86E-4</v>
      </c>
      <c r="E18" s="452">
        <v>3.19E-4</v>
      </c>
      <c r="F18" s="452">
        <v>9.9000000000000008E-3</v>
      </c>
      <c r="G18" s="452">
        <v>6.326E-3</v>
      </c>
      <c r="H18" s="452">
        <v>-0.157531</v>
      </c>
      <c r="I18" s="453">
        <v>1.5994000000000001E-2</v>
      </c>
      <c r="J18" s="454">
        <v>6.2729999999999999E-3</v>
      </c>
      <c r="K18" s="430"/>
      <c r="L18" s="430"/>
    </row>
    <row r="19" spans="1:12" x14ac:dyDescent="0.2">
      <c r="A19" s="398">
        <v>29</v>
      </c>
      <c r="B19" s="399" t="s">
        <v>358</v>
      </c>
      <c r="C19" s="451">
        <v>9.0000000000000006E-5</v>
      </c>
      <c r="D19" s="452">
        <v>1.3100000000000001E-4</v>
      </c>
      <c r="E19" s="452">
        <v>1.3799999999999999E-4</v>
      </c>
      <c r="F19" s="452">
        <v>2.3749999999999999E-3</v>
      </c>
      <c r="G19" s="452">
        <v>3.8300000000000001E-3</v>
      </c>
      <c r="H19" s="452">
        <v>-0.434475</v>
      </c>
      <c r="I19" s="453">
        <v>2.0346E-2</v>
      </c>
      <c r="J19" s="454">
        <v>6.7759999999999999E-3</v>
      </c>
      <c r="K19" s="430"/>
      <c r="L19" s="430"/>
    </row>
    <row r="20" spans="1:12" x14ac:dyDescent="0.2">
      <c r="A20" s="398">
        <v>30</v>
      </c>
      <c r="B20" s="399" t="s">
        <v>359</v>
      </c>
      <c r="C20" s="451">
        <v>2.9999999999999997E-4</v>
      </c>
      <c r="D20" s="452">
        <v>3.8299999999999999E-4</v>
      </c>
      <c r="E20" s="452">
        <v>4.35E-4</v>
      </c>
      <c r="F20" s="452">
        <v>1.0280000000000001E-3</v>
      </c>
      <c r="G20" s="452">
        <v>1.4264000000000001E-2</v>
      </c>
      <c r="H20" s="452">
        <v>2.121518</v>
      </c>
      <c r="I20" s="453">
        <v>3.3101999999999999E-2</v>
      </c>
      <c r="J20" s="454">
        <v>1.1873E-2</v>
      </c>
      <c r="K20" s="430"/>
      <c r="L20" s="430"/>
    </row>
    <row r="21" spans="1:12" x14ac:dyDescent="0.2">
      <c r="A21" s="398">
        <v>31</v>
      </c>
      <c r="B21" s="399" t="s">
        <v>360</v>
      </c>
      <c r="C21" s="451">
        <v>2.3900000000000001E-4</v>
      </c>
      <c r="D21" s="452">
        <v>2.03E-4</v>
      </c>
      <c r="E21" s="452">
        <v>8.5499999999999997E-4</v>
      </c>
      <c r="F21" s="452">
        <v>1.01E-3</v>
      </c>
      <c r="G21" s="452">
        <v>2.542E-3</v>
      </c>
      <c r="H21" s="452">
        <v>-2.6550000000000001E-2</v>
      </c>
      <c r="I21" s="453">
        <v>2.2595000000000001E-2</v>
      </c>
      <c r="J21" s="454">
        <v>7.4599999999999996E-3</v>
      </c>
      <c r="K21" s="430"/>
      <c r="L21" s="430"/>
    </row>
    <row r="22" spans="1:12" x14ac:dyDescent="0.2">
      <c r="A22" s="398">
        <v>32</v>
      </c>
      <c r="B22" s="399" t="s">
        <v>273</v>
      </c>
      <c r="C22" s="451">
        <v>6.9999999999999999E-6</v>
      </c>
      <c r="D22" s="452">
        <v>1.2E-5</v>
      </c>
      <c r="E22" s="452">
        <v>1.1E-5</v>
      </c>
      <c r="F22" s="452">
        <v>1.7E-5</v>
      </c>
      <c r="G22" s="452">
        <v>1.7E-5</v>
      </c>
      <c r="H22" s="452">
        <v>-0.117894</v>
      </c>
      <c r="I22" s="453">
        <v>0.18249599999999999</v>
      </c>
      <c r="J22" s="454">
        <v>5.6087999999999999E-2</v>
      </c>
      <c r="K22" s="430"/>
      <c r="L22" s="430"/>
    </row>
    <row r="23" spans="1:12" x14ac:dyDescent="0.2">
      <c r="A23" s="398">
        <v>33</v>
      </c>
      <c r="B23" s="399" t="s">
        <v>274</v>
      </c>
      <c r="C23" s="451">
        <v>1.9819999999999998E-3</v>
      </c>
      <c r="D23" s="452">
        <v>2.7469999999999999E-3</v>
      </c>
      <c r="E23" s="452">
        <v>2.6600000000000001E-4</v>
      </c>
      <c r="F23" s="452">
        <v>3.9129999999999998E-3</v>
      </c>
      <c r="G23" s="452">
        <v>3.5070000000000001E-3</v>
      </c>
      <c r="H23" s="452">
        <v>-0.11470900000000001</v>
      </c>
      <c r="I23" s="453">
        <v>2.4371E-2</v>
      </c>
      <c r="J23" s="454">
        <v>9.0570000000000008E-3</v>
      </c>
      <c r="K23" s="430"/>
      <c r="L23" s="430"/>
    </row>
    <row r="24" spans="1:12" x14ac:dyDescent="0.2">
      <c r="A24" s="398">
        <v>34</v>
      </c>
      <c r="B24" s="399" t="s">
        <v>352</v>
      </c>
      <c r="C24" s="451">
        <v>3.9999999999999998E-6</v>
      </c>
      <c r="D24" s="452">
        <v>7.9999999999999996E-6</v>
      </c>
      <c r="E24" s="452">
        <v>0</v>
      </c>
      <c r="F24" s="452">
        <v>1.7E-5</v>
      </c>
      <c r="G24" s="452">
        <v>2.4000000000000001E-4</v>
      </c>
      <c r="H24" s="452">
        <v>-1.6260000000000001E-3</v>
      </c>
      <c r="I24" s="453">
        <v>0.13020499999999999</v>
      </c>
      <c r="J24" s="454">
        <v>4.0042000000000001E-2</v>
      </c>
      <c r="K24" s="430"/>
      <c r="L24" s="430"/>
    </row>
    <row r="25" spans="1:12" x14ac:dyDescent="0.2">
      <c r="A25" s="398">
        <v>35</v>
      </c>
      <c r="B25" s="399" t="s">
        <v>275</v>
      </c>
      <c r="C25" s="451">
        <v>4.3000000000000002E-5</v>
      </c>
      <c r="D25" s="452">
        <v>7.3800000000000005E-4</v>
      </c>
      <c r="E25" s="452">
        <v>9.1000000000000003E-5</v>
      </c>
      <c r="F25" s="452">
        <v>1.4200000000000001E-4</v>
      </c>
      <c r="G25" s="452">
        <v>1.03E-4</v>
      </c>
      <c r="H25" s="452">
        <v>7.7499999999999997E-4</v>
      </c>
      <c r="I25" s="453">
        <v>4.3555999999999997E-2</v>
      </c>
      <c r="J25" s="454">
        <v>1.3677999999999999E-2</v>
      </c>
      <c r="K25" s="430"/>
      <c r="L25" s="430"/>
    </row>
    <row r="26" spans="1:12" x14ac:dyDescent="0.2">
      <c r="A26" s="398">
        <v>39</v>
      </c>
      <c r="B26" s="399" t="s">
        <v>353</v>
      </c>
      <c r="C26" s="451">
        <v>5.842E-3</v>
      </c>
      <c r="D26" s="452">
        <v>2.9250000000000001E-3</v>
      </c>
      <c r="E26" s="452">
        <v>1.9499999999999999E-3</v>
      </c>
      <c r="F26" s="452">
        <v>1.5659999999999999E-3</v>
      </c>
      <c r="G26" s="452">
        <v>1.3760000000000001E-3</v>
      </c>
      <c r="H26" s="452">
        <v>-0.22619700000000001</v>
      </c>
      <c r="I26" s="453">
        <v>5.0860000000000002E-3</v>
      </c>
      <c r="J26" s="454">
        <v>3.202E-3</v>
      </c>
      <c r="K26" s="430"/>
      <c r="L26" s="430"/>
    </row>
    <row r="27" spans="1:12" x14ac:dyDescent="0.2">
      <c r="A27" s="398">
        <v>41</v>
      </c>
      <c r="B27" s="399" t="s">
        <v>276</v>
      </c>
      <c r="C27" s="451">
        <v>3.581E-3</v>
      </c>
      <c r="D27" s="452">
        <v>6.156E-3</v>
      </c>
      <c r="E27" s="452">
        <v>7.0619999999999997E-3</v>
      </c>
      <c r="F27" s="452">
        <v>0.78640100000000002</v>
      </c>
      <c r="G27" s="452">
        <v>0.48860900000000002</v>
      </c>
      <c r="H27" s="452">
        <v>2.0563000000000001E-2</v>
      </c>
      <c r="I27" s="453">
        <v>6.3200000000000001E-3</v>
      </c>
      <c r="J27" s="454">
        <v>9.6887000000000001E-2</v>
      </c>
      <c r="K27" s="430"/>
      <c r="L27" s="430"/>
    </row>
    <row r="28" spans="1:12" x14ac:dyDescent="0.2">
      <c r="A28" s="398">
        <v>46</v>
      </c>
      <c r="B28" s="399" t="s">
        <v>389</v>
      </c>
      <c r="C28" s="451">
        <v>1.2068000000000001E-2</v>
      </c>
      <c r="D28" s="452">
        <v>2.0742E-2</v>
      </c>
      <c r="E28" s="452">
        <v>9.8010000000000007E-3</v>
      </c>
      <c r="F28" s="452">
        <v>5.3E-3</v>
      </c>
      <c r="G28" s="452">
        <v>4.3880000000000004E-3</v>
      </c>
      <c r="H28" s="452">
        <v>2.0867E-2</v>
      </c>
      <c r="I28" s="453">
        <v>9.2522999999999994E-2</v>
      </c>
      <c r="J28" s="454">
        <v>3.8299E-2</v>
      </c>
      <c r="K28" s="430"/>
      <c r="L28" s="430"/>
    </row>
    <row r="29" spans="1:12" x14ac:dyDescent="0.2">
      <c r="A29" s="398">
        <v>47</v>
      </c>
      <c r="B29" s="399" t="s">
        <v>354</v>
      </c>
      <c r="C29" s="451">
        <v>5.764E-3</v>
      </c>
      <c r="D29" s="452">
        <v>8.3739999999999995E-3</v>
      </c>
      <c r="E29" s="452">
        <v>5.8129999999999996E-3</v>
      </c>
      <c r="F29" s="452">
        <v>2.7650000000000001E-3</v>
      </c>
      <c r="G29" s="452">
        <v>2.513E-3</v>
      </c>
      <c r="H29" s="452">
        <v>1.6198000000000001E-2</v>
      </c>
      <c r="I29" s="453">
        <v>2.0869999999999999E-3</v>
      </c>
      <c r="J29" s="454">
        <v>5.0800000000000003E-3</v>
      </c>
      <c r="K29" s="430"/>
      <c r="L29" s="430"/>
    </row>
    <row r="30" spans="1:12" x14ac:dyDescent="0.2">
      <c r="A30" s="398">
        <v>48</v>
      </c>
      <c r="B30" s="399" t="s">
        <v>361</v>
      </c>
      <c r="C30" s="451">
        <v>1.1084E-2</v>
      </c>
      <c r="D30" s="452">
        <v>5.5160000000000001E-3</v>
      </c>
      <c r="E30" s="452">
        <v>2.0209999999999999E-2</v>
      </c>
      <c r="F30" s="452">
        <v>4.5880000000000001E-3</v>
      </c>
      <c r="G30" s="452">
        <v>3.5769999999999999E-3</v>
      </c>
      <c r="H30" s="452">
        <v>1.1037E-2</v>
      </c>
      <c r="I30" s="453">
        <v>3.6280000000000001E-3</v>
      </c>
      <c r="J30" s="454">
        <v>7.4799999999999997E-3</v>
      </c>
      <c r="K30" s="430"/>
      <c r="L30" s="430"/>
    </row>
    <row r="31" spans="1:12" x14ac:dyDescent="0.2">
      <c r="A31" s="398">
        <v>51</v>
      </c>
      <c r="B31" s="399" t="s">
        <v>277</v>
      </c>
      <c r="C31" s="451">
        <v>0.105739</v>
      </c>
      <c r="D31" s="452">
        <v>9.5577999999999996E-2</v>
      </c>
      <c r="E31" s="452">
        <v>1.4760000000000001E-2</v>
      </c>
      <c r="F31" s="452">
        <v>2.5406999999999999E-2</v>
      </c>
      <c r="G31" s="452">
        <v>1.9993E-2</v>
      </c>
      <c r="H31" s="452">
        <v>1.2187760000000001</v>
      </c>
      <c r="I31" s="453">
        <v>0.108921</v>
      </c>
      <c r="J31" s="454">
        <v>7.3966000000000004E-2</v>
      </c>
      <c r="K31" s="430"/>
      <c r="L31" s="430"/>
    </row>
    <row r="32" spans="1:12" x14ac:dyDescent="0.2">
      <c r="A32" s="398">
        <v>53</v>
      </c>
      <c r="B32" s="399" t="s">
        <v>278</v>
      </c>
      <c r="C32" s="451">
        <v>8.0230000000000006E-3</v>
      </c>
      <c r="D32" s="452">
        <v>6.4330999999999999E-2</v>
      </c>
      <c r="E32" s="452">
        <v>9.0119999999999992E-3</v>
      </c>
      <c r="F32" s="452">
        <v>9.417E-3</v>
      </c>
      <c r="G32" s="452">
        <v>6.7970000000000001E-3</v>
      </c>
      <c r="H32" s="452">
        <v>0.111083</v>
      </c>
      <c r="I32" s="453">
        <v>1.242E-2</v>
      </c>
      <c r="J32" s="454">
        <v>2.9121999999999999E-2</v>
      </c>
      <c r="K32" s="430"/>
      <c r="L32" s="430"/>
    </row>
    <row r="33" spans="1:12" x14ac:dyDescent="0.2">
      <c r="A33" s="398">
        <v>55</v>
      </c>
      <c r="B33" s="399" t="s">
        <v>279</v>
      </c>
      <c r="C33" s="451">
        <v>1.6674999999999999E-2</v>
      </c>
      <c r="D33" s="452">
        <v>0.19867000000000001</v>
      </c>
      <c r="E33" s="452">
        <v>9.0189999999999992E-3</v>
      </c>
      <c r="F33" s="452">
        <v>5.8279999999999998E-3</v>
      </c>
      <c r="G33" s="452">
        <v>7.221E-3</v>
      </c>
      <c r="H33" s="452">
        <v>7.2644E-2</v>
      </c>
      <c r="I33" s="453">
        <v>7.1570000000000002E-3</v>
      </c>
      <c r="J33" s="454">
        <v>7.4122999999999994E-2</v>
      </c>
      <c r="K33" s="430"/>
      <c r="L33" s="430"/>
    </row>
    <row r="34" spans="1:12" x14ac:dyDescent="0.2">
      <c r="A34" s="398">
        <v>57</v>
      </c>
      <c r="B34" s="399" t="s">
        <v>280</v>
      </c>
      <c r="C34" s="451">
        <v>5.4573000000000003E-2</v>
      </c>
      <c r="D34" s="452">
        <v>5.3162000000000001E-2</v>
      </c>
      <c r="E34" s="452">
        <v>2.5479000000000002E-2</v>
      </c>
      <c r="F34" s="452">
        <v>3.8898000000000002E-2</v>
      </c>
      <c r="G34" s="452">
        <v>2.9350999999999999E-2</v>
      </c>
      <c r="H34" s="452">
        <v>1.6829769999999999</v>
      </c>
      <c r="I34" s="453">
        <v>4.0017999999999998E-2</v>
      </c>
      <c r="J34" s="454">
        <v>4.1172E-2</v>
      </c>
      <c r="K34" s="430"/>
      <c r="L34" s="430"/>
    </row>
    <row r="35" spans="1:12" x14ac:dyDescent="0.2">
      <c r="A35" s="398">
        <v>59</v>
      </c>
      <c r="B35" s="399" t="s">
        <v>281</v>
      </c>
      <c r="C35" s="451">
        <v>3.6518000000000002E-2</v>
      </c>
      <c r="D35" s="452">
        <v>8.9656E-2</v>
      </c>
      <c r="E35" s="452">
        <v>2.4774999999999998E-2</v>
      </c>
      <c r="F35" s="452">
        <v>2.9212999999999999E-2</v>
      </c>
      <c r="G35" s="452">
        <v>2.8861999999999999E-2</v>
      </c>
      <c r="H35" s="452">
        <v>-0.15442800000000001</v>
      </c>
      <c r="I35" s="453">
        <v>2.1495E-2</v>
      </c>
      <c r="J35" s="454">
        <v>4.7071000000000002E-2</v>
      </c>
      <c r="K35" s="430"/>
      <c r="L35" s="430"/>
    </row>
    <row r="36" spans="1:12" x14ac:dyDescent="0.2">
      <c r="A36" s="398">
        <v>61</v>
      </c>
      <c r="B36" s="399" t="s">
        <v>282</v>
      </c>
      <c r="C36" s="451">
        <v>3.0000000000000001E-6</v>
      </c>
      <c r="D36" s="452">
        <v>8.3800000000000003E-3</v>
      </c>
      <c r="E36" s="452">
        <v>0.34245100000000001</v>
      </c>
      <c r="F36" s="452">
        <v>1.0000000000000001E-5</v>
      </c>
      <c r="G36" s="452">
        <v>6.9999999999999999E-6</v>
      </c>
      <c r="H36" s="452">
        <v>1.4E-5</v>
      </c>
      <c r="I36" s="453">
        <v>6.0000000000000002E-6</v>
      </c>
      <c r="J36" s="454">
        <v>6.6141000000000005E-2</v>
      </c>
      <c r="K36" s="430"/>
      <c r="L36" s="430"/>
    </row>
    <row r="37" spans="1:12" x14ac:dyDescent="0.2">
      <c r="A37" s="398">
        <v>63</v>
      </c>
      <c r="B37" s="399" t="s">
        <v>283</v>
      </c>
      <c r="C37" s="451">
        <v>5.1199999999999998E-4</v>
      </c>
      <c r="D37" s="452">
        <v>2.0691999999999999E-2</v>
      </c>
      <c r="E37" s="452">
        <v>0.20392299999999999</v>
      </c>
      <c r="F37" s="452">
        <v>0.147425</v>
      </c>
      <c r="G37" s="452">
        <v>0.158771</v>
      </c>
      <c r="H37" s="452">
        <v>5.7520000000000002E-3</v>
      </c>
      <c r="I37" s="453">
        <v>4.973E-3</v>
      </c>
      <c r="J37" s="454">
        <v>6.9453000000000001E-2</v>
      </c>
      <c r="K37" s="430"/>
      <c r="L37" s="430"/>
    </row>
    <row r="38" spans="1:12" x14ac:dyDescent="0.2">
      <c r="A38" s="398">
        <v>64</v>
      </c>
      <c r="B38" s="399" t="s">
        <v>284</v>
      </c>
      <c r="C38" s="451">
        <v>6.7815E-2</v>
      </c>
      <c r="D38" s="452">
        <v>7.3099999999999998E-2</v>
      </c>
      <c r="E38" s="452">
        <v>0.44199899999999998</v>
      </c>
      <c r="F38" s="452">
        <v>3.1999999999999999E-5</v>
      </c>
      <c r="G38" s="452">
        <v>2.8E-5</v>
      </c>
      <c r="H38" s="452">
        <v>3.97E-4</v>
      </c>
      <c r="I38" s="453">
        <v>3.7750000000000001E-3</v>
      </c>
      <c r="J38" s="454">
        <v>0.108899</v>
      </c>
      <c r="K38" s="430"/>
      <c r="L38" s="430"/>
    </row>
    <row r="39" spans="1:12" x14ac:dyDescent="0.2">
      <c r="A39" s="398">
        <v>65</v>
      </c>
      <c r="B39" s="399" t="s">
        <v>362</v>
      </c>
      <c r="C39" s="451">
        <v>1.4549999999999999E-3</v>
      </c>
      <c r="D39" s="452">
        <v>2.7203999999999999E-2</v>
      </c>
      <c r="E39" s="452">
        <v>1.073E-3</v>
      </c>
      <c r="F39" s="452">
        <v>1.3209999999999999E-3</v>
      </c>
      <c r="G39" s="452">
        <v>9.9500000000000001E-4</v>
      </c>
      <c r="H39" s="452">
        <v>1.9088999999999998E-2</v>
      </c>
      <c r="I39" s="453">
        <v>1.4710000000000001E-3</v>
      </c>
      <c r="J39" s="454">
        <v>1.0295E-2</v>
      </c>
      <c r="K39" s="430"/>
      <c r="L39" s="430"/>
    </row>
    <row r="40" spans="1:12" x14ac:dyDescent="0.2">
      <c r="A40" s="398">
        <v>66</v>
      </c>
      <c r="B40" s="399" t="s">
        <v>285</v>
      </c>
      <c r="C40" s="451">
        <v>4.2979999999999997E-2</v>
      </c>
      <c r="D40" s="452">
        <v>5.4112E-2</v>
      </c>
      <c r="E40" s="452">
        <v>6.3819000000000001E-2</v>
      </c>
      <c r="F40" s="452">
        <v>9.2466000000000007E-2</v>
      </c>
      <c r="G40" s="452">
        <v>6.7113999999999993E-2</v>
      </c>
      <c r="H40" s="452">
        <v>0.46593499999999999</v>
      </c>
      <c r="I40" s="453">
        <v>5.2158999999999997E-2</v>
      </c>
      <c r="J40" s="454">
        <v>5.8722999999999997E-2</v>
      </c>
      <c r="K40" s="430"/>
      <c r="L40" s="430"/>
    </row>
    <row r="41" spans="1:12" x14ac:dyDescent="0.2">
      <c r="A41" s="398">
        <v>67</v>
      </c>
      <c r="B41" s="399" t="s">
        <v>286</v>
      </c>
      <c r="C41" s="451">
        <v>0.42295899999999997</v>
      </c>
      <c r="D41" s="452">
        <v>5.3427000000000002E-2</v>
      </c>
      <c r="E41" s="452">
        <v>1.0822999999999999E-2</v>
      </c>
      <c r="F41" s="452">
        <v>1.5430000000000001E-3</v>
      </c>
      <c r="G41" s="452">
        <v>1.941E-3</v>
      </c>
      <c r="H41" s="452">
        <v>4.3499999999999997E-3</v>
      </c>
      <c r="I41" s="453">
        <v>3.7005000000000003E-2</v>
      </c>
      <c r="J41" s="454">
        <v>3.6663000000000001E-2</v>
      </c>
      <c r="K41" s="430"/>
      <c r="L41" s="430"/>
    </row>
    <row r="42" spans="1:12" x14ac:dyDescent="0.2">
      <c r="A42" s="398">
        <v>68</v>
      </c>
      <c r="B42" s="399" t="s">
        <v>287</v>
      </c>
      <c r="C42" s="451">
        <v>1.554E-3</v>
      </c>
      <c r="D42" s="452">
        <v>1.418E-3</v>
      </c>
      <c r="E42" s="452">
        <v>3.385E-3</v>
      </c>
      <c r="F42" s="452">
        <v>1.9610000000000001E-3</v>
      </c>
      <c r="G42" s="452">
        <v>1.572E-3</v>
      </c>
      <c r="H42" s="452">
        <v>4.7759999999999997E-2</v>
      </c>
      <c r="I42" s="453">
        <v>1.0859999999999999E-3</v>
      </c>
      <c r="J42" s="454">
        <v>1.7309999999999999E-3</v>
      </c>
      <c r="K42" s="430"/>
      <c r="L42" s="430"/>
    </row>
    <row r="43" spans="1:12" ht="13.8" thickBot="1" x14ac:dyDescent="0.25">
      <c r="A43" s="398">
        <v>69</v>
      </c>
      <c r="B43" s="399" t="s">
        <v>288</v>
      </c>
      <c r="C43" s="451">
        <v>3.1999999999999999E-5</v>
      </c>
      <c r="D43" s="452">
        <v>2.8E-5</v>
      </c>
      <c r="E43" s="452">
        <v>2.9E-5</v>
      </c>
      <c r="F43" s="452">
        <v>9.6000000000000002E-5</v>
      </c>
      <c r="G43" s="452">
        <v>6.4999999999999994E-5</v>
      </c>
      <c r="H43" s="452">
        <v>1.4100000000000001E-4</v>
      </c>
      <c r="I43" s="453">
        <v>5.8999999999999998E-5</v>
      </c>
      <c r="J43" s="454">
        <v>4.5000000000000003E-5</v>
      </c>
      <c r="K43" s="430"/>
      <c r="L43" s="430"/>
    </row>
    <row r="44" spans="1:12" ht="20.100000000000001" customHeight="1" thickTop="1" x14ac:dyDescent="0.2">
      <c r="A44" s="687" t="s">
        <v>242</v>
      </c>
      <c r="B44" s="688"/>
      <c r="C44" s="455">
        <v>0.85059399999999996</v>
      </c>
      <c r="D44" s="456">
        <v>0.82588399999999995</v>
      </c>
      <c r="E44" s="456">
        <v>1.209219</v>
      </c>
      <c r="F44" s="456">
        <v>1.221765</v>
      </c>
      <c r="G44" s="456">
        <v>0.88762700000000005</v>
      </c>
      <c r="H44" s="456">
        <v>14.170095</v>
      </c>
      <c r="I44" s="457">
        <v>1.2436799999999999</v>
      </c>
      <c r="J44" s="458">
        <v>1.0561160000000001</v>
      </c>
      <c r="K44" s="430"/>
      <c r="L44" s="430"/>
    </row>
    <row r="45" spans="1:12" x14ac:dyDescent="0.2">
      <c r="A45" s="459"/>
      <c r="B45" s="430"/>
      <c r="C45" s="430"/>
      <c r="D45" s="430"/>
      <c r="E45" s="430"/>
      <c r="F45" s="430"/>
      <c r="G45" s="430"/>
      <c r="H45" s="430"/>
      <c r="I45" s="430"/>
      <c r="J45" s="430"/>
      <c r="K45" s="430"/>
      <c r="L45" s="430"/>
    </row>
    <row r="46" spans="1:12" x14ac:dyDescent="0.2">
      <c r="A46" s="459"/>
      <c r="B46" s="430"/>
      <c r="C46" s="430"/>
      <c r="D46" s="430"/>
      <c r="E46" s="430"/>
      <c r="F46" s="430"/>
      <c r="G46" s="430"/>
      <c r="H46" s="430"/>
      <c r="I46" s="430"/>
      <c r="J46" s="430"/>
      <c r="K46" s="430"/>
      <c r="L46" s="430"/>
    </row>
    <row r="47" spans="1:12" x14ac:dyDescent="0.2">
      <c r="A47" s="459"/>
      <c r="B47" s="430"/>
      <c r="C47" s="430"/>
      <c r="D47" s="430"/>
      <c r="E47" s="430"/>
      <c r="F47" s="430"/>
      <c r="G47" s="430"/>
      <c r="H47" s="430"/>
      <c r="I47" s="430"/>
      <c r="J47" s="430"/>
      <c r="K47" s="430"/>
      <c r="L47" s="430"/>
    </row>
    <row r="48" spans="1:12" x14ac:dyDescent="0.2">
      <c r="A48" s="459"/>
      <c r="B48" s="430"/>
      <c r="C48" s="430"/>
      <c r="D48" s="430"/>
      <c r="E48" s="430"/>
      <c r="F48" s="430"/>
      <c r="G48" s="430"/>
      <c r="H48" s="430"/>
      <c r="I48" s="430"/>
      <c r="J48" s="430"/>
      <c r="K48" s="430"/>
      <c r="L48" s="430"/>
    </row>
    <row r="49" spans="1:12" x14ac:dyDescent="0.2">
      <c r="A49" s="459"/>
      <c r="B49" s="430"/>
      <c r="C49" s="430"/>
      <c r="D49" s="430"/>
      <c r="E49" s="430"/>
      <c r="F49" s="430"/>
      <c r="G49" s="430"/>
      <c r="H49" s="430"/>
      <c r="I49" s="430"/>
      <c r="J49" s="430"/>
      <c r="K49" s="430"/>
      <c r="L49" s="430"/>
    </row>
    <row r="50" spans="1:12" x14ac:dyDescent="0.2">
      <c r="A50" s="459"/>
      <c r="B50" s="430"/>
      <c r="C50" s="430"/>
      <c r="D50" s="430"/>
      <c r="E50" s="430"/>
      <c r="F50" s="430"/>
      <c r="G50" s="430"/>
      <c r="H50" s="430"/>
      <c r="I50" s="430"/>
      <c r="J50" s="430"/>
      <c r="K50" s="430"/>
      <c r="L50" s="430"/>
    </row>
    <row r="51" spans="1:12" x14ac:dyDescent="0.2">
      <c r="A51" s="459"/>
      <c r="B51" s="430"/>
      <c r="C51" s="430"/>
      <c r="D51" s="430"/>
      <c r="E51" s="430"/>
      <c r="F51" s="430"/>
      <c r="G51" s="430"/>
      <c r="H51" s="430"/>
      <c r="I51" s="430"/>
      <c r="J51" s="430"/>
      <c r="K51" s="430"/>
      <c r="L51" s="430"/>
    </row>
    <row r="52" spans="1:12" x14ac:dyDescent="0.2">
      <c r="A52" s="459"/>
      <c r="B52" s="430"/>
      <c r="C52" s="430"/>
      <c r="D52" s="430"/>
      <c r="E52" s="430"/>
      <c r="F52" s="430"/>
      <c r="G52" s="430"/>
      <c r="H52" s="430"/>
      <c r="I52" s="430"/>
      <c r="J52" s="430"/>
      <c r="K52" s="430"/>
      <c r="L52" s="430"/>
    </row>
    <row r="53" spans="1:12" x14ac:dyDescent="0.2">
      <c r="A53" s="459"/>
      <c r="B53" s="430"/>
      <c r="C53" s="430"/>
      <c r="D53" s="430"/>
      <c r="E53" s="430"/>
      <c r="F53" s="430"/>
      <c r="G53" s="430"/>
      <c r="H53" s="430"/>
      <c r="I53" s="430"/>
      <c r="J53" s="430"/>
      <c r="K53" s="430"/>
      <c r="L53" s="430"/>
    </row>
    <row r="54" spans="1:12" x14ac:dyDescent="0.2">
      <c r="A54" s="459"/>
      <c r="B54" s="430"/>
      <c r="C54" s="430"/>
      <c r="D54" s="430"/>
      <c r="E54" s="430"/>
      <c r="F54" s="430"/>
      <c r="G54" s="430"/>
      <c r="H54" s="430"/>
      <c r="I54" s="430"/>
      <c r="J54" s="430"/>
      <c r="K54" s="430"/>
      <c r="L54" s="430"/>
    </row>
    <row r="55" spans="1:12" x14ac:dyDescent="0.2">
      <c r="A55" s="459"/>
      <c r="B55" s="430"/>
      <c r="C55" s="430"/>
      <c r="D55" s="430"/>
      <c r="E55" s="430"/>
      <c r="F55" s="430"/>
      <c r="G55" s="430"/>
      <c r="H55" s="430"/>
      <c r="I55" s="430"/>
      <c r="J55" s="430"/>
      <c r="K55" s="430"/>
      <c r="L55" s="430"/>
    </row>
    <row r="56" spans="1:12" x14ac:dyDescent="0.2">
      <c r="A56" s="459"/>
      <c r="B56" s="430"/>
      <c r="C56" s="430"/>
      <c r="D56" s="430"/>
      <c r="E56" s="430"/>
      <c r="F56" s="430"/>
      <c r="G56" s="430"/>
      <c r="H56" s="430"/>
      <c r="I56" s="430"/>
      <c r="J56" s="430"/>
      <c r="K56" s="430"/>
      <c r="L56" s="430"/>
    </row>
    <row r="57" spans="1:12" x14ac:dyDescent="0.2">
      <c r="A57" s="459"/>
      <c r="B57" s="430"/>
      <c r="C57" s="430"/>
      <c r="D57" s="430"/>
      <c r="E57" s="430"/>
      <c r="F57" s="430"/>
      <c r="G57" s="430"/>
      <c r="H57" s="430"/>
      <c r="I57" s="430"/>
      <c r="J57" s="430"/>
      <c r="K57" s="430"/>
      <c r="L57" s="430"/>
    </row>
    <row r="58" spans="1:12" x14ac:dyDescent="0.2">
      <c r="A58" s="459"/>
      <c r="B58" s="430"/>
      <c r="C58" s="430"/>
      <c r="D58" s="430"/>
      <c r="E58" s="430"/>
      <c r="F58" s="430"/>
      <c r="G58" s="430"/>
      <c r="H58" s="430"/>
      <c r="I58" s="430"/>
      <c r="J58" s="430"/>
      <c r="K58" s="430"/>
      <c r="L58" s="430"/>
    </row>
    <row r="59" spans="1:12" x14ac:dyDescent="0.2">
      <c r="A59" s="459"/>
      <c r="B59" s="430"/>
      <c r="C59" s="430"/>
      <c r="D59" s="430"/>
      <c r="E59" s="430"/>
      <c r="F59" s="430"/>
      <c r="G59" s="430"/>
      <c r="H59" s="430"/>
      <c r="I59" s="430"/>
      <c r="J59" s="430"/>
      <c r="K59" s="430"/>
      <c r="L59" s="430"/>
    </row>
    <row r="60" spans="1:12" x14ac:dyDescent="0.2">
      <c r="A60" s="459"/>
      <c r="B60" s="430"/>
      <c r="C60" s="430"/>
      <c r="D60" s="430"/>
      <c r="E60" s="430"/>
      <c r="F60" s="430"/>
      <c r="G60" s="430"/>
      <c r="H60" s="430"/>
      <c r="I60" s="430"/>
      <c r="J60" s="430"/>
      <c r="K60" s="430"/>
      <c r="L60" s="430"/>
    </row>
    <row r="61" spans="1:12" x14ac:dyDescent="0.2">
      <c r="A61" s="459"/>
      <c r="B61" s="430"/>
      <c r="C61" s="430"/>
      <c r="D61" s="430"/>
      <c r="E61" s="430"/>
      <c r="F61" s="430"/>
      <c r="G61" s="430"/>
      <c r="H61" s="430"/>
      <c r="I61" s="430"/>
      <c r="J61" s="430"/>
      <c r="K61" s="430"/>
      <c r="L61" s="430"/>
    </row>
    <row r="62" spans="1:12" x14ac:dyDescent="0.2">
      <c r="A62" s="459"/>
      <c r="B62" s="430"/>
      <c r="C62" s="430"/>
      <c r="D62" s="430"/>
      <c r="E62" s="430"/>
      <c r="F62" s="430"/>
      <c r="G62" s="430"/>
      <c r="H62" s="430"/>
      <c r="I62" s="430"/>
      <c r="J62" s="430"/>
      <c r="K62" s="430"/>
      <c r="L62" s="430"/>
    </row>
    <row r="63" spans="1:12" x14ac:dyDescent="0.2">
      <c r="A63" s="459"/>
      <c r="B63" s="430"/>
      <c r="C63" s="430"/>
      <c r="D63" s="430"/>
      <c r="E63" s="430"/>
      <c r="F63" s="430"/>
      <c r="G63" s="430"/>
      <c r="H63" s="430"/>
      <c r="I63" s="430"/>
      <c r="J63" s="430"/>
      <c r="K63" s="430"/>
      <c r="L63" s="430"/>
    </row>
    <row r="64" spans="1:12" x14ac:dyDescent="0.2">
      <c r="A64" s="459"/>
      <c r="B64" s="430"/>
      <c r="C64" s="430"/>
      <c r="D64" s="430"/>
      <c r="E64" s="430"/>
      <c r="F64" s="430"/>
      <c r="G64" s="430"/>
      <c r="H64" s="430"/>
      <c r="I64" s="430"/>
      <c r="J64" s="430"/>
      <c r="K64" s="430"/>
      <c r="L64" s="430"/>
    </row>
    <row r="65" spans="1:12" x14ac:dyDescent="0.2">
      <c r="A65" s="459"/>
      <c r="B65" s="430"/>
      <c r="C65" s="430"/>
      <c r="D65" s="430"/>
      <c r="E65" s="430"/>
      <c r="F65" s="430"/>
      <c r="G65" s="430"/>
      <c r="H65" s="430"/>
      <c r="I65" s="430"/>
      <c r="J65" s="430"/>
      <c r="K65" s="430"/>
      <c r="L65" s="430"/>
    </row>
    <row r="66" spans="1:12" x14ac:dyDescent="0.2">
      <c r="A66" s="459"/>
      <c r="B66" s="430"/>
      <c r="C66" s="430"/>
      <c r="D66" s="430"/>
      <c r="E66" s="430"/>
      <c r="F66" s="430"/>
      <c r="G66" s="430"/>
      <c r="H66" s="430"/>
      <c r="I66" s="430"/>
      <c r="J66" s="430"/>
      <c r="K66" s="430"/>
      <c r="L66" s="430"/>
    </row>
    <row r="67" spans="1:12" x14ac:dyDescent="0.2">
      <c r="A67" s="459"/>
      <c r="B67" s="430"/>
      <c r="C67" s="430"/>
      <c r="D67" s="430"/>
      <c r="E67" s="430"/>
      <c r="F67" s="430"/>
      <c r="G67" s="430"/>
      <c r="H67" s="430"/>
      <c r="I67" s="430"/>
      <c r="J67" s="430"/>
      <c r="K67" s="430"/>
      <c r="L67" s="430"/>
    </row>
    <row r="68" spans="1:12" x14ac:dyDescent="0.2">
      <c r="A68" s="459"/>
      <c r="B68" s="430"/>
      <c r="C68" s="430"/>
      <c r="D68" s="430"/>
      <c r="E68" s="430"/>
      <c r="F68" s="430"/>
      <c r="G68" s="430"/>
      <c r="H68" s="430"/>
      <c r="I68" s="430"/>
      <c r="J68" s="430"/>
      <c r="K68" s="430"/>
      <c r="L68" s="430"/>
    </row>
    <row r="69" spans="1:12" x14ac:dyDescent="0.2">
      <c r="A69" s="459"/>
      <c r="B69" s="430"/>
      <c r="C69" s="430"/>
      <c r="D69" s="430"/>
      <c r="E69" s="430"/>
      <c r="F69" s="430"/>
      <c r="G69" s="430"/>
      <c r="H69" s="430"/>
      <c r="I69" s="430"/>
      <c r="J69" s="430"/>
      <c r="K69" s="430"/>
      <c r="L69" s="430"/>
    </row>
    <row r="70" spans="1:12" x14ac:dyDescent="0.2">
      <c r="A70" s="459"/>
      <c r="B70" s="430"/>
      <c r="C70" s="430"/>
      <c r="D70" s="430"/>
      <c r="E70" s="430"/>
      <c r="F70" s="430"/>
      <c r="G70" s="430"/>
      <c r="H70" s="430"/>
      <c r="I70" s="430"/>
      <c r="J70" s="430"/>
      <c r="K70" s="430"/>
      <c r="L70" s="430"/>
    </row>
    <row r="71" spans="1:12" x14ac:dyDescent="0.2">
      <c r="A71" s="459"/>
      <c r="B71" s="430"/>
      <c r="C71" s="430"/>
      <c r="D71" s="430"/>
      <c r="E71" s="430"/>
      <c r="F71" s="430"/>
      <c r="G71" s="430"/>
      <c r="H71" s="430"/>
      <c r="I71" s="430"/>
      <c r="J71" s="430"/>
      <c r="K71" s="430"/>
      <c r="L71" s="430"/>
    </row>
    <row r="72" spans="1:12" x14ac:dyDescent="0.2">
      <c r="A72" s="459"/>
      <c r="B72" s="430"/>
      <c r="C72" s="430"/>
      <c r="D72" s="430"/>
      <c r="E72" s="430"/>
      <c r="F72" s="430"/>
      <c r="G72" s="430"/>
      <c r="H72" s="430"/>
      <c r="I72" s="430"/>
      <c r="J72" s="430"/>
      <c r="K72" s="430"/>
      <c r="L72" s="430"/>
    </row>
    <row r="73" spans="1:12" x14ac:dyDescent="0.2">
      <c r="A73" s="459"/>
      <c r="B73" s="430"/>
      <c r="C73" s="430"/>
      <c r="D73" s="430"/>
      <c r="E73" s="430"/>
      <c r="F73" s="430"/>
      <c r="G73" s="430"/>
      <c r="H73" s="430"/>
      <c r="I73" s="430"/>
      <c r="J73" s="430"/>
      <c r="K73" s="430"/>
      <c r="L73" s="430"/>
    </row>
    <row r="74" spans="1:12" x14ac:dyDescent="0.2">
      <c r="A74" s="459"/>
      <c r="B74" s="430"/>
      <c r="C74" s="430"/>
      <c r="D74" s="430"/>
      <c r="E74" s="430"/>
      <c r="F74" s="430"/>
      <c r="G74" s="430"/>
      <c r="H74" s="430"/>
      <c r="I74" s="430"/>
      <c r="J74" s="430"/>
      <c r="K74" s="430"/>
      <c r="L74" s="430"/>
    </row>
    <row r="75" spans="1:12" x14ac:dyDescent="0.2">
      <c r="A75" s="459"/>
      <c r="B75" s="430"/>
      <c r="C75" s="430"/>
      <c r="D75" s="430"/>
      <c r="E75" s="430"/>
      <c r="F75" s="430"/>
      <c r="G75" s="430"/>
      <c r="H75" s="430"/>
      <c r="I75" s="430"/>
      <c r="J75" s="430"/>
      <c r="K75" s="430"/>
      <c r="L75" s="430"/>
    </row>
    <row r="76" spans="1:12" x14ac:dyDescent="0.2">
      <c r="A76" s="459"/>
      <c r="B76" s="430"/>
      <c r="C76" s="430"/>
      <c r="D76" s="430"/>
      <c r="E76" s="430"/>
      <c r="F76" s="430"/>
      <c r="G76" s="430"/>
      <c r="H76" s="430"/>
      <c r="I76" s="430"/>
      <c r="J76" s="430"/>
      <c r="K76" s="430"/>
      <c r="L76" s="430"/>
    </row>
    <row r="77" spans="1:12" x14ac:dyDescent="0.2">
      <c r="A77" s="459"/>
      <c r="B77" s="430"/>
      <c r="C77" s="430"/>
      <c r="D77" s="430"/>
      <c r="E77" s="430"/>
      <c r="F77" s="430"/>
      <c r="G77" s="430"/>
      <c r="H77" s="430"/>
      <c r="I77" s="430"/>
      <c r="J77" s="430"/>
      <c r="K77" s="430"/>
      <c r="L77" s="430"/>
    </row>
    <row r="78" spans="1:12" x14ac:dyDescent="0.2">
      <c r="A78" s="459"/>
      <c r="B78" s="430"/>
      <c r="C78" s="430"/>
      <c r="D78" s="430"/>
      <c r="E78" s="430"/>
      <c r="F78" s="430"/>
      <c r="G78" s="430"/>
      <c r="H78" s="430"/>
      <c r="I78" s="430"/>
      <c r="J78" s="430"/>
      <c r="K78" s="430"/>
      <c r="L78" s="430"/>
    </row>
    <row r="79" spans="1:12" x14ac:dyDescent="0.2">
      <c r="A79" s="459"/>
      <c r="B79" s="430"/>
      <c r="C79" s="430"/>
      <c r="D79" s="430"/>
      <c r="E79" s="430"/>
      <c r="F79" s="430"/>
      <c r="G79" s="430"/>
      <c r="H79" s="430"/>
      <c r="I79" s="430"/>
      <c r="J79" s="430"/>
      <c r="K79" s="430"/>
      <c r="L79" s="430"/>
    </row>
    <row r="80" spans="1:12" x14ac:dyDescent="0.2">
      <c r="A80" s="459"/>
      <c r="B80" s="430"/>
      <c r="C80" s="430"/>
      <c r="D80" s="430"/>
      <c r="E80" s="430"/>
      <c r="F80" s="430"/>
      <c r="G80" s="430"/>
      <c r="H80" s="430"/>
      <c r="I80" s="430"/>
      <c r="J80" s="430"/>
      <c r="K80" s="430"/>
      <c r="L80" s="430"/>
    </row>
    <row r="81" spans="1:12" x14ac:dyDescent="0.2">
      <c r="A81" s="459"/>
      <c r="B81" s="430"/>
      <c r="C81" s="430"/>
      <c r="D81" s="430"/>
      <c r="E81" s="430"/>
      <c r="F81" s="430"/>
      <c r="G81" s="430"/>
      <c r="H81" s="430"/>
      <c r="I81" s="430"/>
      <c r="J81" s="430"/>
      <c r="K81" s="430"/>
      <c r="L81" s="430"/>
    </row>
    <row r="82" spans="1:12" x14ac:dyDescent="0.2">
      <c r="A82" s="459"/>
      <c r="B82" s="430"/>
      <c r="C82" s="430"/>
      <c r="D82" s="430"/>
      <c r="E82" s="430"/>
      <c r="F82" s="430"/>
      <c r="G82" s="430"/>
      <c r="H82" s="430"/>
      <c r="I82" s="430"/>
      <c r="J82" s="430"/>
      <c r="K82" s="430"/>
      <c r="L82" s="430"/>
    </row>
    <row r="83" spans="1:12" x14ac:dyDescent="0.2">
      <c r="A83" s="459"/>
      <c r="B83" s="430"/>
      <c r="C83" s="430"/>
      <c r="D83" s="430"/>
      <c r="E83" s="430"/>
      <c r="F83" s="430"/>
      <c r="G83" s="430"/>
      <c r="H83" s="430"/>
      <c r="I83" s="430"/>
      <c r="J83" s="430"/>
      <c r="K83" s="430"/>
      <c r="L83" s="430"/>
    </row>
    <row r="84" spans="1:12" x14ac:dyDescent="0.2">
      <c r="A84" s="459"/>
      <c r="B84" s="430"/>
      <c r="C84" s="430"/>
      <c r="D84" s="430"/>
      <c r="E84" s="430"/>
      <c r="F84" s="430"/>
      <c r="G84" s="430"/>
      <c r="H84" s="430"/>
      <c r="I84" s="430"/>
      <c r="J84" s="430"/>
      <c r="K84" s="430"/>
      <c r="L84" s="430"/>
    </row>
    <row r="85" spans="1:12" x14ac:dyDescent="0.2">
      <c r="A85" s="459"/>
      <c r="B85" s="430"/>
      <c r="C85" s="430"/>
      <c r="D85" s="430"/>
      <c r="E85" s="430"/>
      <c r="F85" s="430"/>
      <c r="G85" s="430"/>
      <c r="H85" s="430"/>
      <c r="I85" s="430"/>
      <c r="J85" s="430"/>
      <c r="K85" s="430"/>
      <c r="L85" s="430"/>
    </row>
    <row r="86" spans="1:12" x14ac:dyDescent="0.2">
      <c r="A86" s="459"/>
      <c r="B86" s="430"/>
      <c r="C86" s="430"/>
      <c r="D86" s="430"/>
      <c r="E86" s="430"/>
      <c r="F86" s="430"/>
      <c r="G86" s="430"/>
      <c r="H86" s="430"/>
      <c r="I86" s="430"/>
      <c r="J86" s="430"/>
      <c r="K86" s="430"/>
      <c r="L86" s="430"/>
    </row>
    <row r="87" spans="1:12" x14ac:dyDescent="0.2">
      <c r="A87" s="459"/>
      <c r="B87" s="430"/>
      <c r="C87" s="430"/>
      <c r="D87" s="430"/>
      <c r="E87" s="430"/>
      <c r="F87" s="430"/>
      <c r="G87" s="430"/>
      <c r="H87" s="430"/>
      <c r="I87" s="430"/>
      <c r="J87" s="430"/>
      <c r="K87" s="430"/>
      <c r="L87" s="430"/>
    </row>
    <row r="88" spans="1:12" x14ac:dyDescent="0.2">
      <c r="A88" s="459"/>
      <c r="B88" s="430"/>
      <c r="C88" s="430"/>
      <c r="D88" s="430"/>
      <c r="E88" s="430"/>
      <c r="F88" s="430"/>
      <c r="G88" s="430"/>
      <c r="H88" s="430"/>
      <c r="I88" s="430"/>
      <c r="J88" s="430"/>
      <c r="K88" s="430"/>
      <c r="L88" s="430"/>
    </row>
    <row r="89" spans="1:12" x14ac:dyDescent="0.2">
      <c r="A89" s="459"/>
      <c r="B89" s="430"/>
      <c r="C89" s="430"/>
      <c r="D89" s="430"/>
      <c r="E89" s="430"/>
      <c r="F89" s="430"/>
      <c r="G89" s="430"/>
      <c r="H89" s="430"/>
      <c r="I89" s="430"/>
      <c r="J89" s="430"/>
      <c r="K89" s="430"/>
      <c r="L89" s="430"/>
    </row>
    <row r="90" spans="1:12" x14ac:dyDescent="0.2">
      <c r="A90" s="459"/>
      <c r="B90" s="430"/>
      <c r="C90" s="430"/>
      <c r="D90" s="430"/>
      <c r="E90" s="430"/>
      <c r="F90" s="430"/>
      <c r="G90" s="430"/>
      <c r="H90" s="430"/>
      <c r="I90" s="430"/>
      <c r="J90" s="430"/>
      <c r="K90" s="430"/>
      <c r="L90" s="430"/>
    </row>
    <row r="91" spans="1:12" x14ac:dyDescent="0.2">
      <c r="A91" s="459"/>
      <c r="B91" s="430"/>
      <c r="C91" s="430"/>
      <c r="D91" s="430"/>
      <c r="E91" s="430"/>
      <c r="F91" s="430"/>
      <c r="G91" s="430"/>
      <c r="H91" s="430"/>
      <c r="I91" s="430"/>
      <c r="J91" s="430"/>
      <c r="K91" s="430"/>
      <c r="L91" s="430"/>
    </row>
    <row r="92" spans="1:12" x14ac:dyDescent="0.2">
      <c r="A92" s="459"/>
      <c r="B92" s="430"/>
      <c r="C92" s="430"/>
      <c r="D92" s="430"/>
      <c r="E92" s="430"/>
      <c r="F92" s="430"/>
      <c r="G92" s="430"/>
      <c r="H92" s="430"/>
      <c r="I92" s="430"/>
      <c r="J92" s="430"/>
      <c r="K92" s="430"/>
      <c r="L92" s="430"/>
    </row>
    <row r="93" spans="1:12" x14ac:dyDescent="0.2">
      <c r="A93" s="459"/>
      <c r="B93" s="430"/>
      <c r="C93" s="430"/>
      <c r="D93" s="430"/>
      <c r="E93" s="430"/>
      <c r="F93" s="430"/>
      <c r="G93" s="430"/>
      <c r="H93" s="430"/>
      <c r="I93" s="430"/>
      <c r="J93" s="430"/>
      <c r="K93" s="430"/>
      <c r="L93" s="430"/>
    </row>
    <row r="94" spans="1:12" x14ac:dyDescent="0.2">
      <c r="A94" s="459"/>
      <c r="B94" s="430"/>
      <c r="C94" s="430"/>
      <c r="D94" s="430"/>
      <c r="E94" s="430"/>
      <c r="F94" s="430"/>
      <c r="G94" s="430"/>
      <c r="H94" s="430"/>
      <c r="I94" s="430"/>
      <c r="J94" s="430"/>
      <c r="K94" s="430"/>
      <c r="L94" s="430"/>
    </row>
    <row r="95" spans="1:12" x14ac:dyDescent="0.2">
      <c r="A95" s="459"/>
      <c r="B95" s="430"/>
      <c r="C95" s="430"/>
      <c r="D95" s="430"/>
      <c r="E95" s="430"/>
      <c r="F95" s="430"/>
      <c r="G95" s="430"/>
      <c r="H95" s="430"/>
      <c r="I95" s="430"/>
      <c r="J95" s="430"/>
      <c r="K95" s="430"/>
      <c r="L95" s="430"/>
    </row>
    <row r="96" spans="1:12" x14ac:dyDescent="0.2">
      <c r="A96" s="459"/>
      <c r="B96" s="430"/>
      <c r="C96" s="430"/>
      <c r="D96" s="430"/>
      <c r="E96" s="430"/>
      <c r="F96" s="430"/>
      <c r="G96" s="430"/>
      <c r="H96" s="430"/>
      <c r="I96" s="430"/>
      <c r="J96" s="430"/>
      <c r="K96" s="430"/>
      <c r="L96" s="430"/>
    </row>
    <row r="97" spans="1:12" x14ac:dyDescent="0.2">
      <c r="A97" s="459"/>
      <c r="B97" s="430"/>
      <c r="C97" s="430"/>
      <c r="D97" s="430"/>
      <c r="E97" s="430"/>
      <c r="F97" s="430"/>
      <c r="G97" s="430"/>
      <c r="H97" s="430"/>
      <c r="I97" s="430"/>
      <c r="J97" s="430"/>
      <c r="K97" s="430"/>
      <c r="L97" s="430"/>
    </row>
    <row r="98" spans="1:12" x14ac:dyDescent="0.2">
      <c r="A98" s="459"/>
      <c r="B98" s="430"/>
      <c r="C98" s="430"/>
      <c r="D98" s="430"/>
      <c r="E98" s="430"/>
      <c r="F98" s="430"/>
      <c r="G98" s="430"/>
      <c r="H98" s="430"/>
      <c r="I98" s="430"/>
      <c r="J98" s="430"/>
      <c r="K98" s="430"/>
      <c r="L98" s="430"/>
    </row>
    <row r="99" spans="1:12" x14ac:dyDescent="0.2">
      <c r="A99" s="459"/>
      <c r="B99" s="430"/>
      <c r="C99" s="430"/>
      <c r="D99" s="430"/>
      <c r="E99" s="430"/>
      <c r="F99" s="430"/>
      <c r="G99" s="430"/>
      <c r="H99" s="430"/>
      <c r="I99" s="430"/>
      <c r="J99" s="430"/>
      <c r="K99" s="430"/>
      <c r="L99" s="430"/>
    </row>
    <row r="100" spans="1:12" x14ac:dyDescent="0.2">
      <c r="A100" s="459"/>
      <c r="B100" s="430"/>
      <c r="C100" s="430"/>
      <c r="D100" s="430"/>
      <c r="E100" s="430"/>
      <c r="F100" s="430"/>
      <c r="G100" s="430"/>
      <c r="H100" s="430"/>
      <c r="I100" s="430"/>
      <c r="J100" s="430"/>
      <c r="K100" s="430"/>
      <c r="L100" s="430"/>
    </row>
    <row r="101" spans="1:12" x14ac:dyDescent="0.2">
      <c r="A101" s="459"/>
      <c r="B101" s="430"/>
      <c r="C101" s="430"/>
      <c r="D101" s="430"/>
      <c r="E101" s="430"/>
      <c r="F101" s="430"/>
      <c r="G101" s="430"/>
      <c r="H101" s="430"/>
      <c r="I101" s="430"/>
      <c r="J101" s="430"/>
      <c r="K101" s="430"/>
      <c r="L101" s="430"/>
    </row>
    <row r="102" spans="1:12" x14ac:dyDescent="0.2">
      <c r="A102" s="459"/>
      <c r="B102" s="430"/>
      <c r="C102" s="430"/>
      <c r="D102" s="430"/>
      <c r="E102" s="430"/>
      <c r="F102" s="430"/>
      <c r="G102" s="430"/>
      <c r="H102" s="430"/>
      <c r="I102" s="430"/>
      <c r="J102" s="430"/>
      <c r="K102" s="430"/>
      <c r="L102" s="430"/>
    </row>
    <row r="103" spans="1:12" x14ac:dyDescent="0.2">
      <c r="A103" s="459"/>
      <c r="B103" s="430"/>
      <c r="C103" s="430"/>
      <c r="D103" s="430"/>
      <c r="E103" s="430"/>
      <c r="F103" s="430"/>
      <c r="G103" s="430"/>
      <c r="H103" s="430"/>
      <c r="I103" s="430"/>
      <c r="J103" s="430"/>
      <c r="K103" s="430"/>
      <c r="L103" s="430"/>
    </row>
    <row r="104" spans="1:12" x14ac:dyDescent="0.2">
      <c r="A104" s="459"/>
      <c r="B104" s="430"/>
      <c r="C104" s="430"/>
      <c r="D104" s="430"/>
      <c r="E104" s="430"/>
      <c r="F104" s="430"/>
      <c r="G104" s="430"/>
      <c r="H104" s="430"/>
      <c r="I104" s="430"/>
      <c r="J104" s="430"/>
      <c r="K104" s="430"/>
      <c r="L104" s="430"/>
    </row>
    <row r="105" spans="1:12" x14ac:dyDescent="0.2">
      <c r="A105" s="459"/>
      <c r="B105" s="430"/>
      <c r="C105" s="430"/>
      <c r="D105" s="430"/>
      <c r="E105" s="430"/>
      <c r="F105" s="430"/>
      <c r="G105" s="430"/>
      <c r="H105" s="430"/>
      <c r="I105" s="430"/>
      <c r="J105" s="430"/>
      <c r="K105" s="430"/>
      <c r="L105" s="430"/>
    </row>
    <row r="106" spans="1:12" x14ac:dyDescent="0.2">
      <c r="A106" s="459"/>
      <c r="B106" s="430"/>
      <c r="C106" s="430"/>
      <c r="D106" s="430"/>
      <c r="E106" s="430"/>
      <c r="F106" s="430"/>
      <c r="G106" s="430"/>
      <c r="H106" s="430"/>
      <c r="I106" s="430"/>
      <c r="J106" s="430"/>
      <c r="K106" s="430"/>
      <c r="L106" s="430"/>
    </row>
    <row r="107" spans="1:12" x14ac:dyDescent="0.2">
      <c r="A107" s="459"/>
      <c r="B107" s="430"/>
      <c r="C107" s="430"/>
      <c r="D107" s="430"/>
      <c r="E107" s="430"/>
      <c r="F107" s="430"/>
      <c r="G107" s="430"/>
      <c r="H107" s="430"/>
      <c r="I107" s="430"/>
      <c r="J107" s="430"/>
      <c r="K107" s="430"/>
      <c r="L107" s="430"/>
    </row>
    <row r="108" spans="1:12" x14ac:dyDescent="0.2">
      <c r="A108" s="459"/>
      <c r="B108" s="430"/>
      <c r="C108" s="430"/>
      <c r="D108" s="430"/>
      <c r="E108" s="430"/>
      <c r="F108" s="430"/>
      <c r="G108" s="430"/>
      <c r="H108" s="430"/>
      <c r="I108" s="430"/>
      <c r="J108" s="430"/>
      <c r="K108" s="430"/>
      <c r="L108" s="430"/>
    </row>
    <row r="109" spans="1:12" x14ac:dyDescent="0.2">
      <c r="A109" s="459"/>
      <c r="B109" s="430"/>
      <c r="C109" s="430"/>
      <c r="D109" s="430"/>
      <c r="E109" s="430"/>
      <c r="F109" s="430"/>
      <c r="G109" s="430"/>
      <c r="H109" s="430"/>
      <c r="I109" s="430"/>
      <c r="J109" s="430"/>
      <c r="K109" s="430"/>
      <c r="L109" s="430"/>
    </row>
    <row r="110" spans="1:12" x14ac:dyDescent="0.2">
      <c r="A110" s="459"/>
      <c r="B110" s="430"/>
      <c r="C110" s="430"/>
      <c r="D110" s="430"/>
      <c r="E110" s="430"/>
      <c r="F110" s="430"/>
      <c r="G110" s="430"/>
      <c r="H110" s="430"/>
      <c r="I110" s="430"/>
      <c r="J110" s="430"/>
      <c r="K110" s="430"/>
      <c r="L110" s="430"/>
    </row>
    <row r="111" spans="1:12" x14ac:dyDescent="0.2">
      <c r="A111" s="459"/>
      <c r="B111" s="430"/>
      <c r="C111" s="430"/>
      <c r="D111" s="430"/>
      <c r="E111" s="430"/>
      <c r="F111" s="430"/>
      <c r="G111" s="430"/>
      <c r="H111" s="430"/>
      <c r="I111" s="430"/>
      <c r="J111" s="430"/>
      <c r="K111" s="430"/>
      <c r="L111" s="430"/>
    </row>
    <row r="112" spans="1:12" x14ac:dyDescent="0.2">
      <c r="A112" s="459"/>
      <c r="B112" s="430"/>
      <c r="C112" s="430"/>
      <c r="D112" s="430"/>
      <c r="E112" s="430"/>
      <c r="F112" s="430"/>
      <c r="G112" s="430"/>
      <c r="H112" s="430"/>
      <c r="I112" s="430"/>
      <c r="J112" s="430"/>
      <c r="K112" s="430"/>
      <c r="L112" s="430"/>
    </row>
    <row r="113" spans="1:12" x14ac:dyDescent="0.2">
      <c r="A113" s="459"/>
      <c r="B113" s="430"/>
      <c r="C113" s="430"/>
      <c r="D113" s="430"/>
      <c r="E113" s="430"/>
      <c r="F113" s="430"/>
      <c r="G113" s="430"/>
      <c r="H113" s="430"/>
      <c r="I113" s="430"/>
      <c r="J113" s="430"/>
      <c r="K113" s="430"/>
      <c r="L113" s="430"/>
    </row>
    <row r="114" spans="1:12" x14ac:dyDescent="0.2">
      <c r="A114" s="459"/>
      <c r="B114" s="430"/>
      <c r="C114" s="430"/>
      <c r="D114" s="430"/>
      <c r="E114" s="430"/>
      <c r="F114" s="430"/>
      <c r="G114" s="430"/>
      <c r="H114" s="430"/>
      <c r="I114" s="430"/>
      <c r="J114" s="430"/>
      <c r="K114" s="430"/>
      <c r="L114" s="430"/>
    </row>
    <row r="115" spans="1:12" x14ac:dyDescent="0.2">
      <c r="A115" s="459"/>
      <c r="B115" s="430"/>
      <c r="C115" s="430"/>
      <c r="D115" s="430"/>
      <c r="E115" s="430"/>
      <c r="F115" s="430"/>
      <c r="G115" s="430"/>
      <c r="H115" s="430"/>
      <c r="I115" s="430"/>
      <c r="J115" s="430"/>
      <c r="K115" s="430"/>
      <c r="L115" s="430"/>
    </row>
    <row r="116" spans="1:12" x14ac:dyDescent="0.2">
      <c r="A116" s="459"/>
      <c r="B116" s="430"/>
      <c r="C116" s="430"/>
      <c r="D116" s="430"/>
      <c r="E116" s="430"/>
      <c r="F116" s="430"/>
      <c r="G116" s="430"/>
      <c r="H116" s="430"/>
      <c r="I116" s="430"/>
      <c r="J116" s="430"/>
      <c r="K116" s="430"/>
      <c r="L116" s="430"/>
    </row>
    <row r="117" spans="1:12" x14ac:dyDescent="0.2">
      <c r="A117" s="459"/>
      <c r="B117" s="430"/>
      <c r="C117" s="430"/>
      <c r="D117" s="430"/>
      <c r="E117" s="430"/>
      <c r="F117" s="430"/>
      <c r="G117" s="430"/>
      <c r="H117" s="430"/>
      <c r="I117" s="430"/>
      <c r="J117" s="430"/>
      <c r="K117" s="430"/>
      <c r="L117" s="430"/>
    </row>
    <row r="118" spans="1:12" x14ac:dyDescent="0.2">
      <c r="A118" s="459"/>
      <c r="B118" s="430"/>
      <c r="C118" s="430"/>
      <c r="D118" s="430"/>
      <c r="E118" s="430"/>
      <c r="F118" s="430"/>
      <c r="G118" s="430"/>
      <c r="H118" s="430"/>
      <c r="I118" s="430"/>
      <c r="J118" s="430"/>
      <c r="K118" s="430"/>
      <c r="L118" s="430"/>
    </row>
    <row r="119" spans="1:12" x14ac:dyDescent="0.2">
      <c r="A119" s="459"/>
      <c r="B119" s="430"/>
      <c r="C119" s="430"/>
      <c r="D119" s="430"/>
      <c r="E119" s="430"/>
      <c r="F119" s="430"/>
      <c r="G119" s="430"/>
      <c r="H119" s="430"/>
      <c r="I119" s="430"/>
      <c r="J119" s="430"/>
      <c r="K119" s="430"/>
      <c r="L119" s="430"/>
    </row>
    <row r="120" spans="1:12" x14ac:dyDescent="0.2">
      <c r="A120" s="459"/>
      <c r="B120" s="430"/>
      <c r="C120" s="430"/>
      <c r="D120" s="430"/>
      <c r="E120" s="430"/>
      <c r="F120" s="430"/>
      <c r="G120" s="430"/>
      <c r="H120" s="430"/>
      <c r="I120" s="430"/>
      <c r="J120" s="430"/>
      <c r="K120" s="430"/>
      <c r="L120" s="430"/>
    </row>
    <row r="121" spans="1:12" x14ac:dyDescent="0.2">
      <c r="A121" s="459"/>
      <c r="B121" s="430"/>
      <c r="C121" s="430"/>
      <c r="D121" s="430"/>
      <c r="E121" s="430"/>
      <c r="F121" s="430"/>
      <c r="G121" s="430"/>
      <c r="H121" s="430"/>
      <c r="I121" s="430"/>
      <c r="J121" s="430"/>
      <c r="K121" s="430"/>
      <c r="L121" s="430"/>
    </row>
    <row r="122" spans="1:12" x14ac:dyDescent="0.2">
      <c r="A122" s="459"/>
      <c r="B122" s="430"/>
      <c r="C122" s="430"/>
      <c r="D122" s="430"/>
      <c r="E122" s="430"/>
      <c r="F122" s="430"/>
      <c r="G122" s="430"/>
      <c r="H122" s="430"/>
      <c r="I122" s="430"/>
      <c r="J122" s="430"/>
      <c r="K122" s="430"/>
      <c r="L122" s="430"/>
    </row>
    <row r="123" spans="1:12" x14ac:dyDescent="0.2">
      <c r="A123" s="459"/>
      <c r="B123" s="430"/>
      <c r="C123" s="430"/>
      <c r="D123" s="430"/>
      <c r="E123" s="430"/>
      <c r="F123" s="430"/>
      <c r="G123" s="430"/>
      <c r="H123" s="430"/>
      <c r="I123" s="430"/>
      <c r="J123" s="430"/>
      <c r="K123" s="430"/>
      <c r="L123" s="430"/>
    </row>
  </sheetData>
  <sheetProtection sheet="1" selectLockedCells="1"/>
  <mergeCells count="2">
    <mergeCell ref="A3:B4"/>
    <mergeCell ref="A44:B44"/>
  </mergeCells>
  <phoneticPr fontId="2"/>
  <pageMargins left="0.98425196850393704" right="0.39370078740157483" top="0.70866141732283472" bottom="0" header="0.51181102362204722" footer="0"/>
  <pageSetup paperSize="9" scale="90" orientation="landscape" r:id="rId1"/>
  <headerFooter alignWithMargins="0"/>
  <ignoredErrors>
    <ignoredError sqref="C3:I3 A5:A8"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48"/>
  <sheetViews>
    <sheetView showGridLines="0" zoomScale="90" zoomScaleNormal="90" workbookViewId="0">
      <pane xSplit="2" ySplit="6" topLeftCell="C7" activePane="bottomRight" state="frozen"/>
      <selection activeCell="B1" sqref="B1"/>
      <selection pane="topRight" activeCell="B1" sqref="B1"/>
      <selection pane="bottomLeft" activeCell="B1" sqref="B1"/>
      <selection pane="bottomRight"/>
    </sheetView>
  </sheetViews>
  <sheetFormatPr defaultRowHeight="13.2" x14ac:dyDescent="0.2"/>
  <cols>
    <col min="1" max="1" width="3.109375" customWidth="1"/>
    <col min="2" max="2" width="20" customWidth="1"/>
    <col min="3" max="8" width="12.6640625" customWidth="1"/>
  </cols>
  <sheetData>
    <row r="1" spans="1:10" x14ac:dyDescent="0.2">
      <c r="A1" s="460" t="s">
        <v>186</v>
      </c>
      <c r="B1" s="461"/>
      <c r="C1" s="461"/>
      <c r="D1" s="461"/>
      <c r="E1" s="461"/>
      <c r="F1" s="461"/>
      <c r="G1" s="461"/>
      <c r="H1" s="461"/>
      <c r="I1" s="461"/>
      <c r="J1" s="461"/>
    </row>
    <row r="2" spans="1:10" x14ac:dyDescent="0.15">
      <c r="A2" s="386"/>
      <c r="B2" s="461"/>
      <c r="C2" s="462"/>
      <c r="D2" s="386" t="s">
        <v>187</v>
      </c>
      <c r="E2" s="461"/>
      <c r="F2" s="461"/>
      <c r="G2" s="461"/>
      <c r="H2" s="463" t="s">
        <v>178</v>
      </c>
      <c r="I2" s="461"/>
      <c r="J2" s="461"/>
    </row>
    <row r="3" spans="1:10" ht="6.9" customHeight="1" thickBot="1" x14ac:dyDescent="0.25">
      <c r="A3" s="386"/>
      <c r="B3" s="386"/>
      <c r="C3" s="464"/>
      <c r="D3" s="464"/>
      <c r="E3" s="386"/>
      <c r="F3" s="386"/>
      <c r="G3" s="386"/>
      <c r="H3" s="465"/>
      <c r="I3" s="461"/>
      <c r="J3" s="461"/>
    </row>
    <row r="4" spans="1:10" s="108" customFormat="1" x14ac:dyDescent="0.15">
      <c r="A4" s="689" t="s">
        <v>188</v>
      </c>
      <c r="B4" s="690"/>
      <c r="C4" s="466" t="s">
        <v>78</v>
      </c>
      <c r="D4" s="467" t="s">
        <v>64</v>
      </c>
      <c r="E4" s="466" t="s">
        <v>64</v>
      </c>
      <c r="F4" s="695" t="s">
        <v>65</v>
      </c>
      <c r="G4" s="697" t="s">
        <v>66</v>
      </c>
      <c r="H4" s="468" t="s">
        <v>78</v>
      </c>
      <c r="I4" s="469"/>
      <c r="J4" s="469"/>
    </row>
    <row r="5" spans="1:10" s="108" customFormat="1" x14ac:dyDescent="0.2">
      <c r="A5" s="691"/>
      <c r="B5" s="692"/>
      <c r="C5" s="470" t="s">
        <v>67</v>
      </c>
      <c r="D5" s="471" t="s">
        <v>68</v>
      </c>
      <c r="E5" s="470" t="s">
        <v>69</v>
      </c>
      <c r="F5" s="696"/>
      <c r="G5" s="698"/>
      <c r="H5" s="472" t="s">
        <v>70</v>
      </c>
      <c r="I5" s="469"/>
      <c r="J5" s="469"/>
    </row>
    <row r="6" spans="1:10" x14ac:dyDescent="0.2">
      <c r="A6" s="693"/>
      <c r="B6" s="694"/>
      <c r="C6" s="473" t="s">
        <v>71</v>
      </c>
      <c r="D6" s="474" t="s">
        <v>72</v>
      </c>
      <c r="E6" s="473" t="s">
        <v>73</v>
      </c>
      <c r="F6" s="474" t="s">
        <v>74</v>
      </c>
      <c r="G6" s="475" t="s">
        <v>75</v>
      </c>
      <c r="H6" s="476" t="s">
        <v>76</v>
      </c>
      <c r="I6" s="461"/>
      <c r="J6" s="461"/>
    </row>
    <row r="7" spans="1:10" ht="18" customHeight="1" x14ac:dyDescent="0.2">
      <c r="A7" s="477" t="s">
        <v>256</v>
      </c>
      <c r="B7" s="478" t="s">
        <v>257</v>
      </c>
      <c r="C7" s="479">
        <f>入力!D43</f>
        <v>0</v>
      </c>
      <c r="D7" s="629">
        <v>0.22992698599835415</v>
      </c>
      <c r="E7" s="582">
        <v>5.2930773855034238E-2</v>
      </c>
      <c r="F7" s="480">
        <f>C7*D7</f>
        <v>0</v>
      </c>
      <c r="G7" s="481">
        <f>C7*E7</f>
        <v>0</v>
      </c>
      <c r="H7" s="482">
        <f>C7-F7-G7</f>
        <v>0</v>
      </c>
      <c r="I7" s="461"/>
      <c r="J7" s="461"/>
    </row>
    <row r="8" spans="1:10" ht="18" customHeight="1" x14ac:dyDescent="0.2">
      <c r="A8" s="483" t="s">
        <v>258</v>
      </c>
      <c r="B8" s="484" t="s">
        <v>259</v>
      </c>
      <c r="C8" s="479">
        <f>入力!D44</f>
        <v>0</v>
      </c>
      <c r="D8" s="630">
        <v>0.24139676113360325</v>
      </c>
      <c r="E8" s="584">
        <v>3.9979757085020245E-2</v>
      </c>
      <c r="F8" s="480">
        <f t="shared" ref="F8:F26" si="0">C8*D8</f>
        <v>0</v>
      </c>
      <c r="G8" s="481">
        <f t="shared" ref="G8:G26" si="1">C8*E8</f>
        <v>0</v>
      </c>
      <c r="H8" s="482">
        <f t="shared" ref="H8:H39" si="2">C8-F8-G8</f>
        <v>0</v>
      </c>
      <c r="I8" s="461"/>
      <c r="J8" s="461"/>
    </row>
    <row r="9" spans="1:10" ht="18" customHeight="1" x14ac:dyDescent="0.2">
      <c r="A9" s="483" t="s">
        <v>260</v>
      </c>
      <c r="B9" s="484" t="s">
        <v>261</v>
      </c>
      <c r="C9" s="479">
        <f>入力!D45</f>
        <v>0</v>
      </c>
      <c r="D9" s="630">
        <v>0.29615038753050998</v>
      </c>
      <c r="E9" s="584">
        <v>4.2863871879415913E-2</v>
      </c>
      <c r="F9" s="480">
        <f t="shared" si="0"/>
        <v>0</v>
      </c>
      <c r="G9" s="481">
        <f t="shared" si="1"/>
        <v>0</v>
      </c>
      <c r="H9" s="482">
        <f t="shared" si="2"/>
        <v>0</v>
      </c>
      <c r="I9" s="461"/>
      <c r="J9" s="461"/>
    </row>
    <row r="10" spans="1:10" ht="18" customHeight="1" x14ac:dyDescent="0.2">
      <c r="A10" s="483" t="s">
        <v>264</v>
      </c>
      <c r="B10" s="484" t="s">
        <v>262</v>
      </c>
      <c r="C10" s="479">
        <f>入力!D46</f>
        <v>0</v>
      </c>
      <c r="D10" s="630">
        <v>1.2770746140326476E-2</v>
      </c>
      <c r="E10" s="584">
        <v>7.5258892106161573E-2</v>
      </c>
      <c r="F10" s="480">
        <f t="shared" si="0"/>
        <v>0</v>
      </c>
      <c r="G10" s="481">
        <f t="shared" si="1"/>
        <v>0</v>
      </c>
      <c r="H10" s="482">
        <f t="shared" si="2"/>
        <v>0</v>
      </c>
      <c r="I10" s="461"/>
      <c r="J10" s="461"/>
    </row>
    <row r="11" spans="1:10" ht="18" customHeight="1" x14ac:dyDescent="0.2">
      <c r="A11" s="483">
        <v>11</v>
      </c>
      <c r="B11" s="484" t="s">
        <v>263</v>
      </c>
      <c r="C11" s="479">
        <f>入力!D47</f>
        <v>0</v>
      </c>
      <c r="D11" s="630">
        <v>0.31897309753028824</v>
      </c>
      <c r="E11" s="584">
        <v>3.4974624312594543E-2</v>
      </c>
      <c r="F11" s="480">
        <f t="shared" si="0"/>
        <v>0</v>
      </c>
      <c r="G11" s="481">
        <f t="shared" si="1"/>
        <v>0</v>
      </c>
      <c r="H11" s="482">
        <f t="shared" si="2"/>
        <v>0</v>
      </c>
      <c r="I11" s="461"/>
      <c r="J11" s="461"/>
    </row>
    <row r="12" spans="1:10" ht="18" customHeight="1" x14ac:dyDescent="0.2">
      <c r="A12" s="483">
        <v>15</v>
      </c>
      <c r="B12" s="484" t="s">
        <v>265</v>
      </c>
      <c r="C12" s="479">
        <f>入力!D48</f>
        <v>0</v>
      </c>
      <c r="D12" s="630">
        <v>0.43289059271188135</v>
      </c>
      <c r="E12" s="584">
        <v>3.1830295429605665E-2</v>
      </c>
      <c r="F12" s="480">
        <f t="shared" si="0"/>
        <v>0</v>
      </c>
      <c r="G12" s="481">
        <f t="shared" si="1"/>
        <v>0</v>
      </c>
      <c r="H12" s="482">
        <f t="shared" si="2"/>
        <v>0</v>
      </c>
      <c r="I12" s="461"/>
      <c r="J12" s="461"/>
    </row>
    <row r="13" spans="1:10" ht="18" customHeight="1" x14ac:dyDescent="0.2">
      <c r="A13" s="483">
        <v>16</v>
      </c>
      <c r="B13" s="484" t="s">
        <v>266</v>
      </c>
      <c r="C13" s="479">
        <f>入力!D49</f>
        <v>0</v>
      </c>
      <c r="D13" s="630">
        <v>0.22777229487782322</v>
      </c>
      <c r="E13" s="584">
        <v>6.8733174530178631E-2</v>
      </c>
      <c r="F13" s="480">
        <f t="shared" si="0"/>
        <v>0</v>
      </c>
      <c r="G13" s="481">
        <f t="shared" si="1"/>
        <v>0</v>
      </c>
      <c r="H13" s="482">
        <f t="shared" si="2"/>
        <v>0</v>
      </c>
      <c r="I13" s="461"/>
      <c r="J13" s="461"/>
    </row>
    <row r="14" spans="1:10" ht="18" customHeight="1" x14ac:dyDescent="0.2">
      <c r="A14" s="483">
        <v>20</v>
      </c>
      <c r="B14" s="484" t="s">
        <v>267</v>
      </c>
      <c r="C14" s="479">
        <f>入力!D50</f>
        <v>0</v>
      </c>
      <c r="D14" s="630">
        <v>0.2102043499767286</v>
      </c>
      <c r="E14" s="584">
        <v>2.9858347125721881E-2</v>
      </c>
      <c r="F14" s="480">
        <f t="shared" si="0"/>
        <v>0</v>
      </c>
      <c r="G14" s="481">
        <f t="shared" si="1"/>
        <v>0</v>
      </c>
      <c r="H14" s="482">
        <f t="shared" si="2"/>
        <v>0</v>
      </c>
      <c r="I14" s="461"/>
      <c r="J14" s="461"/>
    </row>
    <row r="15" spans="1:10" ht="18" customHeight="1" x14ac:dyDescent="0.2">
      <c r="A15" s="483">
        <v>21</v>
      </c>
      <c r="B15" s="484" t="s">
        <v>268</v>
      </c>
      <c r="C15" s="479">
        <f>入力!D51</f>
        <v>0</v>
      </c>
      <c r="D15" s="630">
        <v>0.18250225591508584</v>
      </c>
      <c r="E15" s="584">
        <v>2.3247396138689074E-2</v>
      </c>
      <c r="F15" s="480">
        <f t="shared" si="0"/>
        <v>0</v>
      </c>
      <c r="G15" s="481">
        <f t="shared" si="1"/>
        <v>0</v>
      </c>
      <c r="H15" s="482">
        <f t="shared" si="2"/>
        <v>0</v>
      </c>
      <c r="I15" s="461"/>
      <c r="J15" s="461"/>
    </row>
    <row r="16" spans="1:10" ht="18" customHeight="1" x14ac:dyDescent="0.2">
      <c r="A16" s="483">
        <v>22</v>
      </c>
      <c r="B16" s="484" t="s">
        <v>357</v>
      </c>
      <c r="C16" s="479">
        <f>入力!D52</f>
        <v>0</v>
      </c>
      <c r="D16" s="630">
        <v>0.18507577961222504</v>
      </c>
      <c r="E16" s="584">
        <v>3.2262756151137946E-2</v>
      </c>
      <c r="F16" s="480">
        <f t="shared" si="0"/>
        <v>0</v>
      </c>
      <c r="G16" s="481">
        <f t="shared" si="1"/>
        <v>0</v>
      </c>
      <c r="H16" s="482">
        <f t="shared" si="2"/>
        <v>0</v>
      </c>
      <c r="I16" s="461"/>
      <c r="J16" s="461"/>
    </row>
    <row r="17" spans="1:10" ht="18" customHeight="1" x14ac:dyDescent="0.2">
      <c r="A17" s="483">
        <v>25</v>
      </c>
      <c r="B17" s="484" t="s">
        <v>269</v>
      </c>
      <c r="C17" s="479">
        <f>入力!D53</f>
        <v>0</v>
      </c>
      <c r="D17" s="630">
        <v>0.17883092711958865</v>
      </c>
      <c r="E17" s="584">
        <v>6.6266390469080241E-2</v>
      </c>
      <c r="F17" s="480">
        <f t="shared" si="0"/>
        <v>0</v>
      </c>
      <c r="G17" s="481">
        <f t="shared" si="1"/>
        <v>0</v>
      </c>
      <c r="H17" s="482">
        <f t="shared" si="2"/>
        <v>0</v>
      </c>
      <c r="I17" s="461"/>
      <c r="J17" s="461"/>
    </row>
    <row r="18" spans="1:10" ht="18" customHeight="1" x14ac:dyDescent="0.2">
      <c r="A18" s="483">
        <v>26</v>
      </c>
      <c r="B18" s="484" t="s">
        <v>270</v>
      </c>
      <c r="C18" s="479">
        <f>入力!D54</f>
        <v>0</v>
      </c>
      <c r="D18" s="630">
        <v>4.4136106688233458E-2</v>
      </c>
      <c r="E18" s="584">
        <v>3.2261733262567288E-2</v>
      </c>
      <c r="F18" s="480">
        <f t="shared" si="0"/>
        <v>0</v>
      </c>
      <c r="G18" s="481">
        <f t="shared" si="1"/>
        <v>0</v>
      </c>
      <c r="H18" s="482">
        <f t="shared" si="2"/>
        <v>0</v>
      </c>
      <c r="I18" s="461"/>
      <c r="J18" s="461"/>
    </row>
    <row r="19" spans="1:10" ht="18" customHeight="1" x14ac:dyDescent="0.2">
      <c r="A19" s="483">
        <v>27</v>
      </c>
      <c r="B19" s="484" t="s">
        <v>271</v>
      </c>
      <c r="C19" s="479">
        <f>入力!D55</f>
        <v>0</v>
      </c>
      <c r="D19" s="630">
        <v>8.3708278944950448E-2</v>
      </c>
      <c r="E19" s="584">
        <v>3.285179864509119E-2</v>
      </c>
      <c r="F19" s="480">
        <f t="shared" si="0"/>
        <v>0</v>
      </c>
      <c r="G19" s="481">
        <f t="shared" si="1"/>
        <v>0</v>
      </c>
      <c r="H19" s="482">
        <f t="shared" si="2"/>
        <v>0</v>
      </c>
      <c r="I19" s="461"/>
      <c r="J19" s="461"/>
    </row>
    <row r="20" spans="1:10" ht="18" customHeight="1" x14ac:dyDescent="0.2">
      <c r="A20" s="483">
        <v>28</v>
      </c>
      <c r="B20" s="484" t="s">
        <v>272</v>
      </c>
      <c r="C20" s="479">
        <f>入力!D56</f>
        <v>0</v>
      </c>
      <c r="D20" s="630">
        <v>0.10045502275113756</v>
      </c>
      <c r="E20" s="584">
        <v>4.5405048030179286E-2</v>
      </c>
      <c r="F20" s="480">
        <f t="shared" si="0"/>
        <v>0</v>
      </c>
      <c r="G20" s="481">
        <f t="shared" si="1"/>
        <v>0</v>
      </c>
      <c r="H20" s="482">
        <f t="shared" si="2"/>
        <v>0</v>
      </c>
      <c r="I20" s="461"/>
      <c r="J20" s="461"/>
    </row>
    <row r="21" spans="1:10" ht="18" customHeight="1" x14ac:dyDescent="0.2">
      <c r="A21" s="483">
        <v>29</v>
      </c>
      <c r="B21" s="484" t="s">
        <v>358</v>
      </c>
      <c r="C21" s="479">
        <f>入力!D57</f>
        <v>0</v>
      </c>
      <c r="D21" s="630">
        <v>0.12361904485748253</v>
      </c>
      <c r="E21" s="584">
        <v>1.523762577203004E-2</v>
      </c>
      <c r="F21" s="480">
        <f t="shared" si="0"/>
        <v>0</v>
      </c>
      <c r="G21" s="481">
        <f t="shared" si="1"/>
        <v>0</v>
      </c>
      <c r="H21" s="482">
        <f t="shared" si="2"/>
        <v>0</v>
      </c>
      <c r="I21" s="461"/>
      <c r="J21" s="461"/>
    </row>
    <row r="22" spans="1:10" ht="18" customHeight="1" x14ac:dyDescent="0.2">
      <c r="A22" s="483">
        <v>30</v>
      </c>
      <c r="B22" s="484" t="s">
        <v>359</v>
      </c>
      <c r="C22" s="479">
        <f>入力!D58</f>
        <v>0</v>
      </c>
      <c r="D22" s="630">
        <v>0.13307588939694828</v>
      </c>
      <c r="E22" s="584">
        <v>1.3002141799019451E-2</v>
      </c>
      <c r="F22" s="480">
        <f t="shared" si="0"/>
        <v>0</v>
      </c>
      <c r="G22" s="481">
        <f t="shared" si="1"/>
        <v>0</v>
      </c>
      <c r="H22" s="482">
        <f t="shared" si="2"/>
        <v>0</v>
      </c>
      <c r="I22" s="461"/>
      <c r="J22" s="461"/>
    </row>
    <row r="23" spans="1:10" ht="18" customHeight="1" x14ac:dyDescent="0.2">
      <c r="A23" s="483">
        <v>31</v>
      </c>
      <c r="B23" s="484" t="s">
        <v>360</v>
      </c>
      <c r="C23" s="479">
        <f>入力!D59</f>
        <v>0</v>
      </c>
      <c r="D23" s="630">
        <v>0.20693643904416342</v>
      </c>
      <c r="E23" s="584">
        <v>1.5492303281362767E-2</v>
      </c>
      <c r="F23" s="480">
        <f t="shared" si="0"/>
        <v>0</v>
      </c>
      <c r="G23" s="481">
        <f t="shared" si="1"/>
        <v>0</v>
      </c>
      <c r="H23" s="482">
        <f t="shared" si="2"/>
        <v>0</v>
      </c>
      <c r="I23" s="461"/>
      <c r="J23" s="461"/>
    </row>
    <row r="24" spans="1:10" ht="18" customHeight="1" x14ac:dyDescent="0.2">
      <c r="A24" s="483">
        <v>32</v>
      </c>
      <c r="B24" s="484" t="s">
        <v>273</v>
      </c>
      <c r="C24" s="479">
        <f>入力!D60</f>
        <v>0</v>
      </c>
      <c r="D24" s="630">
        <v>6.7975530575738172E-2</v>
      </c>
      <c r="E24" s="584">
        <v>1.0992469247587287E-2</v>
      </c>
      <c r="F24" s="480">
        <f t="shared" si="0"/>
        <v>0</v>
      </c>
      <c r="G24" s="481">
        <f t="shared" si="1"/>
        <v>0</v>
      </c>
      <c r="H24" s="482">
        <f t="shared" si="2"/>
        <v>0</v>
      </c>
      <c r="I24" s="461"/>
      <c r="J24" s="461"/>
    </row>
    <row r="25" spans="1:10" ht="18" customHeight="1" x14ac:dyDescent="0.2">
      <c r="A25" s="483">
        <v>33</v>
      </c>
      <c r="B25" s="484" t="s">
        <v>274</v>
      </c>
      <c r="C25" s="479">
        <f>入力!D61</f>
        <v>0</v>
      </c>
      <c r="D25" s="630">
        <v>0.18806433917009355</v>
      </c>
      <c r="E25" s="584">
        <v>1.1047533625104607E-2</v>
      </c>
      <c r="F25" s="480">
        <f t="shared" si="0"/>
        <v>0</v>
      </c>
      <c r="G25" s="481">
        <f t="shared" si="1"/>
        <v>0</v>
      </c>
      <c r="H25" s="482">
        <f t="shared" si="2"/>
        <v>0</v>
      </c>
      <c r="I25" s="461"/>
      <c r="J25" s="461"/>
    </row>
    <row r="26" spans="1:10" ht="18" customHeight="1" x14ac:dyDescent="0.2">
      <c r="A26" s="483">
        <v>34</v>
      </c>
      <c r="B26" s="484" t="s">
        <v>352</v>
      </c>
      <c r="C26" s="479">
        <f>入力!D62</f>
        <v>0</v>
      </c>
      <c r="D26" s="630">
        <v>0.19345981196454651</v>
      </c>
      <c r="E26" s="584">
        <v>8.7422352933258854E-3</v>
      </c>
      <c r="F26" s="480">
        <f t="shared" si="0"/>
        <v>0</v>
      </c>
      <c r="G26" s="481">
        <f t="shared" si="1"/>
        <v>0</v>
      </c>
      <c r="H26" s="482">
        <f t="shared" si="2"/>
        <v>0</v>
      </c>
      <c r="I26" s="461"/>
      <c r="J26" s="461"/>
    </row>
    <row r="27" spans="1:10" ht="18" customHeight="1" x14ac:dyDescent="0.2">
      <c r="A27" s="483">
        <v>35</v>
      </c>
      <c r="B27" s="484" t="s">
        <v>275</v>
      </c>
      <c r="C27" s="479">
        <f>入力!D63</f>
        <v>0</v>
      </c>
      <c r="D27" s="630">
        <v>9.5804938719456903E-2</v>
      </c>
      <c r="E27" s="584">
        <v>1.8393663790497412E-2</v>
      </c>
      <c r="F27" s="480">
        <f t="shared" ref="F27:F28" si="3">C27*D27</f>
        <v>0</v>
      </c>
      <c r="G27" s="481">
        <f t="shared" ref="G27:G28" si="4">C27*E27</f>
        <v>0</v>
      </c>
      <c r="H27" s="482">
        <f t="shared" si="2"/>
        <v>0</v>
      </c>
      <c r="I27" s="461"/>
      <c r="J27" s="461"/>
    </row>
    <row r="28" spans="1:10" ht="18" customHeight="1" x14ac:dyDescent="0.2">
      <c r="A28" s="483">
        <v>39</v>
      </c>
      <c r="B28" s="484" t="s">
        <v>353</v>
      </c>
      <c r="C28" s="479">
        <f>入力!D64</f>
        <v>0</v>
      </c>
      <c r="D28" s="630">
        <v>0.31022632680150286</v>
      </c>
      <c r="E28" s="584">
        <v>4.8668136516007113E-2</v>
      </c>
      <c r="F28" s="480">
        <f t="shared" si="3"/>
        <v>0</v>
      </c>
      <c r="G28" s="481">
        <f t="shared" si="4"/>
        <v>0</v>
      </c>
      <c r="H28" s="482">
        <f t="shared" si="2"/>
        <v>0</v>
      </c>
      <c r="I28" s="461"/>
      <c r="J28" s="461"/>
    </row>
    <row r="29" spans="1:10" ht="18" customHeight="1" x14ac:dyDescent="0.2">
      <c r="A29" s="483">
        <v>41</v>
      </c>
      <c r="B29" s="484" t="s">
        <v>276</v>
      </c>
      <c r="C29" s="479">
        <f>入力!D65</f>
        <v>0</v>
      </c>
      <c r="D29" s="631"/>
      <c r="E29" s="632"/>
      <c r="F29" s="485"/>
      <c r="G29" s="485"/>
      <c r="H29" s="482">
        <f t="shared" si="2"/>
        <v>0</v>
      </c>
      <c r="I29" s="461"/>
      <c r="J29" s="461"/>
    </row>
    <row r="30" spans="1:10" ht="18" customHeight="1" x14ac:dyDescent="0.2">
      <c r="A30" s="483">
        <v>46</v>
      </c>
      <c r="B30" s="484" t="s">
        <v>390</v>
      </c>
      <c r="C30" s="479">
        <f>入力!D66</f>
        <v>0</v>
      </c>
      <c r="D30" s="631"/>
      <c r="E30" s="632"/>
      <c r="F30" s="485"/>
      <c r="G30" s="485"/>
      <c r="H30" s="482">
        <f t="shared" si="2"/>
        <v>0</v>
      </c>
      <c r="I30" s="461"/>
      <c r="J30" s="461"/>
    </row>
    <row r="31" spans="1:10" ht="18" customHeight="1" x14ac:dyDescent="0.2">
      <c r="A31" s="483">
        <v>47</v>
      </c>
      <c r="B31" s="484" t="s">
        <v>354</v>
      </c>
      <c r="C31" s="479">
        <f>入力!D67</f>
        <v>0</v>
      </c>
      <c r="D31" s="631"/>
      <c r="E31" s="632"/>
      <c r="F31" s="485"/>
      <c r="G31" s="485"/>
      <c r="H31" s="482">
        <f t="shared" si="2"/>
        <v>0</v>
      </c>
      <c r="I31" s="461"/>
      <c r="J31" s="461"/>
    </row>
    <row r="32" spans="1:10" ht="18" customHeight="1" x14ac:dyDescent="0.2">
      <c r="A32" s="483">
        <v>48</v>
      </c>
      <c r="B32" s="484" t="s">
        <v>361</v>
      </c>
      <c r="C32" s="479">
        <f>入力!D68</f>
        <v>0</v>
      </c>
      <c r="D32" s="631"/>
      <c r="E32" s="632"/>
      <c r="F32" s="485"/>
      <c r="G32" s="485"/>
      <c r="H32" s="482">
        <f t="shared" si="2"/>
        <v>0</v>
      </c>
      <c r="I32" s="461"/>
      <c r="J32" s="461"/>
    </row>
    <row r="33" spans="1:10" ht="18" customHeight="1" x14ac:dyDescent="0.2">
      <c r="A33" s="483">
        <v>51</v>
      </c>
      <c r="B33" s="484" t="s">
        <v>277</v>
      </c>
      <c r="C33" s="479">
        <f>入力!D69</f>
        <v>0</v>
      </c>
      <c r="D33" s="631"/>
      <c r="E33" s="632"/>
      <c r="F33" s="486">
        <f>-SUM(F7:F28,F37,F42:F43,F45)</f>
        <v>0</v>
      </c>
      <c r="G33" s="485"/>
      <c r="H33" s="482">
        <f t="shared" si="2"/>
        <v>0</v>
      </c>
      <c r="I33" s="461"/>
      <c r="J33" s="461"/>
    </row>
    <row r="34" spans="1:10" ht="18" customHeight="1" x14ac:dyDescent="0.2">
      <c r="A34" s="483">
        <v>53</v>
      </c>
      <c r="B34" s="484" t="s">
        <v>278</v>
      </c>
      <c r="C34" s="479">
        <f>入力!D70</f>
        <v>0</v>
      </c>
      <c r="D34" s="631"/>
      <c r="E34" s="632"/>
      <c r="F34" s="485"/>
      <c r="G34" s="485"/>
      <c r="H34" s="482">
        <f t="shared" si="2"/>
        <v>0</v>
      </c>
      <c r="I34" s="461"/>
      <c r="J34" s="461"/>
    </row>
    <row r="35" spans="1:10" ht="18" customHeight="1" x14ac:dyDescent="0.2">
      <c r="A35" s="483">
        <v>55</v>
      </c>
      <c r="B35" s="484" t="s">
        <v>279</v>
      </c>
      <c r="C35" s="479">
        <f>入力!D71</f>
        <v>0</v>
      </c>
      <c r="D35" s="631"/>
      <c r="E35" s="632"/>
      <c r="F35" s="485"/>
      <c r="G35" s="485"/>
      <c r="H35" s="482">
        <f t="shared" si="2"/>
        <v>0</v>
      </c>
      <c r="I35" s="461"/>
      <c r="J35" s="461"/>
    </row>
    <row r="36" spans="1:10" ht="18" customHeight="1" x14ac:dyDescent="0.2">
      <c r="A36" s="483">
        <v>57</v>
      </c>
      <c r="B36" s="484" t="s">
        <v>280</v>
      </c>
      <c r="C36" s="479">
        <f>入力!D72</f>
        <v>0</v>
      </c>
      <c r="D36" s="631"/>
      <c r="E36" s="632"/>
      <c r="F36" s="485"/>
      <c r="G36" s="486">
        <f>-SUM(G7:G28,G37,G42:G43,G45)</f>
        <v>0</v>
      </c>
      <c r="H36" s="482">
        <f t="shared" si="2"/>
        <v>0</v>
      </c>
      <c r="I36" s="461"/>
      <c r="J36" s="461"/>
    </row>
    <row r="37" spans="1:10" ht="18" customHeight="1" x14ac:dyDescent="0.2">
      <c r="A37" s="483">
        <v>59</v>
      </c>
      <c r="B37" s="484" t="s">
        <v>281</v>
      </c>
      <c r="C37" s="479">
        <f>入力!D73</f>
        <v>0</v>
      </c>
      <c r="D37" s="630">
        <v>3.4860428283664195E-2</v>
      </c>
      <c r="E37" s="584">
        <v>4.8157099782349484E-3</v>
      </c>
      <c r="F37" s="480">
        <f>C37*D37</f>
        <v>0</v>
      </c>
      <c r="G37" s="481">
        <f>C37*E37</f>
        <v>0</v>
      </c>
      <c r="H37" s="482">
        <f t="shared" si="2"/>
        <v>0</v>
      </c>
      <c r="I37" s="461"/>
      <c r="J37" s="461"/>
    </row>
    <row r="38" spans="1:10" ht="18" customHeight="1" x14ac:dyDescent="0.2">
      <c r="A38" s="483">
        <v>61</v>
      </c>
      <c r="B38" s="484" t="s">
        <v>282</v>
      </c>
      <c r="C38" s="479">
        <f>入力!D74</f>
        <v>0</v>
      </c>
      <c r="D38" s="631"/>
      <c r="E38" s="632"/>
      <c r="F38" s="485"/>
      <c r="G38" s="485"/>
      <c r="H38" s="482">
        <f t="shared" si="2"/>
        <v>0</v>
      </c>
      <c r="I38" s="461"/>
      <c r="J38" s="461"/>
    </row>
    <row r="39" spans="1:10" ht="18" customHeight="1" x14ac:dyDescent="0.2">
      <c r="A39" s="483">
        <v>63</v>
      </c>
      <c r="B39" s="484" t="s">
        <v>283</v>
      </c>
      <c r="C39" s="479">
        <f>入力!D75</f>
        <v>0</v>
      </c>
      <c r="D39" s="631"/>
      <c r="E39" s="584">
        <v>1.4608411105731505E-5</v>
      </c>
      <c r="F39" s="485"/>
      <c r="G39" s="481">
        <f>C39*E39</f>
        <v>0</v>
      </c>
      <c r="H39" s="482">
        <f t="shared" si="2"/>
        <v>0</v>
      </c>
      <c r="I39" s="461"/>
      <c r="J39" s="461"/>
    </row>
    <row r="40" spans="1:10" ht="18" customHeight="1" x14ac:dyDescent="0.2">
      <c r="A40" s="483">
        <v>64</v>
      </c>
      <c r="B40" s="484" t="s">
        <v>284</v>
      </c>
      <c r="C40" s="479">
        <f>入力!D76</f>
        <v>0</v>
      </c>
      <c r="D40" s="631"/>
      <c r="E40" s="632"/>
      <c r="F40" s="485"/>
      <c r="G40" s="485"/>
      <c r="H40" s="482">
        <f>C40-F40-G40</f>
        <v>0</v>
      </c>
      <c r="I40" s="461"/>
      <c r="J40" s="461"/>
    </row>
    <row r="41" spans="1:10" ht="18" customHeight="1" x14ac:dyDescent="0.2">
      <c r="A41" s="483">
        <v>65</v>
      </c>
      <c r="B41" s="484" t="s">
        <v>362</v>
      </c>
      <c r="C41" s="479">
        <f>入力!D77</f>
        <v>0</v>
      </c>
      <c r="D41" s="631"/>
      <c r="E41" s="632"/>
      <c r="F41" s="485"/>
      <c r="G41" s="485"/>
      <c r="H41" s="482">
        <f t="shared" ref="H41:H45" si="5">C41-F41-G41</f>
        <v>0</v>
      </c>
      <c r="I41" s="461"/>
      <c r="J41" s="461"/>
    </row>
    <row r="42" spans="1:10" ht="18" customHeight="1" x14ac:dyDescent="0.2">
      <c r="A42" s="483">
        <v>66</v>
      </c>
      <c r="B42" s="484" t="s">
        <v>285</v>
      </c>
      <c r="C42" s="479">
        <f>入力!D78</f>
        <v>0</v>
      </c>
      <c r="D42" s="631"/>
      <c r="E42" s="632"/>
      <c r="F42" s="485"/>
      <c r="G42" s="485"/>
      <c r="H42" s="482">
        <f t="shared" si="5"/>
        <v>0</v>
      </c>
      <c r="I42" s="461"/>
      <c r="J42" s="461"/>
    </row>
    <row r="43" spans="1:10" ht="18" customHeight="1" x14ac:dyDescent="0.2">
      <c r="A43" s="483">
        <v>67</v>
      </c>
      <c r="B43" s="484" t="s">
        <v>286</v>
      </c>
      <c r="C43" s="479">
        <f>入力!D79</f>
        <v>0</v>
      </c>
      <c r="D43" s="630">
        <v>2.4990378704198883E-5</v>
      </c>
      <c r="E43" s="584">
        <v>9.9961514816795531E-6</v>
      </c>
      <c r="F43" s="480">
        <f t="shared" ref="F43" si="6">C43*D43</f>
        <v>0</v>
      </c>
      <c r="G43" s="481">
        <f t="shared" ref="G43" si="7">C43*E43</f>
        <v>0</v>
      </c>
      <c r="H43" s="482">
        <f t="shared" si="5"/>
        <v>0</v>
      </c>
      <c r="I43" s="461"/>
      <c r="J43" s="461"/>
    </row>
    <row r="44" spans="1:10" ht="18" customHeight="1" x14ac:dyDescent="0.2">
      <c r="A44" s="483">
        <v>68</v>
      </c>
      <c r="B44" s="484" t="s">
        <v>287</v>
      </c>
      <c r="C44" s="479">
        <f>入力!D80</f>
        <v>0</v>
      </c>
      <c r="D44" s="631"/>
      <c r="E44" s="632"/>
      <c r="F44" s="487"/>
      <c r="G44" s="485"/>
      <c r="H44" s="482">
        <f t="shared" si="5"/>
        <v>0</v>
      </c>
      <c r="I44" s="461"/>
      <c r="J44" s="461"/>
    </row>
    <row r="45" spans="1:10" ht="18" customHeight="1" x14ac:dyDescent="0.2">
      <c r="A45" s="488">
        <v>69</v>
      </c>
      <c r="B45" s="489" t="s">
        <v>288</v>
      </c>
      <c r="C45" s="479">
        <f>入力!D81</f>
        <v>0</v>
      </c>
      <c r="D45" s="630">
        <v>1.5758226488978715E-2</v>
      </c>
      <c r="E45" s="584">
        <v>3.6042864060296005E-2</v>
      </c>
      <c r="F45" s="480">
        <f>C45*D45</f>
        <v>0</v>
      </c>
      <c r="G45" s="481">
        <f>C45*E45</f>
        <v>0</v>
      </c>
      <c r="H45" s="482">
        <f t="shared" si="5"/>
        <v>0</v>
      </c>
      <c r="I45" s="461"/>
      <c r="J45" s="461"/>
    </row>
    <row r="46" spans="1:10" ht="20.100000000000001" customHeight="1" thickBot="1" x14ac:dyDescent="0.25">
      <c r="A46" s="699" t="s">
        <v>182</v>
      </c>
      <c r="B46" s="700"/>
      <c r="C46" s="490">
        <f>SUM(C7:C45)</f>
        <v>0</v>
      </c>
      <c r="D46" s="491" t="s">
        <v>189</v>
      </c>
      <c r="E46" s="491" t="s">
        <v>189</v>
      </c>
      <c r="F46" s="492" t="s">
        <v>189</v>
      </c>
      <c r="G46" s="492" t="s">
        <v>189</v>
      </c>
      <c r="H46" s="493">
        <f>SUM(H7:H45)</f>
        <v>0</v>
      </c>
      <c r="I46" s="461"/>
      <c r="J46" s="461"/>
    </row>
    <row r="47" spans="1:10" ht="20.100000000000001" customHeight="1" x14ac:dyDescent="0.15">
      <c r="A47" s="494"/>
      <c r="B47" s="495" t="s">
        <v>392</v>
      </c>
      <c r="C47" s="386"/>
      <c r="D47" s="461"/>
      <c r="E47" s="386"/>
      <c r="F47" s="386"/>
      <c r="G47" s="386"/>
      <c r="H47" s="386"/>
      <c r="I47" s="461"/>
      <c r="J47" s="461"/>
    </row>
    <row r="48" spans="1:10" ht="20.100000000000001" customHeight="1" x14ac:dyDescent="0.2">
      <c r="A48" s="1"/>
      <c r="B48" s="496" t="s">
        <v>393</v>
      </c>
      <c r="C48" s="1"/>
      <c r="E48" s="1"/>
      <c r="F48" s="1"/>
      <c r="G48" s="1"/>
      <c r="H48" s="1"/>
    </row>
  </sheetData>
  <sheetProtection sheet="1" selectLockedCells="1"/>
  <mergeCells count="4">
    <mergeCell ref="A4:B6"/>
    <mergeCell ref="F4:F5"/>
    <mergeCell ref="G4:G5"/>
    <mergeCell ref="A46:B46"/>
  </mergeCells>
  <phoneticPr fontId="2"/>
  <printOptions horizontalCentered="1"/>
  <pageMargins left="0.59055118110236227" right="0.19685039370078741" top="0.78740157480314965" bottom="0.19685039370078741" header="0.51181102362204722" footer="0"/>
  <pageSetup paperSize="9" scale="85" orientation="portrait" r:id="rId1"/>
  <headerFooter alignWithMargins="0"/>
  <ignoredErrors>
    <ignoredError sqref="A7:B29 A31:B46 A30 A48 A47"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337"/>
  <sheetViews>
    <sheetView showGridLines="0" zoomScale="90" zoomScaleNormal="90" workbookViewId="0"/>
  </sheetViews>
  <sheetFormatPr defaultColWidth="9" defaultRowHeight="12" x14ac:dyDescent="0.2"/>
  <cols>
    <col min="1" max="1" width="4" style="1" customWidth="1"/>
    <col min="2" max="2" width="3.21875" style="1" customWidth="1"/>
    <col min="3" max="3" width="20.77734375" style="1" customWidth="1"/>
    <col min="4" max="11" width="10.6640625" style="1" customWidth="1"/>
    <col min="12" max="12" width="6.6640625" style="1" customWidth="1"/>
    <col min="13" max="13" width="10.6640625" style="1" customWidth="1"/>
    <col min="14" max="14" width="8.77734375" style="1" customWidth="1"/>
    <col min="15" max="16384" width="9" style="1"/>
  </cols>
  <sheetData>
    <row r="1" spans="1:12" ht="24.9" customHeight="1" x14ac:dyDescent="0.2">
      <c r="A1" s="307" t="s">
        <v>190</v>
      </c>
      <c r="D1" s="107" t="str">
        <f>IF(入力!C3="","",入力!C3)</f>
        <v/>
      </c>
    </row>
    <row r="2" spans="1:12" ht="24.9" customHeight="1" x14ac:dyDescent="0.15">
      <c r="A2" s="205"/>
      <c r="B2" s="205"/>
      <c r="C2" s="205" t="s">
        <v>191</v>
      </c>
      <c r="D2" s="205" t="s" ph="1">
        <v>192</v>
      </c>
      <c r="E2" s="205"/>
      <c r="F2" s="205"/>
      <c r="G2" s="205"/>
    </row>
    <row r="3" spans="1:12" ht="24.9" customHeight="1" x14ac:dyDescent="0.2">
      <c r="A3" s="205"/>
      <c r="B3" s="205"/>
      <c r="C3" s="205" t="s">
        <v>193</v>
      </c>
      <c r="D3" s="308" t="str">
        <f>IF('結果（億円）'!F7=0,"－",'結果（億円）'!F7)</f>
        <v>－</v>
      </c>
      <c r="E3" s="309" t="s">
        <v>194</v>
      </c>
      <c r="F3" s="310" t="str">
        <f>IF('結果（千円）'!F7=0,"－",'結果（千円）'!F7)</f>
        <v>－</v>
      </c>
      <c r="G3" s="205" t="s">
        <v>195</v>
      </c>
    </row>
    <row r="4" spans="1:12" ht="24.9" customHeight="1" x14ac:dyDescent="0.2"/>
    <row r="5" spans="1:12" ht="24.9" customHeight="1" x14ac:dyDescent="0.15">
      <c r="A5" s="497" t="s">
        <v>196</v>
      </c>
      <c r="B5" s="386"/>
      <c r="C5" s="386"/>
      <c r="D5" s="498"/>
      <c r="E5" s="499"/>
      <c r="F5" s="498"/>
      <c r="G5" s="499"/>
      <c r="H5" s="498"/>
      <c r="I5" s="499"/>
      <c r="J5" s="500" t="s">
        <v>178</v>
      </c>
      <c r="K5" s="386"/>
      <c r="L5" s="386"/>
    </row>
    <row r="6" spans="1:12" ht="15" customHeight="1" x14ac:dyDescent="0.2">
      <c r="A6" s="386"/>
      <c r="B6" s="703" t="s">
        <v>184</v>
      </c>
      <c r="C6" s="704"/>
      <c r="D6" s="501"/>
      <c r="E6" s="502"/>
      <c r="F6" s="721" t="s">
        <v>197</v>
      </c>
      <c r="G6" s="503"/>
      <c r="H6" s="504"/>
      <c r="I6" s="503"/>
      <c r="J6" s="505"/>
      <c r="K6" s="386"/>
      <c r="L6" s="386"/>
    </row>
    <row r="7" spans="1:12" ht="15" customHeight="1" x14ac:dyDescent="0.15">
      <c r="A7" s="386"/>
      <c r="B7" s="705"/>
      <c r="C7" s="706"/>
      <c r="D7" s="506" t="s">
        <v>78</v>
      </c>
      <c r="E7" s="507" t="s">
        <v>7</v>
      </c>
      <c r="F7" s="722"/>
      <c r="G7" s="725" t="s">
        <v>198</v>
      </c>
      <c r="H7" s="508" t="s">
        <v>0</v>
      </c>
      <c r="I7" s="725" t="s">
        <v>199</v>
      </c>
      <c r="J7" s="508" t="s">
        <v>1</v>
      </c>
      <c r="K7" s="386"/>
      <c r="L7" s="386"/>
    </row>
    <row r="8" spans="1:12" ht="15" customHeight="1" x14ac:dyDescent="0.2">
      <c r="A8" s="386"/>
      <c r="B8" s="705"/>
      <c r="C8" s="706"/>
      <c r="D8" s="509"/>
      <c r="E8" s="507"/>
      <c r="F8" s="722"/>
      <c r="G8" s="726"/>
      <c r="H8" s="510" t="s">
        <v>2</v>
      </c>
      <c r="I8" s="726"/>
      <c r="J8" s="510" t="s">
        <v>2</v>
      </c>
      <c r="K8" s="386"/>
      <c r="L8" s="386"/>
    </row>
    <row r="9" spans="1:12" ht="15" customHeight="1" x14ac:dyDescent="0.2">
      <c r="A9" s="386"/>
      <c r="B9" s="707"/>
      <c r="C9" s="708"/>
      <c r="D9" s="511" t="s">
        <v>61</v>
      </c>
      <c r="E9" s="512" t="s">
        <v>62</v>
      </c>
      <c r="F9" s="511" t="s">
        <v>200</v>
      </c>
      <c r="G9" s="512" t="s">
        <v>3</v>
      </c>
      <c r="H9" s="511" t="s">
        <v>201</v>
      </c>
      <c r="I9" s="512" t="s">
        <v>4</v>
      </c>
      <c r="J9" s="513" t="s">
        <v>202</v>
      </c>
      <c r="K9" s="386"/>
      <c r="L9" s="386"/>
    </row>
    <row r="10" spans="1:12" ht="15" customHeight="1" x14ac:dyDescent="0.2">
      <c r="A10" s="386"/>
      <c r="B10" s="398" t="s">
        <v>256</v>
      </c>
      <c r="C10" s="399" t="s">
        <v>257</v>
      </c>
      <c r="D10" s="514">
        <f>入力!G43</f>
        <v>0</v>
      </c>
      <c r="E10" s="515">
        <f>入力!H43</f>
        <v>0.64523593864062168</v>
      </c>
      <c r="F10" s="514">
        <f>入力!I43</f>
        <v>0</v>
      </c>
      <c r="G10" s="515">
        <f>投入!AR5</f>
        <v>0.44359999999999999</v>
      </c>
      <c r="H10" s="514">
        <f t="shared" ref="H10:H43" si="0">F10*G10</f>
        <v>0</v>
      </c>
      <c r="I10" s="515">
        <f>投入!AS5</f>
        <v>0.153028</v>
      </c>
      <c r="J10" s="516">
        <f t="shared" ref="J10:J43" si="1">F10*I10</f>
        <v>0</v>
      </c>
      <c r="K10" s="386"/>
      <c r="L10" s="386"/>
    </row>
    <row r="11" spans="1:12" ht="15" customHeight="1" x14ac:dyDescent="0.2">
      <c r="A11" s="386"/>
      <c r="B11" s="398" t="s">
        <v>258</v>
      </c>
      <c r="C11" s="399" t="s">
        <v>259</v>
      </c>
      <c r="D11" s="514">
        <f>入力!G44</f>
        <v>0</v>
      </c>
      <c r="E11" s="515">
        <f>入力!H44</f>
        <v>0.8563840864758927</v>
      </c>
      <c r="F11" s="514">
        <f>入力!I44</f>
        <v>0</v>
      </c>
      <c r="G11" s="515">
        <f>投入!AR6</f>
        <v>0.60677700000000001</v>
      </c>
      <c r="H11" s="514">
        <f t="shared" si="0"/>
        <v>0</v>
      </c>
      <c r="I11" s="515">
        <f>投入!AS6</f>
        <v>0.25747100000000001</v>
      </c>
      <c r="J11" s="516">
        <f t="shared" si="1"/>
        <v>0</v>
      </c>
      <c r="K11" s="386"/>
      <c r="L11" s="386"/>
    </row>
    <row r="12" spans="1:12" ht="15" customHeight="1" x14ac:dyDescent="0.2">
      <c r="A12" s="386"/>
      <c r="B12" s="398" t="s">
        <v>260</v>
      </c>
      <c r="C12" s="399" t="s">
        <v>261</v>
      </c>
      <c r="D12" s="514">
        <f>入力!G45</f>
        <v>0</v>
      </c>
      <c r="E12" s="515">
        <f>入力!H45</f>
        <v>0.40991575388009316</v>
      </c>
      <c r="F12" s="514">
        <f>入力!I45</f>
        <v>0</v>
      </c>
      <c r="G12" s="515">
        <f>投入!AR7</f>
        <v>0.65526300000000004</v>
      </c>
      <c r="H12" s="514">
        <f t="shared" si="0"/>
        <v>0</v>
      </c>
      <c r="I12" s="515">
        <f>投入!AS7</f>
        <v>0.177374</v>
      </c>
      <c r="J12" s="516">
        <f t="shared" si="1"/>
        <v>0</v>
      </c>
      <c r="K12" s="386"/>
      <c r="L12" s="386"/>
    </row>
    <row r="13" spans="1:12" ht="15" customHeight="1" x14ac:dyDescent="0.2">
      <c r="A13" s="386"/>
      <c r="B13" s="398" t="s">
        <v>264</v>
      </c>
      <c r="C13" s="399" t="s">
        <v>262</v>
      </c>
      <c r="D13" s="514">
        <f>入力!G46</f>
        <v>0</v>
      </c>
      <c r="E13" s="515">
        <f>入力!H46</f>
        <v>5.2308604401407277E-2</v>
      </c>
      <c r="F13" s="514">
        <f>入力!I46</f>
        <v>0</v>
      </c>
      <c r="G13" s="515">
        <f>投入!AR8</f>
        <v>0.56228100000000003</v>
      </c>
      <c r="H13" s="514">
        <f t="shared" si="0"/>
        <v>0</v>
      </c>
      <c r="I13" s="515">
        <f>投入!AS8</f>
        <v>0.24601500000000001</v>
      </c>
      <c r="J13" s="516">
        <f t="shared" si="1"/>
        <v>0</v>
      </c>
      <c r="K13" s="386"/>
      <c r="L13" s="386"/>
    </row>
    <row r="14" spans="1:12" ht="15" customHeight="1" x14ac:dyDescent="0.2">
      <c r="A14" s="386"/>
      <c r="B14" s="398">
        <v>11</v>
      </c>
      <c r="C14" s="399" t="s">
        <v>263</v>
      </c>
      <c r="D14" s="514">
        <f>入力!G47</f>
        <v>0</v>
      </c>
      <c r="E14" s="515">
        <f>入力!H47</f>
        <v>0.1685345543539698</v>
      </c>
      <c r="F14" s="514">
        <f>入力!I47</f>
        <v>0</v>
      </c>
      <c r="G14" s="515">
        <f>投入!AR9</f>
        <v>0.32449099999999997</v>
      </c>
      <c r="H14" s="514">
        <f t="shared" si="0"/>
        <v>0</v>
      </c>
      <c r="I14" s="515">
        <f>投入!AS9</f>
        <v>0.144432</v>
      </c>
      <c r="J14" s="516">
        <f t="shared" si="1"/>
        <v>0</v>
      </c>
      <c r="K14" s="386"/>
      <c r="L14" s="386"/>
    </row>
    <row r="15" spans="1:12" ht="15" customHeight="1" x14ac:dyDescent="0.2">
      <c r="A15" s="386"/>
      <c r="B15" s="398">
        <v>15</v>
      </c>
      <c r="C15" s="399" t="s">
        <v>265</v>
      </c>
      <c r="D15" s="514">
        <f>入力!G48</f>
        <v>0</v>
      </c>
      <c r="E15" s="515">
        <f>入力!H48</f>
        <v>7.3574075753341517E-2</v>
      </c>
      <c r="F15" s="514">
        <f>入力!I48</f>
        <v>0</v>
      </c>
      <c r="G15" s="515">
        <f>投入!AR10</f>
        <v>0.41122399999999998</v>
      </c>
      <c r="H15" s="514">
        <f t="shared" si="0"/>
        <v>0</v>
      </c>
      <c r="I15" s="515">
        <f>投入!AS10</f>
        <v>0.29530800000000001</v>
      </c>
      <c r="J15" s="516">
        <f t="shared" si="1"/>
        <v>0</v>
      </c>
      <c r="K15" s="386"/>
      <c r="L15" s="386"/>
    </row>
    <row r="16" spans="1:12" ht="15" customHeight="1" x14ac:dyDescent="0.2">
      <c r="A16" s="386"/>
      <c r="B16" s="398">
        <v>16</v>
      </c>
      <c r="C16" s="399" t="s">
        <v>266</v>
      </c>
      <c r="D16" s="514">
        <f>入力!G49</f>
        <v>0</v>
      </c>
      <c r="E16" s="515">
        <f>入力!H49</f>
        <v>0.30753116146768145</v>
      </c>
      <c r="F16" s="514">
        <f>入力!I49</f>
        <v>0</v>
      </c>
      <c r="G16" s="515">
        <f>投入!AR11</f>
        <v>0.36720199999999997</v>
      </c>
      <c r="H16" s="514">
        <f t="shared" si="0"/>
        <v>0</v>
      </c>
      <c r="I16" s="515">
        <f>投入!AS11</f>
        <v>0.129193</v>
      </c>
      <c r="J16" s="516">
        <f t="shared" si="1"/>
        <v>0</v>
      </c>
      <c r="K16" s="386"/>
      <c r="L16" s="386"/>
    </row>
    <row r="17" spans="1:12" ht="15" customHeight="1" x14ac:dyDescent="0.2">
      <c r="A17" s="386"/>
      <c r="B17" s="398">
        <v>20</v>
      </c>
      <c r="C17" s="399" t="s">
        <v>267</v>
      </c>
      <c r="D17" s="514">
        <f>入力!G50</f>
        <v>0</v>
      </c>
      <c r="E17" s="515">
        <f>入力!H50</f>
        <v>5.1861191133757201E-2</v>
      </c>
      <c r="F17" s="514">
        <f>入力!I50</f>
        <v>0</v>
      </c>
      <c r="G17" s="515">
        <f>投入!AR12</f>
        <v>0.40727799999999997</v>
      </c>
      <c r="H17" s="514">
        <f t="shared" si="0"/>
        <v>0</v>
      </c>
      <c r="I17" s="515">
        <f>投入!AS12</f>
        <v>0.11523700000000001</v>
      </c>
      <c r="J17" s="516">
        <f t="shared" si="1"/>
        <v>0</v>
      </c>
      <c r="K17" s="386"/>
      <c r="L17" s="386"/>
    </row>
    <row r="18" spans="1:12" ht="15" customHeight="1" x14ac:dyDescent="0.2">
      <c r="A18" s="386"/>
      <c r="B18" s="398">
        <v>21</v>
      </c>
      <c r="C18" s="399" t="s">
        <v>268</v>
      </c>
      <c r="D18" s="514">
        <f>入力!G51</f>
        <v>0</v>
      </c>
      <c r="E18" s="515">
        <f>入力!H51</f>
        <v>3.5495573837728722E-2</v>
      </c>
      <c r="F18" s="514">
        <f>入力!I51</f>
        <v>0</v>
      </c>
      <c r="G18" s="515">
        <f>投入!AR13</f>
        <v>0.46565200000000001</v>
      </c>
      <c r="H18" s="514">
        <f t="shared" si="0"/>
        <v>0</v>
      </c>
      <c r="I18" s="515">
        <f>投入!AS13</f>
        <v>9.0633000000000005E-2</v>
      </c>
      <c r="J18" s="516">
        <f t="shared" si="1"/>
        <v>0</v>
      </c>
      <c r="K18" s="386"/>
      <c r="L18" s="386"/>
    </row>
    <row r="19" spans="1:12" ht="15" customHeight="1" x14ac:dyDescent="0.2">
      <c r="A19" s="386"/>
      <c r="B19" s="398">
        <v>22</v>
      </c>
      <c r="C19" s="399" t="s">
        <v>357</v>
      </c>
      <c r="D19" s="514">
        <f>入力!G52</f>
        <v>0</v>
      </c>
      <c r="E19" s="515">
        <f>入力!H52</f>
        <v>0.27014248014019482</v>
      </c>
      <c r="F19" s="514">
        <f>入力!I52</f>
        <v>0</v>
      </c>
      <c r="G19" s="515">
        <f>投入!AR14</f>
        <v>0.455951</v>
      </c>
      <c r="H19" s="514">
        <f t="shared" si="0"/>
        <v>0</v>
      </c>
      <c r="I19" s="515">
        <f>投入!AS14</f>
        <v>0.247476</v>
      </c>
      <c r="J19" s="516">
        <f t="shared" si="1"/>
        <v>0</v>
      </c>
      <c r="K19" s="386"/>
      <c r="L19" s="386"/>
    </row>
    <row r="20" spans="1:12" ht="15" customHeight="1" x14ac:dyDescent="0.2">
      <c r="A20" s="386"/>
      <c r="B20" s="398">
        <v>25</v>
      </c>
      <c r="C20" s="399" t="s">
        <v>269</v>
      </c>
      <c r="D20" s="514">
        <f>入力!G53</f>
        <v>0</v>
      </c>
      <c r="E20" s="515">
        <f>入力!H53</f>
        <v>0.56085885051352258</v>
      </c>
      <c r="F20" s="514">
        <f>入力!I53</f>
        <v>0</v>
      </c>
      <c r="G20" s="515">
        <f>投入!AR15</f>
        <v>0.51603500000000002</v>
      </c>
      <c r="H20" s="514">
        <f t="shared" si="0"/>
        <v>0</v>
      </c>
      <c r="I20" s="515">
        <f>投入!AS15</f>
        <v>0.24607799999999999</v>
      </c>
      <c r="J20" s="516">
        <f t="shared" si="1"/>
        <v>0</v>
      </c>
      <c r="K20" s="386"/>
      <c r="L20" s="386"/>
    </row>
    <row r="21" spans="1:12" ht="15" customHeight="1" x14ac:dyDescent="0.2">
      <c r="A21" s="386"/>
      <c r="B21" s="398">
        <v>26</v>
      </c>
      <c r="C21" s="399" t="s">
        <v>270</v>
      </c>
      <c r="D21" s="514">
        <f>入力!G54</f>
        <v>0</v>
      </c>
      <c r="E21" s="515">
        <f>入力!H54</f>
        <v>0.21789816813389928</v>
      </c>
      <c r="F21" s="514">
        <f>入力!I54</f>
        <v>0</v>
      </c>
      <c r="G21" s="515">
        <f>投入!AR16</f>
        <v>0.32752399999999998</v>
      </c>
      <c r="H21" s="514">
        <f t="shared" si="0"/>
        <v>0</v>
      </c>
      <c r="I21" s="515">
        <f>投入!AS16</f>
        <v>0.122201</v>
      </c>
      <c r="J21" s="516">
        <f t="shared" si="1"/>
        <v>0</v>
      </c>
      <c r="K21" s="386"/>
      <c r="L21" s="386"/>
    </row>
    <row r="22" spans="1:12" ht="15" customHeight="1" x14ac:dyDescent="0.2">
      <c r="A22" s="386"/>
      <c r="B22" s="398">
        <v>27</v>
      </c>
      <c r="C22" s="399" t="s">
        <v>271</v>
      </c>
      <c r="D22" s="514">
        <f>入力!G55</f>
        <v>0</v>
      </c>
      <c r="E22" s="515">
        <f>入力!H55</f>
        <v>0.19141894773723644</v>
      </c>
      <c r="F22" s="514">
        <f>入力!I55</f>
        <v>0</v>
      </c>
      <c r="G22" s="515">
        <f>投入!AR17</f>
        <v>0.229827</v>
      </c>
      <c r="H22" s="514">
        <f t="shared" si="0"/>
        <v>0</v>
      </c>
      <c r="I22" s="515">
        <f>投入!AS17</f>
        <v>0.17247100000000001</v>
      </c>
      <c r="J22" s="516">
        <f t="shared" si="1"/>
        <v>0</v>
      </c>
      <c r="K22" s="386"/>
      <c r="L22" s="386"/>
    </row>
    <row r="23" spans="1:12" ht="15" customHeight="1" x14ac:dyDescent="0.2">
      <c r="A23" s="386"/>
      <c r="B23" s="398">
        <v>28</v>
      </c>
      <c r="C23" s="399" t="s">
        <v>272</v>
      </c>
      <c r="D23" s="514">
        <f>入力!G56</f>
        <v>0</v>
      </c>
      <c r="E23" s="515">
        <f>入力!H56</f>
        <v>0.15479076671729541</v>
      </c>
      <c r="F23" s="514">
        <f>入力!I56</f>
        <v>0</v>
      </c>
      <c r="G23" s="515">
        <f>投入!AR18</f>
        <v>0.53718900000000003</v>
      </c>
      <c r="H23" s="514">
        <f t="shared" si="0"/>
        <v>0</v>
      </c>
      <c r="I23" s="515">
        <f>投入!AS18</f>
        <v>0.310172</v>
      </c>
      <c r="J23" s="516">
        <f t="shared" si="1"/>
        <v>0</v>
      </c>
      <c r="K23" s="386"/>
      <c r="L23" s="386"/>
    </row>
    <row r="24" spans="1:12" ht="15" customHeight="1" x14ac:dyDescent="0.2">
      <c r="A24" s="386"/>
      <c r="B24" s="398">
        <v>29</v>
      </c>
      <c r="C24" s="399" t="s">
        <v>358</v>
      </c>
      <c r="D24" s="514">
        <f>入力!G57</f>
        <v>0</v>
      </c>
      <c r="E24" s="515">
        <f>入力!H57</f>
        <v>0.23449402462830726</v>
      </c>
      <c r="F24" s="514">
        <f>入力!I57</f>
        <v>0</v>
      </c>
      <c r="G24" s="515">
        <f>投入!AR19</f>
        <v>0.46703800000000001</v>
      </c>
      <c r="H24" s="514">
        <f t="shared" si="0"/>
        <v>0</v>
      </c>
      <c r="I24" s="515">
        <f>投入!AS19</f>
        <v>0.16475300000000001</v>
      </c>
      <c r="J24" s="516">
        <f t="shared" si="1"/>
        <v>0</v>
      </c>
      <c r="K24" s="386"/>
      <c r="L24" s="386"/>
    </row>
    <row r="25" spans="1:12" ht="15" customHeight="1" x14ac:dyDescent="0.2">
      <c r="A25" s="386"/>
      <c r="B25" s="398">
        <v>30</v>
      </c>
      <c r="C25" s="399" t="s">
        <v>359</v>
      </c>
      <c r="D25" s="514">
        <f>入力!G58</f>
        <v>0</v>
      </c>
      <c r="E25" s="515">
        <f>入力!H58</f>
        <v>0.65575035969815409</v>
      </c>
      <c r="F25" s="514">
        <f>入力!I58</f>
        <v>0</v>
      </c>
      <c r="G25" s="515">
        <f>投入!AR20</f>
        <v>0.46452399999999999</v>
      </c>
      <c r="H25" s="514">
        <f t="shared" si="0"/>
        <v>0</v>
      </c>
      <c r="I25" s="515">
        <f>投入!AS20</f>
        <v>0.26119399999999998</v>
      </c>
      <c r="J25" s="516">
        <f t="shared" si="1"/>
        <v>0</v>
      </c>
      <c r="K25" s="386"/>
      <c r="L25" s="386"/>
    </row>
    <row r="26" spans="1:12" ht="15" customHeight="1" x14ac:dyDescent="0.2">
      <c r="A26" s="386"/>
      <c r="B26" s="398">
        <v>31</v>
      </c>
      <c r="C26" s="399" t="s">
        <v>360</v>
      </c>
      <c r="D26" s="514">
        <f>入力!G59</f>
        <v>0</v>
      </c>
      <c r="E26" s="515">
        <f>入力!H59</f>
        <v>0.15292646048856229</v>
      </c>
      <c r="F26" s="514">
        <f>入力!I59</f>
        <v>0</v>
      </c>
      <c r="G26" s="515">
        <f>投入!AR21</f>
        <v>0.35369099999999998</v>
      </c>
      <c r="H26" s="514">
        <f t="shared" si="0"/>
        <v>0</v>
      </c>
      <c r="I26" s="515">
        <f>投入!AS21</f>
        <v>0.28465400000000002</v>
      </c>
      <c r="J26" s="516">
        <f t="shared" si="1"/>
        <v>0</v>
      </c>
      <c r="K26" s="386"/>
      <c r="L26" s="386"/>
    </row>
    <row r="27" spans="1:12" ht="15" customHeight="1" x14ac:dyDescent="0.2">
      <c r="A27" s="386"/>
      <c r="B27" s="398">
        <v>32</v>
      </c>
      <c r="C27" s="399" t="s">
        <v>273</v>
      </c>
      <c r="D27" s="514">
        <f>入力!G60</f>
        <v>0</v>
      </c>
      <c r="E27" s="515">
        <f>入力!H60</f>
        <v>7.6360752473255689E-3</v>
      </c>
      <c r="F27" s="514">
        <f>入力!I60</f>
        <v>0</v>
      </c>
      <c r="G27" s="515">
        <f>投入!AR22</f>
        <v>0.33721499999999999</v>
      </c>
      <c r="H27" s="514">
        <f t="shared" si="0"/>
        <v>0</v>
      </c>
      <c r="I27" s="515">
        <f>投入!AS22</f>
        <v>0.199266</v>
      </c>
      <c r="J27" s="516">
        <f t="shared" si="1"/>
        <v>0</v>
      </c>
      <c r="K27" s="386"/>
      <c r="L27" s="386"/>
    </row>
    <row r="28" spans="1:12" ht="15" customHeight="1" x14ac:dyDescent="0.2">
      <c r="A28" s="386"/>
      <c r="B28" s="398">
        <v>33</v>
      </c>
      <c r="C28" s="399" t="s">
        <v>274</v>
      </c>
      <c r="D28" s="514">
        <f>入力!G61</f>
        <v>0</v>
      </c>
      <c r="E28" s="515">
        <f>入力!H61</f>
        <v>0.25041266014902763</v>
      </c>
      <c r="F28" s="514">
        <f>入力!I61</f>
        <v>0</v>
      </c>
      <c r="G28" s="515">
        <f>投入!AR23</f>
        <v>0.35440899999999997</v>
      </c>
      <c r="H28" s="514">
        <f t="shared" si="0"/>
        <v>0</v>
      </c>
      <c r="I28" s="515">
        <f>投入!AS23</f>
        <v>0.19325600000000001</v>
      </c>
      <c r="J28" s="516">
        <f t="shared" si="1"/>
        <v>0</v>
      </c>
      <c r="K28" s="386"/>
      <c r="L28" s="386"/>
    </row>
    <row r="29" spans="1:12" ht="15" customHeight="1" x14ac:dyDescent="0.2">
      <c r="A29" s="386"/>
      <c r="B29" s="398">
        <v>34</v>
      </c>
      <c r="C29" s="399" t="s">
        <v>352</v>
      </c>
      <c r="D29" s="514">
        <f>入力!G62</f>
        <v>0</v>
      </c>
      <c r="E29" s="515">
        <f>入力!H62</f>
        <v>9.5154664819196988E-4</v>
      </c>
      <c r="F29" s="514">
        <f>入力!I62</f>
        <v>0</v>
      </c>
      <c r="G29" s="515">
        <f>投入!AR24</f>
        <v>0.320886</v>
      </c>
      <c r="H29" s="514">
        <f t="shared" si="0"/>
        <v>0</v>
      </c>
      <c r="I29" s="515">
        <f>投入!AS24</f>
        <v>3.4450000000000001E-2</v>
      </c>
      <c r="J29" s="516">
        <f t="shared" si="1"/>
        <v>0</v>
      </c>
      <c r="K29" s="386"/>
      <c r="L29" s="386"/>
    </row>
    <row r="30" spans="1:12" ht="15" customHeight="1" x14ac:dyDescent="0.2">
      <c r="A30" s="386"/>
      <c r="B30" s="398">
        <v>35</v>
      </c>
      <c r="C30" s="399" t="s">
        <v>275</v>
      </c>
      <c r="D30" s="514">
        <f>入力!G63</f>
        <v>0</v>
      </c>
      <c r="E30" s="515">
        <f>入力!H63</f>
        <v>2.4678024320845204E-2</v>
      </c>
      <c r="F30" s="514">
        <f>入力!I63</f>
        <v>0</v>
      </c>
      <c r="G30" s="515">
        <f>投入!AR25</f>
        <v>0.27920400000000001</v>
      </c>
      <c r="H30" s="514">
        <f t="shared" si="0"/>
        <v>0</v>
      </c>
      <c r="I30" s="515">
        <f>投入!AS25</f>
        <v>0.18775800000000001</v>
      </c>
      <c r="J30" s="516">
        <f t="shared" si="1"/>
        <v>0</v>
      </c>
      <c r="K30" s="386"/>
      <c r="L30" s="386"/>
    </row>
    <row r="31" spans="1:12" ht="15" customHeight="1" x14ac:dyDescent="0.2">
      <c r="A31" s="386"/>
      <c r="B31" s="398">
        <v>39</v>
      </c>
      <c r="C31" s="399" t="s">
        <v>353</v>
      </c>
      <c r="D31" s="514">
        <f>入力!G64</f>
        <v>0</v>
      </c>
      <c r="E31" s="515">
        <f>入力!H64</f>
        <v>0.22036476120568127</v>
      </c>
      <c r="F31" s="514">
        <f>入力!I64</f>
        <v>0</v>
      </c>
      <c r="G31" s="515">
        <f>投入!AR26</f>
        <v>0.49852600000000002</v>
      </c>
      <c r="H31" s="514">
        <f t="shared" si="0"/>
        <v>0</v>
      </c>
      <c r="I31" s="515">
        <f>投入!AS26</f>
        <v>0.26282800000000001</v>
      </c>
      <c r="J31" s="516">
        <f t="shared" si="1"/>
        <v>0</v>
      </c>
      <c r="K31" s="386"/>
      <c r="L31" s="386"/>
    </row>
    <row r="32" spans="1:12" ht="15" customHeight="1" x14ac:dyDescent="0.2">
      <c r="A32" s="386"/>
      <c r="B32" s="398">
        <v>41</v>
      </c>
      <c r="C32" s="399" t="s">
        <v>276</v>
      </c>
      <c r="D32" s="514">
        <f>入力!G65</f>
        <v>0</v>
      </c>
      <c r="E32" s="515">
        <f>入力!H65</f>
        <v>1</v>
      </c>
      <c r="F32" s="514">
        <f>入力!I65</f>
        <v>0</v>
      </c>
      <c r="G32" s="515">
        <f>投入!AR27</f>
        <v>0.49614200000000003</v>
      </c>
      <c r="H32" s="514">
        <f t="shared" si="0"/>
        <v>0</v>
      </c>
      <c r="I32" s="515">
        <f>投入!AS27</f>
        <v>0.34335199999999999</v>
      </c>
      <c r="J32" s="516">
        <f t="shared" si="1"/>
        <v>0</v>
      </c>
      <c r="K32" s="386"/>
      <c r="L32" s="386"/>
    </row>
    <row r="33" spans="1:12" ht="15" customHeight="1" x14ac:dyDescent="0.2">
      <c r="A33" s="386"/>
      <c r="B33" s="398">
        <v>46</v>
      </c>
      <c r="C33" s="399" t="s">
        <v>390</v>
      </c>
      <c r="D33" s="514">
        <f>入力!G66</f>
        <v>0</v>
      </c>
      <c r="E33" s="515">
        <f>入力!H66</f>
        <v>0.62909366281054369</v>
      </c>
      <c r="F33" s="514">
        <f>入力!I66</f>
        <v>0</v>
      </c>
      <c r="G33" s="515">
        <f>投入!AR28</f>
        <v>0.47198499999999999</v>
      </c>
      <c r="H33" s="514">
        <f t="shared" si="0"/>
        <v>0</v>
      </c>
      <c r="I33" s="515">
        <f>投入!AS28</f>
        <v>7.3520000000000002E-2</v>
      </c>
      <c r="J33" s="516">
        <f t="shared" si="1"/>
        <v>0</v>
      </c>
      <c r="K33" s="386"/>
      <c r="L33" s="386"/>
    </row>
    <row r="34" spans="1:12" ht="15" customHeight="1" x14ac:dyDescent="0.2">
      <c r="A34" s="386"/>
      <c r="B34" s="398">
        <v>47</v>
      </c>
      <c r="C34" s="399" t="s">
        <v>354</v>
      </c>
      <c r="D34" s="514">
        <f>入力!G67</f>
        <v>0</v>
      </c>
      <c r="E34" s="515">
        <f>入力!H67</f>
        <v>1</v>
      </c>
      <c r="F34" s="514">
        <f>入力!I67</f>
        <v>0</v>
      </c>
      <c r="G34" s="515">
        <f>投入!AR29</f>
        <v>0.49848599999999998</v>
      </c>
      <c r="H34" s="514">
        <f t="shared" si="0"/>
        <v>0</v>
      </c>
      <c r="I34" s="515">
        <f>投入!AS29</f>
        <v>0.122907</v>
      </c>
      <c r="J34" s="516">
        <f t="shared" si="1"/>
        <v>0</v>
      </c>
      <c r="K34" s="386"/>
      <c r="L34" s="386"/>
    </row>
    <row r="35" spans="1:12" ht="15" customHeight="1" x14ac:dyDescent="0.2">
      <c r="A35" s="386"/>
      <c r="B35" s="398">
        <v>48</v>
      </c>
      <c r="C35" s="399" t="s">
        <v>361</v>
      </c>
      <c r="D35" s="514">
        <f>入力!G68</f>
        <v>0</v>
      </c>
      <c r="E35" s="515">
        <f>入力!H68</f>
        <v>1</v>
      </c>
      <c r="F35" s="514">
        <f>入力!I68</f>
        <v>0</v>
      </c>
      <c r="G35" s="515">
        <f>投入!AR30</f>
        <v>0.65642999999999996</v>
      </c>
      <c r="H35" s="514">
        <f t="shared" si="0"/>
        <v>0</v>
      </c>
      <c r="I35" s="515">
        <f>投入!AS30</f>
        <v>0.45842899999999998</v>
      </c>
      <c r="J35" s="516">
        <f t="shared" si="1"/>
        <v>0</v>
      </c>
      <c r="K35" s="386"/>
      <c r="L35" s="386"/>
    </row>
    <row r="36" spans="1:12" ht="15" customHeight="1" x14ac:dyDescent="0.2">
      <c r="A36" s="386"/>
      <c r="B36" s="398">
        <v>51</v>
      </c>
      <c r="C36" s="399" t="s">
        <v>277</v>
      </c>
      <c r="D36" s="514">
        <f>入力!G69</f>
        <v>0</v>
      </c>
      <c r="E36" s="515">
        <f>入力!H69</f>
        <v>0.49382988606300171</v>
      </c>
      <c r="F36" s="514">
        <f>入力!I69</f>
        <v>0</v>
      </c>
      <c r="G36" s="515">
        <f>投入!AR31</f>
        <v>0.70514699999999997</v>
      </c>
      <c r="H36" s="514">
        <f t="shared" si="0"/>
        <v>0</v>
      </c>
      <c r="I36" s="515">
        <f>投入!AS31</f>
        <v>0.43969599999999998</v>
      </c>
      <c r="J36" s="516">
        <f t="shared" si="1"/>
        <v>0</v>
      </c>
      <c r="K36" s="386"/>
      <c r="L36" s="386"/>
    </row>
    <row r="37" spans="1:12" ht="15" customHeight="1" x14ac:dyDescent="0.2">
      <c r="A37" s="386"/>
      <c r="B37" s="398">
        <v>53</v>
      </c>
      <c r="C37" s="399" t="s">
        <v>278</v>
      </c>
      <c r="D37" s="514">
        <f>入力!G70</f>
        <v>0</v>
      </c>
      <c r="E37" s="515">
        <f>入力!H70</f>
        <v>0.61377428415537905</v>
      </c>
      <c r="F37" s="514">
        <f>入力!I70</f>
        <v>0</v>
      </c>
      <c r="G37" s="515">
        <f>投入!AR32</f>
        <v>0.63192099999999995</v>
      </c>
      <c r="H37" s="514">
        <f t="shared" si="0"/>
        <v>0</v>
      </c>
      <c r="I37" s="515">
        <f>投入!AS32</f>
        <v>0.30506299999999997</v>
      </c>
      <c r="J37" s="516">
        <f t="shared" si="1"/>
        <v>0</v>
      </c>
      <c r="K37" s="386"/>
      <c r="L37" s="386"/>
    </row>
    <row r="38" spans="1:12" ht="15" customHeight="1" x14ac:dyDescent="0.2">
      <c r="A38" s="386"/>
      <c r="B38" s="398">
        <v>55</v>
      </c>
      <c r="C38" s="399" t="s">
        <v>279</v>
      </c>
      <c r="D38" s="514">
        <f>入力!G71</f>
        <v>0</v>
      </c>
      <c r="E38" s="515">
        <f>入力!H71</f>
        <v>1</v>
      </c>
      <c r="F38" s="514">
        <f>入力!I71</f>
        <v>0</v>
      </c>
      <c r="G38" s="515">
        <f>投入!AR33</f>
        <v>0.85193600000000003</v>
      </c>
      <c r="H38" s="514">
        <f t="shared" si="0"/>
        <v>0</v>
      </c>
      <c r="I38" s="515">
        <f>投入!AS33</f>
        <v>3.4349999999999999E-2</v>
      </c>
      <c r="J38" s="516">
        <f t="shared" si="1"/>
        <v>0</v>
      </c>
      <c r="K38" s="386"/>
      <c r="L38" s="386"/>
    </row>
    <row r="39" spans="1:12" ht="15" customHeight="1" x14ac:dyDescent="0.2">
      <c r="A39" s="386"/>
      <c r="B39" s="398">
        <v>57</v>
      </c>
      <c r="C39" s="399" t="s">
        <v>280</v>
      </c>
      <c r="D39" s="514">
        <f>入力!G72</f>
        <v>0</v>
      </c>
      <c r="E39" s="515">
        <f>入力!H72</f>
        <v>0.75060904331604561</v>
      </c>
      <c r="F39" s="514">
        <f>入力!I72</f>
        <v>0</v>
      </c>
      <c r="G39" s="515">
        <f>投入!AR34</f>
        <v>0.54243300000000005</v>
      </c>
      <c r="H39" s="514">
        <f t="shared" si="0"/>
        <v>0</v>
      </c>
      <c r="I39" s="515">
        <f>投入!AS34</f>
        <v>0.37218200000000001</v>
      </c>
      <c r="J39" s="516">
        <f t="shared" si="1"/>
        <v>0</v>
      </c>
      <c r="K39" s="386"/>
      <c r="L39" s="386"/>
    </row>
    <row r="40" spans="1:12" ht="15" customHeight="1" x14ac:dyDescent="0.2">
      <c r="A40" s="386"/>
      <c r="B40" s="398">
        <v>59</v>
      </c>
      <c r="C40" s="399" t="s">
        <v>281</v>
      </c>
      <c r="D40" s="514">
        <f>入力!G73</f>
        <v>0</v>
      </c>
      <c r="E40" s="515">
        <f>入力!H73</f>
        <v>0.7880714741838426</v>
      </c>
      <c r="F40" s="514">
        <f>入力!I73</f>
        <v>0</v>
      </c>
      <c r="G40" s="515">
        <f>投入!AR35</f>
        <v>0.49241499999999999</v>
      </c>
      <c r="H40" s="514">
        <f t="shared" si="0"/>
        <v>0</v>
      </c>
      <c r="I40" s="515">
        <f>投入!AS35</f>
        <v>0.16040499999999999</v>
      </c>
      <c r="J40" s="516">
        <f t="shared" si="1"/>
        <v>0</v>
      </c>
      <c r="K40" s="386"/>
      <c r="L40" s="386"/>
    </row>
    <row r="41" spans="1:12" ht="15" customHeight="1" x14ac:dyDescent="0.2">
      <c r="A41" s="386"/>
      <c r="B41" s="398">
        <v>61</v>
      </c>
      <c r="C41" s="399" t="s">
        <v>282</v>
      </c>
      <c r="D41" s="514">
        <f>入力!G74</f>
        <v>0</v>
      </c>
      <c r="E41" s="515">
        <f>入力!H74</f>
        <v>1</v>
      </c>
      <c r="F41" s="514">
        <f>入力!I74</f>
        <v>0</v>
      </c>
      <c r="G41" s="515">
        <f>投入!AR36</f>
        <v>0.73546599999999995</v>
      </c>
      <c r="H41" s="514">
        <f t="shared" si="0"/>
        <v>0</v>
      </c>
      <c r="I41" s="515">
        <f>投入!AS36</f>
        <v>0.34839900000000001</v>
      </c>
      <c r="J41" s="516">
        <f t="shared" si="1"/>
        <v>0</v>
      </c>
      <c r="K41" s="386"/>
      <c r="L41" s="386"/>
    </row>
    <row r="42" spans="1:12" ht="15" customHeight="1" x14ac:dyDescent="0.2">
      <c r="A42" s="386"/>
      <c r="B42" s="398">
        <v>63</v>
      </c>
      <c r="C42" s="399" t="s">
        <v>283</v>
      </c>
      <c r="D42" s="514">
        <f>入力!G75</f>
        <v>0</v>
      </c>
      <c r="E42" s="515">
        <f>入力!H75</f>
        <v>0.95522239103521578</v>
      </c>
      <c r="F42" s="514">
        <f>入力!I75</f>
        <v>0</v>
      </c>
      <c r="G42" s="515">
        <f>投入!AR37</f>
        <v>0.70424299999999995</v>
      </c>
      <c r="H42" s="514">
        <f t="shared" si="0"/>
        <v>0</v>
      </c>
      <c r="I42" s="515">
        <f>投入!AS37</f>
        <v>0.46853800000000001</v>
      </c>
      <c r="J42" s="516">
        <f t="shared" si="1"/>
        <v>0</v>
      </c>
      <c r="K42" s="386"/>
      <c r="L42" s="386"/>
    </row>
    <row r="43" spans="1:12" ht="15" customHeight="1" x14ac:dyDescent="0.2">
      <c r="A43" s="386"/>
      <c r="B43" s="398">
        <v>64</v>
      </c>
      <c r="C43" s="399" t="s">
        <v>284</v>
      </c>
      <c r="D43" s="514">
        <f>入力!G76</f>
        <v>0</v>
      </c>
      <c r="E43" s="515">
        <f>入力!H76</f>
        <v>0.99080284684038067</v>
      </c>
      <c r="F43" s="514">
        <f>入力!I76</f>
        <v>0</v>
      </c>
      <c r="G43" s="515">
        <f>投入!AR38</f>
        <v>0.61144900000000002</v>
      </c>
      <c r="H43" s="514">
        <f t="shared" si="0"/>
        <v>0</v>
      </c>
      <c r="I43" s="515">
        <f>投入!AS38</f>
        <v>0.52822800000000003</v>
      </c>
      <c r="J43" s="516">
        <f t="shared" si="1"/>
        <v>0</v>
      </c>
      <c r="K43" s="386"/>
      <c r="L43" s="386"/>
    </row>
    <row r="44" spans="1:12" ht="15" customHeight="1" x14ac:dyDescent="0.2">
      <c r="A44" s="386"/>
      <c r="B44" s="398">
        <v>65</v>
      </c>
      <c r="C44" s="399" t="s">
        <v>362</v>
      </c>
      <c r="D44" s="514">
        <f>入力!G77</f>
        <v>0</v>
      </c>
      <c r="E44" s="515">
        <f>入力!H77</f>
        <v>0.98187347695267513</v>
      </c>
      <c r="F44" s="514">
        <f>入力!I77</f>
        <v>0</v>
      </c>
      <c r="G44" s="515">
        <f>投入!AR39</f>
        <v>0.63195500000000004</v>
      </c>
      <c r="H44" s="514">
        <f>F44*G44</f>
        <v>0</v>
      </c>
      <c r="I44" s="515">
        <f>投入!AS39</f>
        <v>0.53484900000000002</v>
      </c>
      <c r="J44" s="516">
        <f>F44*I44</f>
        <v>0</v>
      </c>
      <c r="K44" s="386"/>
      <c r="L44" s="386"/>
    </row>
    <row r="45" spans="1:12" ht="15" customHeight="1" x14ac:dyDescent="0.2">
      <c r="A45" s="386"/>
      <c r="B45" s="398">
        <v>66</v>
      </c>
      <c r="C45" s="399" t="s">
        <v>285</v>
      </c>
      <c r="D45" s="514">
        <f>入力!G78</f>
        <v>0</v>
      </c>
      <c r="E45" s="515">
        <f>入力!H78</f>
        <v>0.6805114875291528</v>
      </c>
      <c r="F45" s="514">
        <f>入力!I78</f>
        <v>0</v>
      </c>
      <c r="G45" s="515">
        <f>投入!AR40</f>
        <v>0.65778499999999995</v>
      </c>
      <c r="H45" s="514">
        <f t="shared" ref="H45:H48" si="2">F45*G45</f>
        <v>0</v>
      </c>
      <c r="I45" s="515">
        <f>投入!AS40</f>
        <v>0.430672</v>
      </c>
      <c r="J45" s="516">
        <f t="shared" ref="J45:J48" si="3">F45*I45</f>
        <v>0</v>
      </c>
      <c r="K45" s="386"/>
      <c r="L45" s="386"/>
    </row>
    <row r="46" spans="1:12" ht="15" customHeight="1" x14ac:dyDescent="0.2">
      <c r="A46" s="386"/>
      <c r="B46" s="398">
        <v>67</v>
      </c>
      <c r="C46" s="399" t="s">
        <v>286</v>
      </c>
      <c r="D46" s="514">
        <f>入力!G79</f>
        <v>0</v>
      </c>
      <c r="E46" s="515">
        <f>入力!H79</f>
        <v>0.82030496683323129</v>
      </c>
      <c r="F46" s="514">
        <f>入力!I79</f>
        <v>0</v>
      </c>
      <c r="G46" s="515">
        <f>投入!AR41</f>
        <v>0.54804799999999998</v>
      </c>
      <c r="H46" s="514">
        <f t="shared" si="2"/>
        <v>0</v>
      </c>
      <c r="I46" s="515">
        <f>投入!AS41</f>
        <v>0.31551400000000002</v>
      </c>
      <c r="J46" s="516">
        <f t="shared" si="3"/>
        <v>0</v>
      </c>
      <c r="K46" s="386"/>
      <c r="L46" s="386"/>
    </row>
    <row r="47" spans="1:12" ht="15" customHeight="1" x14ac:dyDescent="0.2">
      <c r="A47" s="386"/>
      <c r="B47" s="398">
        <v>68</v>
      </c>
      <c r="C47" s="399" t="s">
        <v>287</v>
      </c>
      <c r="D47" s="514">
        <f>入力!G80</f>
        <v>0</v>
      </c>
      <c r="E47" s="515">
        <f>入力!H80</f>
        <v>1</v>
      </c>
      <c r="F47" s="514">
        <f>入力!I80</f>
        <v>0</v>
      </c>
      <c r="G47" s="515">
        <f>投入!AR42</f>
        <v>0</v>
      </c>
      <c r="H47" s="514">
        <f t="shared" si="2"/>
        <v>0</v>
      </c>
      <c r="I47" s="515">
        <f>投入!AS42</f>
        <v>0</v>
      </c>
      <c r="J47" s="516">
        <f t="shared" si="3"/>
        <v>0</v>
      </c>
      <c r="K47" s="386"/>
      <c r="L47" s="386"/>
    </row>
    <row r="48" spans="1:12" ht="15" customHeight="1" x14ac:dyDescent="0.2">
      <c r="A48" s="386"/>
      <c r="B48" s="398">
        <v>69</v>
      </c>
      <c r="C48" s="399" t="s">
        <v>288</v>
      </c>
      <c r="D48" s="514">
        <f>入力!G81</f>
        <v>0</v>
      </c>
      <c r="E48" s="515">
        <f>入力!H81</f>
        <v>7.0739845855236627E-3</v>
      </c>
      <c r="F48" s="514">
        <f>入力!I81</f>
        <v>0</v>
      </c>
      <c r="G48" s="515">
        <f>投入!AR43</f>
        <v>0.65922000000000003</v>
      </c>
      <c r="H48" s="514">
        <f t="shared" si="2"/>
        <v>0</v>
      </c>
      <c r="I48" s="515">
        <f>投入!AS43</f>
        <v>7.4229999999999999E-3</v>
      </c>
      <c r="J48" s="516">
        <f t="shared" si="3"/>
        <v>0</v>
      </c>
      <c r="K48" s="386"/>
      <c r="L48" s="386"/>
    </row>
    <row r="49" spans="1:14" ht="20.100000000000001" customHeight="1" x14ac:dyDescent="0.2">
      <c r="A49" s="386"/>
      <c r="B49" s="701" t="s">
        <v>243</v>
      </c>
      <c r="C49" s="702"/>
      <c r="D49" s="490">
        <f>SUM(D10:D48)</f>
        <v>0</v>
      </c>
      <c r="E49" s="517" t="s">
        <v>189</v>
      </c>
      <c r="F49" s="490">
        <f>SUM(F10:F48)</f>
        <v>0</v>
      </c>
      <c r="G49" s="517" t="s">
        <v>189</v>
      </c>
      <c r="H49" s="490">
        <f>SUM(H10:H48)</f>
        <v>0</v>
      </c>
      <c r="I49" s="517" t="s">
        <v>189</v>
      </c>
      <c r="J49" s="490">
        <f>SUM(J10:J48)</f>
        <v>0</v>
      </c>
      <c r="K49" s="386"/>
      <c r="L49" s="386"/>
    </row>
    <row r="50" spans="1:14" x14ac:dyDescent="0.2">
      <c r="A50" s="386"/>
      <c r="B50" s="386"/>
      <c r="C50" s="386"/>
      <c r="D50" s="386"/>
      <c r="E50" s="386"/>
      <c r="F50" s="386"/>
      <c r="G50" s="464"/>
      <c r="H50" s="464"/>
      <c r="I50" s="464"/>
      <c r="J50" s="386"/>
      <c r="K50" s="386"/>
      <c r="L50" s="386"/>
    </row>
    <row r="51" spans="1:14" ht="20.100000000000001" customHeight="1" x14ac:dyDescent="0.15">
      <c r="A51" s="497" t="s">
        <v>329</v>
      </c>
      <c r="B51" s="386"/>
      <c r="C51" s="386"/>
      <c r="D51" s="386"/>
      <c r="E51" s="386"/>
      <c r="F51" s="386"/>
      <c r="G51" s="386"/>
      <c r="H51" s="500" t="s">
        <v>178</v>
      </c>
      <c r="I51" s="518"/>
      <c r="J51" s="518"/>
      <c r="K51" s="518"/>
      <c r="L51" s="518"/>
      <c r="M51" s="3"/>
      <c r="N51" s="10"/>
    </row>
    <row r="52" spans="1:14" ht="15" customHeight="1" x14ac:dyDescent="0.15">
      <c r="A52" s="386"/>
      <c r="B52" s="703" t="s">
        <v>184</v>
      </c>
      <c r="C52" s="704"/>
      <c r="D52" s="519"/>
      <c r="E52" s="723" t="s">
        <v>203</v>
      </c>
      <c r="F52" s="723" t="s">
        <v>204</v>
      </c>
      <c r="G52" s="519"/>
      <c r="H52" s="717" t="s">
        <v>205</v>
      </c>
      <c r="I52" s="520"/>
      <c r="J52" s="520"/>
      <c r="K52" s="518"/>
      <c r="L52" s="518"/>
      <c r="M52" s="3"/>
      <c r="N52" s="3"/>
    </row>
    <row r="53" spans="1:14" ht="15" customHeight="1" x14ac:dyDescent="0.15">
      <c r="A53" s="386"/>
      <c r="B53" s="705"/>
      <c r="C53" s="706"/>
      <c r="D53" s="521" t="s">
        <v>6</v>
      </c>
      <c r="E53" s="724"/>
      <c r="F53" s="724"/>
      <c r="G53" s="522" t="s">
        <v>7</v>
      </c>
      <c r="H53" s="718"/>
      <c r="I53" s="520"/>
      <c r="J53" s="520"/>
      <c r="K53" s="520"/>
      <c r="L53" s="520"/>
      <c r="M53" s="11"/>
      <c r="N53" s="11"/>
    </row>
    <row r="54" spans="1:14" ht="15" customHeight="1" x14ac:dyDescent="0.15">
      <c r="A54" s="386"/>
      <c r="B54" s="705"/>
      <c r="C54" s="706"/>
      <c r="D54" s="521"/>
      <c r="E54" s="724"/>
      <c r="F54" s="724"/>
      <c r="G54" s="522"/>
      <c r="H54" s="718"/>
      <c r="I54" s="520"/>
      <c r="J54" s="518"/>
      <c r="K54" s="520"/>
      <c r="L54" s="520"/>
      <c r="M54" s="11"/>
      <c r="N54" s="11"/>
    </row>
    <row r="55" spans="1:14" ht="15" customHeight="1" x14ac:dyDescent="0.15">
      <c r="A55" s="386"/>
      <c r="B55" s="707"/>
      <c r="C55" s="708"/>
      <c r="D55" s="523" t="s">
        <v>206</v>
      </c>
      <c r="E55" s="523" t="s">
        <v>200</v>
      </c>
      <c r="F55" s="523" t="s">
        <v>207</v>
      </c>
      <c r="G55" s="524" t="s">
        <v>208</v>
      </c>
      <c r="H55" s="524" t="s">
        <v>209</v>
      </c>
      <c r="I55" s="520"/>
      <c r="J55" s="520"/>
      <c r="K55" s="520"/>
      <c r="L55" s="520"/>
      <c r="M55" s="11"/>
      <c r="N55" s="11"/>
    </row>
    <row r="56" spans="1:14" ht="12.9" customHeight="1" x14ac:dyDescent="0.2">
      <c r="A56" s="386"/>
      <c r="B56" s="398" t="s">
        <v>256</v>
      </c>
      <c r="C56" s="399" t="s">
        <v>257</v>
      </c>
      <c r="D56" s="525"/>
      <c r="E56" s="526">
        <f t="shared" ref="E56:E90" si="4">F10</f>
        <v>0</v>
      </c>
      <c r="F56" s="525">
        <f t="array" ref="F56:F94">MMULT(投入!C5:AO43,E56:E94)</f>
        <v>0</v>
      </c>
      <c r="G56" s="378">
        <f>自給・移輸入率!C5</f>
        <v>0.64523593864062168</v>
      </c>
      <c r="H56" s="527">
        <f>F56*G56</f>
        <v>0</v>
      </c>
      <c r="I56" s="528"/>
      <c r="J56" s="529"/>
      <c r="K56" s="528"/>
      <c r="L56" s="529"/>
      <c r="M56" s="12"/>
      <c r="N56" s="13"/>
    </row>
    <row r="57" spans="1:14" ht="12.9" customHeight="1" x14ac:dyDescent="0.2">
      <c r="A57" s="386"/>
      <c r="B57" s="398" t="s">
        <v>258</v>
      </c>
      <c r="C57" s="399" t="s">
        <v>259</v>
      </c>
      <c r="D57" s="530"/>
      <c r="E57" s="514">
        <f t="shared" si="4"/>
        <v>0</v>
      </c>
      <c r="F57" s="530">
        <v>0</v>
      </c>
      <c r="G57" s="515">
        <f>自給・移輸入率!C6</f>
        <v>0.8563840864758927</v>
      </c>
      <c r="H57" s="516">
        <f t="shared" ref="H57:H89" si="5">F57*G57</f>
        <v>0</v>
      </c>
      <c r="I57" s="528"/>
      <c r="J57" s="529"/>
      <c r="K57" s="528"/>
      <c r="L57" s="529"/>
      <c r="M57" s="12"/>
      <c r="N57" s="13"/>
    </row>
    <row r="58" spans="1:14" ht="12.9" customHeight="1" x14ac:dyDescent="0.2">
      <c r="A58" s="386"/>
      <c r="B58" s="398" t="s">
        <v>260</v>
      </c>
      <c r="C58" s="399" t="s">
        <v>261</v>
      </c>
      <c r="D58" s="530"/>
      <c r="E58" s="514">
        <f t="shared" si="4"/>
        <v>0</v>
      </c>
      <c r="F58" s="530">
        <v>0</v>
      </c>
      <c r="G58" s="515">
        <f>自給・移輸入率!C7</f>
        <v>0.40991575388009316</v>
      </c>
      <c r="H58" s="516">
        <f t="shared" si="5"/>
        <v>0</v>
      </c>
      <c r="I58" s="528"/>
      <c r="J58" s="529"/>
      <c r="K58" s="528"/>
      <c r="L58" s="529"/>
      <c r="M58" s="12"/>
      <c r="N58" s="13"/>
    </row>
    <row r="59" spans="1:14" ht="12.9" customHeight="1" x14ac:dyDescent="0.2">
      <c r="A59" s="386"/>
      <c r="B59" s="398" t="s">
        <v>264</v>
      </c>
      <c r="C59" s="399" t="s">
        <v>262</v>
      </c>
      <c r="D59" s="530"/>
      <c r="E59" s="514">
        <f t="shared" si="4"/>
        <v>0</v>
      </c>
      <c r="F59" s="530">
        <v>0</v>
      </c>
      <c r="G59" s="515">
        <f>自給・移輸入率!C8</f>
        <v>5.2308604401407277E-2</v>
      </c>
      <c r="H59" s="516">
        <f t="shared" si="5"/>
        <v>0</v>
      </c>
      <c r="I59" s="528"/>
      <c r="J59" s="529"/>
      <c r="K59" s="528"/>
      <c r="L59" s="529"/>
      <c r="M59" s="12"/>
      <c r="N59" s="13"/>
    </row>
    <row r="60" spans="1:14" ht="12.9" customHeight="1" x14ac:dyDescent="0.2">
      <c r="A60" s="386"/>
      <c r="B60" s="398">
        <v>11</v>
      </c>
      <c r="C60" s="399" t="s">
        <v>263</v>
      </c>
      <c r="D60" s="530"/>
      <c r="E60" s="514">
        <f t="shared" si="4"/>
        <v>0</v>
      </c>
      <c r="F60" s="530">
        <v>0</v>
      </c>
      <c r="G60" s="515">
        <f>自給・移輸入率!C9</f>
        <v>0.1685345543539698</v>
      </c>
      <c r="H60" s="516">
        <f t="shared" si="5"/>
        <v>0</v>
      </c>
      <c r="I60" s="528"/>
      <c r="J60" s="529"/>
      <c r="K60" s="528"/>
      <c r="L60" s="529"/>
      <c r="M60" s="12"/>
      <c r="N60" s="13"/>
    </row>
    <row r="61" spans="1:14" ht="12.9" customHeight="1" x14ac:dyDescent="0.2">
      <c r="A61" s="386"/>
      <c r="B61" s="398">
        <v>15</v>
      </c>
      <c r="C61" s="399" t="s">
        <v>265</v>
      </c>
      <c r="D61" s="530"/>
      <c r="E61" s="514">
        <f t="shared" si="4"/>
        <v>0</v>
      </c>
      <c r="F61" s="530">
        <v>0</v>
      </c>
      <c r="G61" s="515">
        <f>自給・移輸入率!C10</f>
        <v>7.3574075753341517E-2</v>
      </c>
      <c r="H61" s="516">
        <f t="shared" si="5"/>
        <v>0</v>
      </c>
      <c r="I61" s="528"/>
      <c r="J61" s="529"/>
      <c r="K61" s="528"/>
      <c r="L61" s="529"/>
      <c r="M61" s="12"/>
      <c r="N61" s="13"/>
    </row>
    <row r="62" spans="1:14" ht="12.9" customHeight="1" x14ac:dyDescent="0.2">
      <c r="A62" s="386"/>
      <c r="B62" s="398">
        <v>16</v>
      </c>
      <c r="C62" s="399" t="s">
        <v>266</v>
      </c>
      <c r="D62" s="530"/>
      <c r="E62" s="514">
        <f t="shared" si="4"/>
        <v>0</v>
      </c>
      <c r="F62" s="530">
        <v>0</v>
      </c>
      <c r="G62" s="515">
        <f>自給・移輸入率!C11</f>
        <v>0.30753116146768145</v>
      </c>
      <c r="H62" s="516">
        <f t="shared" si="5"/>
        <v>0</v>
      </c>
      <c r="I62" s="528"/>
      <c r="J62" s="529"/>
      <c r="K62" s="528"/>
      <c r="L62" s="529"/>
      <c r="M62" s="12"/>
      <c r="N62" s="13"/>
    </row>
    <row r="63" spans="1:14" ht="12.9" customHeight="1" x14ac:dyDescent="0.2">
      <c r="A63" s="386"/>
      <c r="B63" s="398">
        <v>20</v>
      </c>
      <c r="C63" s="399" t="s">
        <v>267</v>
      </c>
      <c r="D63" s="530"/>
      <c r="E63" s="514">
        <f t="shared" si="4"/>
        <v>0</v>
      </c>
      <c r="F63" s="530">
        <v>0</v>
      </c>
      <c r="G63" s="515">
        <f>自給・移輸入率!C12</f>
        <v>5.1861191133757201E-2</v>
      </c>
      <c r="H63" s="516">
        <f t="shared" si="5"/>
        <v>0</v>
      </c>
      <c r="I63" s="528"/>
      <c r="J63" s="529"/>
      <c r="K63" s="528"/>
      <c r="L63" s="529"/>
      <c r="M63" s="12"/>
      <c r="N63" s="13"/>
    </row>
    <row r="64" spans="1:14" ht="12.9" customHeight="1" x14ac:dyDescent="0.2">
      <c r="A64" s="386"/>
      <c r="B64" s="398">
        <v>21</v>
      </c>
      <c r="C64" s="399" t="s">
        <v>268</v>
      </c>
      <c r="D64" s="530"/>
      <c r="E64" s="514">
        <f t="shared" si="4"/>
        <v>0</v>
      </c>
      <c r="F64" s="530">
        <v>0</v>
      </c>
      <c r="G64" s="515">
        <f>自給・移輸入率!C13</f>
        <v>3.5495573837728722E-2</v>
      </c>
      <c r="H64" s="516">
        <f t="shared" si="5"/>
        <v>0</v>
      </c>
      <c r="I64" s="528"/>
      <c r="J64" s="529"/>
      <c r="K64" s="528"/>
      <c r="L64" s="529"/>
      <c r="M64" s="12"/>
      <c r="N64" s="13"/>
    </row>
    <row r="65" spans="1:14" ht="12.9" customHeight="1" x14ac:dyDescent="0.2">
      <c r="A65" s="386"/>
      <c r="B65" s="398">
        <v>22</v>
      </c>
      <c r="C65" s="399" t="s">
        <v>357</v>
      </c>
      <c r="D65" s="530"/>
      <c r="E65" s="514">
        <f t="shared" si="4"/>
        <v>0</v>
      </c>
      <c r="F65" s="530">
        <v>0</v>
      </c>
      <c r="G65" s="515">
        <f>自給・移輸入率!C14</f>
        <v>0.27014248014019482</v>
      </c>
      <c r="H65" s="516">
        <f t="shared" si="5"/>
        <v>0</v>
      </c>
      <c r="I65" s="528"/>
      <c r="J65" s="529"/>
      <c r="K65" s="528"/>
      <c r="L65" s="529"/>
      <c r="M65" s="12"/>
      <c r="N65" s="13"/>
    </row>
    <row r="66" spans="1:14" ht="12.9" customHeight="1" x14ac:dyDescent="0.2">
      <c r="A66" s="386"/>
      <c r="B66" s="398">
        <v>25</v>
      </c>
      <c r="C66" s="399" t="s">
        <v>269</v>
      </c>
      <c r="D66" s="530"/>
      <c r="E66" s="514">
        <f t="shared" si="4"/>
        <v>0</v>
      </c>
      <c r="F66" s="530">
        <v>0</v>
      </c>
      <c r="G66" s="515">
        <f>自給・移輸入率!C15</f>
        <v>0.56085885051352258</v>
      </c>
      <c r="H66" s="516">
        <f t="shared" si="5"/>
        <v>0</v>
      </c>
      <c r="I66" s="528"/>
      <c r="J66" s="529"/>
      <c r="K66" s="528"/>
      <c r="L66" s="529"/>
      <c r="M66" s="12"/>
      <c r="N66" s="13"/>
    </row>
    <row r="67" spans="1:14" ht="12.9" customHeight="1" x14ac:dyDescent="0.15">
      <c r="A67" s="386"/>
      <c r="B67" s="398">
        <v>26</v>
      </c>
      <c r="C67" s="399" t="s">
        <v>270</v>
      </c>
      <c r="D67" s="531" t="s">
        <v>310</v>
      </c>
      <c r="E67" s="514">
        <f t="shared" si="4"/>
        <v>0</v>
      </c>
      <c r="F67" s="530">
        <v>0</v>
      </c>
      <c r="G67" s="515">
        <f>自給・移輸入率!C16</f>
        <v>0.21789816813389928</v>
      </c>
      <c r="H67" s="516">
        <f t="shared" si="5"/>
        <v>0</v>
      </c>
      <c r="I67" s="532"/>
      <c r="J67" s="529"/>
      <c r="K67" s="528"/>
      <c r="L67" s="529"/>
      <c r="M67" s="12"/>
      <c r="N67" s="13"/>
    </row>
    <row r="68" spans="1:14" ht="12.9" customHeight="1" x14ac:dyDescent="0.15">
      <c r="A68" s="386"/>
      <c r="B68" s="398">
        <v>27</v>
      </c>
      <c r="C68" s="399" t="s">
        <v>271</v>
      </c>
      <c r="D68" s="530"/>
      <c r="E68" s="514">
        <f t="shared" si="4"/>
        <v>0</v>
      </c>
      <c r="F68" s="530">
        <v>0</v>
      </c>
      <c r="G68" s="515">
        <f>自給・移輸入率!C17</f>
        <v>0.19141894773723644</v>
      </c>
      <c r="H68" s="516">
        <f t="shared" si="5"/>
        <v>0</v>
      </c>
      <c r="I68" s="532"/>
      <c r="J68" s="529"/>
      <c r="K68" s="528"/>
      <c r="L68" s="529"/>
      <c r="M68" s="12"/>
      <c r="N68" s="13"/>
    </row>
    <row r="69" spans="1:14" ht="12.9" customHeight="1" x14ac:dyDescent="0.15">
      <c r="A69" s="386"/>
      <c r="B69" s="398">
        <v>28</v>
      </c>
      <c r="C69" s="399" t="s">
        <v>272</v>
      </c>
      <c r="D69" s="531" t="s">
        <v>6</v>
      </c>
      <c r="E69" s="514">
        <f t="shared" si="4"/>
        <v>0</v>
      </c>
      <c r="F69" s="530">
        <v>0</v>
      </c>
      <c r="G69" s="515">
        <f>自給・移輸入率!C18</f>
        <v>0.15479076671729541</v>
      </c>
      <c r="H69" s="516">
        <f t="shared" si="5"/>
        <v>0</v>
      </c>
      <c r="I69" s="532"/>
      <c r="J69" s="529"/>
      <c r="K69" s="528"/>
      <c r="L69" s="529"/>
      <c r="M69" s="12"/>
      <c r="N69" s="13"/>
    </row>
    <row r="70" spans="1:14" ht="12.9" customHeight="1" x14ac:dyDescent="0.15">
      <c r="A70" s="386"/>
      <c r="B70" s="398">
        <v>29</v>
      </c>
      <c r="C70" s="399" t="s">
        <v>358</v>
      </c>
      <c r="D70" s="530"/>
      <c r="E70" s="514">
        <f t="shared" si="4"/>
        <v>0</v>
      </c>
      <c r="F70" s="530">
        <v>0</v>
      </c>
      <c r="G70" s="515">
        <f>自給・移輸入率!C19</f>
        <v>0.23449402462830726</v>
      </c>
      <c r="H70" s="516">
        <f t="shared" si="5"/>
        <v>0</v>
      </c>
      <c r="I70" s="532"/>
      <c r="J70" s="529"/>
      <c r="K70" s="528"/>
      <c r="L70" s="529"/>
      <c r="M70" s="12"/>
      <c r="N70" s="13"/>
    </row>
    <row r="71" spans="1:14" ht="12.9" customHeight="1" x14ac:dyDescent="0.2">
      <c r="A71" s="386"/>
      <c r="B71" s="398">
        <v>30</v>
      </c>
      <c r="C71" s="399" t="s">
        <v>359</v>
      </c>
      <c r="D71" s="530"/>
      <c r="E71" s="514">
        <f t="shared" si="4"/>
        <v>0</v>
      </c>
      <c r="F71" s="530">
        <v>0</v>
      </c>
      <c r="G71" s="515">
        <f>自給・移輸入率!C20</f>
        <v>0.65575035969815409</v>
      </c>
      <c r="H71" s="516">
        <f t="shared" si="5"/>
        <v>0</v>
      </c>
      <c r="I71" s="528"/>
      <c r="J71" s="529"/>
      <c r="K71" s="528"/>
      <c r="L71" s="529"/>
      <c r="M71" s="12"/>
      <c r="N71" s="13"/>
    </row>
    <row r="72" spans="1:14" ht="12.9" customHeight="1" x14ac:dyDescent="0.2">
      <c r="A72" s="386"/>
      <c r="B72" s="398">
        <v>31</v>
      </c>
      <c r="C72" s="399" t="s">
        <v>360</v>
      </c>
      <c r="D72" s="530"/>
      <c r="E72" s="514">
        <f t="shared" si="4"/>
        <v>0</v>
      </c>
      <c r="F72" s="530">
        <v>0</v>
      </c>
      <c r="G72" s="515">
        <f>自給・移輸入率!C21</f>
        <v>0.15292646048856229</v>
      </c>
      <c r="H72" s="516">
        <f t="shared" si="5"/>
        <v>0</v>
      </c>
      <c r="I72" s="528"/>
      <c r="J72" s="529"/>
      <c r="K72" s="528"/>
      <c r="L72" s="529"/>
      <c r="M72" s="12"/>
      <c r="N72" s="13"/>
    </row>
    <row r="73" spans="1:14" ht="12.9" customHeight="1" x14ac:dyDescent="0.2">
      <c r="A73" s="386"/>
      <c r="B73" s="398">
        <v>32</v>
      </c>
      <c r="C73" s="399" t="s">
        <v>273</v>
      </c>
      <c r="D73" s="530"/>
      <c r="E73" s="514">
        <f t="shared" si="4"/>
        <v>0</v>
      </c>
      <c r="F73" s="530">
        <v>0</v>
      </c>
      <c r="G73" s="515">
        <f>自給・移輸入率!C22</f>
        <v>7.6360752473255689E-3</v>
      </c>
      <c r="H73" s="516">
        <f t="shared" si="5"/>
        <v>0</v>
      </c>
      <c r="I73" s="528"/>
      <c r="J73" s="529"/>
      <c r="K73" s="528"/>
      <c r="L73" s="529"/>
      <c r="M73" s="12"/>
      <c r="N73" s="13"/>
    </row>
    <row r="74" spans="1:14" ht="12.9" customHeight="1" x14ac:dyDescent="0.2">
      <c r="A74" s="386"/>
      <c r="B74" s="398">
        <v>33</v>
      </c>
      <c r="C74" s="399" t="s">
        <v>274</v>
      </c>
      <c r="D74" s="530"/>
      <c r="E74" s="514">
        <f t="shared" si="4"/>
        <v>0</v>
      </c>
      <c r="F74" s="530">
        <v>0</v>
      </c>
      <c r="G74" s="515">
        <f>自給・移輸入率!C23</f>
        <v>0.25041266014902763</v>
      </c>
      <c r="H74" s="516">
        <f t="shared" si="5"/>
        <v>0</v>
      </c>
      <c r="I74" s="528"/>
      <c r="J74" s="529"/>
      <c r="K74" s="528"/>
      <c r="L74" s="529"/>
      <c r="M74" s="12"/>
      <c r="N74" s="13"/>
    </row>
    <row r="75" spans="1:14" ht="12.9" customHeight="1" x14ac:dyDescent="0.2">
      <c r="A75" s="386"/>
      <c r="B75" s="398">
        <v>34</v>
      </c>
      <c r="C75" s="399" t="s">
        <v>352</v>
      </c>
      <c r="D75" s="530"/>
      <c r="E75" s="514">
        <f t="shared" si="4"/>
        <v>0</v>
      </c>
      <c r="F75" s="530">
        <v>0</v>
      </c>
      <c r="G75" s="515">
        <f>自給・移輸入率!C24</f>
        <v>9.5154664819196988E-4</v>
      </c>
      <c r="H75" s="516">
        <f t="shared" si="5"/>
        <v>0</v>
      </c>
      <c r="I75" s="528"/>
      <c r="J75" s="529"/>
      <c r="K75" s="528"/>
      <c r="L75" s="529"/>
      <c r="M75" s="12"/>
      <c r="N75" s="13"/>
    </row>
    <row r="76" spans="1:14" ht="12.9" customHeight="1" x14ac:dyDescent="0.2">
      <c r="A76" s="386"/>
      <c r="B76" s="398">
        <v>35</v>
      </c>
      <c r="C76" s="399" t="s">
        <v>275</v>
      </c>
      <c r="D76" s="530"/>
      <c r="E76" s="514">
        <f t="shared" si="4"/>
        <v>0</v>
      </c>
      <c r="F76" s="530">
        <v>0</v>
      </c>
      <c r="G76" s="515">
        <f>自給・移輸入率!C25</f>
        <v>2.4678024320845204E-2</v>
      </c>
      <c r="H76" s="516">
        <f t="shared" si="5"/>
        <v>0</v>
      </c>
      <c r="I76" s="528"/>
      <c r="J76" s="529"/>
      <c r="K76" s="528"/>
      <c r="L76" s="529"/>
      <c r="M76" s="12"/>
      <c r="N76" s="13"/>
    </row>
    <row r="77" spans="1:14" ht="12.9" customHeight="1" x14ac:dyDescent="0.2">
      <c r="A77" s="386"/>
      <c r="B77" s="398">
        <v>39</v>
      </c>
      <c r="C77" s="399" t="s">
        <v>353</v>
      </c>
      <c r="D77" s="530"/>
      <c r="E77" s="514">
        <f t="shared" si="4"/>
        <v>0</v>
      </c>
      <c r="F77" s="530">
        <v>0</v>
      </c>
      <c r="G77" s="515">
        <f>自給・移輸入率!C26</f>
        <v>0.22036476120568127</v>
      </c>
      <c r="H77" s="516">
        <f t="shared" si="5"/>
        <v>0</v>
      </c>
      <c r="I77" s="528"/>
      <c r="J77" s="529"/>
      <c r="K77" s="528"/>
      <c r="L77" s="529"/>
      <c r="M77" s="12"/>
      <c r="N77" s="13"/>
    </row>
    <row r="78" spans="1:14" ht="12.9" customHeight="1" x14ac:dyDescent="0.2">
      <c r="A78" s="386"/>
      <c r="B78" s="398">
        <v>41</v>
      </c>
      <c r="C78" s="399" t="s">
        <v>276</v>
      </c>
      <c r="D78" s="530"/>
      <c r="E78" s="514">
        <f t="shared" si="4"/>
        <v>0</v>
      </c>
      <c r="F78" s="530">
        <v>0</v>
      </c>
      <c r="G78" s="515">
        <f>自給・移輸入率!C27</f>
        <v>1</v>
      </c>
      <c r="H78" s="516">
        <f t="shared" si="5"/>
        <v>0</v>
      </c>
      <c r="I78" s="528"/>
      <c r="J78" s="529"/>
      <c r="K78" s="528"/>
      <c r="L78" s="529"/>
      <c r="M78" s="12"/>
      <c r="N78" s="13"/>
    </row>
    <row r="79" spans="1:14" ht="12.9" customHeight="1" x14ac:dyDescent="0.2">
      <c r="A79" s="386"/>
      <c r="B79" s="398">
        <v>46</v>
      </c>
      <c r="C79" s="399" t="s">
        <v>390</v>
      </c>
      <c r="D79" s="530"/>
      <c r="E79" s="514">
        <f t="shared" si="4"/>
        <v>0</v>
      </c>
      <c r="F79" s="530">
        <v>0</v>
      </c>
      <c r="G79" s="515">
        <f>自給・移輸入率!C28</f>
        <v>0.62909366281054369</v>
      </c>
      <c r="H79" s="516">
        <f t="shared" si="5"/>
        <v>0</v>
      </c>
      <c r="I79" s="528"/>
      <c r="J79" s="529"/>
      <c r="K79" s="528"/>
      <c r="L79" s="529"/>
      <c r="M79" s="12"/>
      <c r="N79" s="13"/>
    </row>
    <row r="80" spans="1:14" ht="12.9" customHeight="1" x14ac:dyDescent="0.2">
      <c r="A80" s="386"/>
      <c r="B80" s="398">
        <v>47</v>
      </c>
      <c r="C80" s="399" t="s">
        <v>354</v>
      </c>
      <c r="D80" s="530"/>
      <c r="E80" s="514">
        <f t="shared" si="4"/>
        <v>0</v>
      </c>
      <c r="F80" s="530">
        <v>0</v>
      </c>
      <c r="G80" s="515">
        <f>自給・移輸入率!C29</f>
        <v>1</v>
      </c>
      <c r="H80" s="516">
        <f t="shared" si="5"/>
        <v>0</v>
      </c>
      <c r="I80" s="528"/>
      <c r="J80" s="529"/>
      <c r="K80" s="528"/>
      <c r="L80" s="529"/>
      <c r="M80" s="12"/>
      <c r="N80" s="13"/>
    </row>
    <row r="81" spans="1:14" ht="12.9" customHeight="1" x14ac:dyDescent="0.2">
      <c r="A81" s="386"/>
      <c r="B81" s="398">
        <v>48</v>
      </c>
      <c r="C81" s="399" t="s">
        <v>361</v>
      </c>
      <c r="D81" s="530"/>
      <c r="E81" s="514">
        <f t="shared" si="4"/>
        <v>0</v>
      </c>
      <c r="F81" s="530">
        <v>0</v>
      </c>
      <c r="G81" s="515">
        <f>自給・移輸入率!C30</f>
        <v>1</v>
      </c>
      <c r="H81" s="516">
        <f t="shared" si="5"/>
        <v>0</v>
      </c>
      <c r="I81" s="528"/>
      <c r="J81" s="529"/>
      <c r="K81" s="528"/>
      <c r="L81" s="529"/>
      <c r="M81" s="12"/>
      <c r="N81" s="13"/>
    </row>
    <row r="82" spans="1:14" ht="12.9" customHeight="1" x14ac:dyDescent="0.2">
      <c r="A82" s="386"/>
      <c r="B82" s="398">
        <v>51</v>
      </c>
      <c r="C82" s="399" t="s">
        <v>277</v>
      </c>
      <c r="D82" s="530"/>
      <c r="E82" s="514">
        <f t="shared" si="4"/>
        <v>0</v>
      </c>
      <c r="F82" s="530">
        <v>0</v>
      </c>
      <c r="G82" s="515">
        <f>自給・移輸入率!C31</f>
        <v>0.49382988606300171</v>
      </c>
      <c r="H82" s="516">
        <f t="shared" si="5"/>
        <v>0</v>
      </c>
      <c r="I82" s="528"/>
      <c r="J82" s="529"/>
      <c r="K82" s="528"/>
      <c r="L82" s="529"/>
      <c r="M82" s="12"/>
      <c r="N82" s="13"/>
    </row>
    <row r="83" spans="1:14" ht="12.9" customHeight="1" x14ac:dyDescent="0.2">
      <c r="A83" s="386"/>
      <c r="B83" s="398">
        <v>53</v>
      </c>
      <c r="C83" s="399" t="s">
        <v>278</v>
      </c>
      <c r="D83" s="530"/>
      <c r="E83" s="514">
        <f t="shared" si="4"/>
        <v>0</v>
      </c>
      <c r="F83" s="530">
        <v>0</v>
      </c>
      <c r="G83" s="515">
        <f>自給・移輸入率!C32</f>
        <v>0.61377428415537905</v>
      </c>
      <c r="H83" s="516">
        <f t="shared" si="5"/>
        <v>0</v>
      </c>
      <c r="I83" s="528"/>
      <c r="J83" s="529"/>
      <c r="K83" s="528"/>
      <c r="L83" s="529"/>
      <c r="M83" s="12"/>
      <c r="N83" s="13"/>
    </row>
    <row r="84" spans="1:14" ht="12.9" customHeight="1" x14ac:dyDescent="0.2">
      <c r="A84" s="386"/>
      <c r="B84" s="398">
        <v>55</v>
      </c>
      <c r="C84" s="399" t="s">
        <v>279</v>
      </c>
      <c r="D84" s="530"/>
      <c r="E84" s="514">
        <f t="shared" si="4"/>
        <v>0</v>
      </c>
      <c r="F84" s="530">
        <v>0</v>
      </c>
      <c r="G84" s="515">
        <f>自給・移輸入率!C33</f>
        <v>1</v>
      </c>
      <c r="H84" s="516">
        <f t="shared" si="5"/>
        <v>0</v>
      </c>
      <c r="I84" s="528"/>
      <c r="J84" s="529"/>
      <c r="K84" s="528"/>
      <c r="L84" s="529"/>
      <c r="M84" s="12"/>
      <c r="N84" s="13"/>
    </row>
    <row r="85" spans="1:14" ht="12.9" customHeight="1" x14ac:dyDescent="0.2">
      <c r="A85" s="386"/>
      <c r="B85" s="398">
        <v>57</v>
      </c>
      <c r="C85" s="399" t="s">
        <v>280</v>
      </c>
      <c r="D85" s="530"/>
      <c r="E85" s="514">
        <f t="shared" si="4"/>
        <v>0</v>
      </c>
      <c r="F85" s="530">
        <v>0</v>
      </c>
      <c r="G85" s="515">
        <f>自給・移輸入率!C34</f>
        <v>0.75060904331604561</v>
      </c>
      <c r="H85" s="516">
        <f t="shared" si="5"/>
        <v>0</v>
      </c>
      <c r="I85" s="528"/>
      <c r="J85" s="529"/>
      <c r="K85" s="528"/>
      <c r="L85" s="529"/>
      <c r="M85" s="12"/>
      <c r="N85" s="13"/>
    </row>
    <row r="86" spans="1:14" ht="12.9" customHeight="1" x14ac:dyDescent="0.2">
      <c r="A86" s="386"/>
      <c r="B86" s="398">
        <v>59</v>
      </c>
      <c r="C86" s="399" t="s">
        <v>281</v>
      </c>
      <c r="D86" s="530"/>
      <c r="E86" s="514">
        <f t="shared" si="4"/>
        <v>0</v>
      </c>
      <c r="F86" s="530">
        <v>0</v>
      </c>
      <c r="G86" s="515">
        <f>自給・移輸入率!C35</f>
        <v>0.7880714741838426</v>
      </c>
      <c r="H86" s="516">
        <f t="shared" si="5"/>
        <v>0</v>
      </c>
      <c r="I86" s="528"/>
      <c r="J86" s="529"/>
      <c r="K86" s="528"/>
      <c r="L86" s="529"/>
      <c r="M86" s="12"/>
      <c r="N86" s="13"/>
    </row>
    <row r="87" spans="1:14" ht="12.9" customHeight="1" x14ac:dyDescent="0.2">
      <c r="A87" s="386"/>
      <c r="B87" s="398">
        <v>61</v>
      </c>
      <c r="C87" s="399" t="s">
        <v>282</v>
      </c>
      <c r="D87" s="530"/>
      <c r="E87" s="514">
        <f t="shared" si="4"/>
        <v>0</v>
      </c>
      <c r="F87" s="530">
        <v>0</v>
      </c>
      <c r="G87" s="515">
        <f>自給・移輸入率!C36</f>
        <v>1</v>
      </c>
      <c r="H87" s="514">
        <f t="shared" si="5"/>
        <v>0</v>
      </c>
      <c r="I87" s="528"/>
      <c r="J87" s="529"/>
      <c r="K87" s="528"/>
      <c r="L87" s="529"/>
      <c r="M87" s="12"/>
      <c r="N87" s="13"/>
    </row>
    <row r="88" spans="1:14" ht="12.9" customHeight="1" x14ac:dyDescent="0.2">
      <c r="A88" s="386"/>
      <c r="B88" s="398">
        <v>63</v>
      </c>
      <c r="C88" s="399" t="s">
        <v>283</v>
      </c>
      <c r="D88" s="530"/>
      <c r="E88" s="514">
        <f t="shared" si="4"/>
        <v>0</v>
      </c>
      <c r="F88" s="530">
        <v>0</v>
      </c>
      <c r="G88" s="515">
        <f>自給・移輸入率!C37</f>
        <v>0.95522239103521578</v>
      </c>
      <c r="H88" s="514">
        <f t="shared" si="5"/>
        <v>0</v>
      </c>
      <c r="I88" s="528"/>
      <c r="J88" s="529"/>
      <c r="K88" s="528"/>
      <c r="L88" s="529"/>
      <c r="M88" s="12"/>
      <c r="N88" s="13"/>
    </row>
    <row r="89" spans="1:14" ht="12.9" customHeight="1" x14ac:dyDescent="0.2">
      <c r="A89" s="386"/>
      <c r="B89" s="398">
        <v>64</v>
      </c>
      <c r="C89" s="399" t="s">
        <v>284</v>
      </c>
      <c r="D89" s="530"/>
      <c r="E89" s="514">
        <f t="shared" si="4"/>
        <v>0</v>
      </c>
      <c r="F89" s="530">
        <v>0</v>
      </c>
      <c r="G89" s="515">
        <f>自給・移輸入率!C38</f>
        <v>0.99080284684038067</v>
      </c>
      <c r="H89" s="514">
        <f t="shared" si="5"/>
        <v>0</v>
      </c>
      <c r="I89" s="528"/>
      <c r="J89" s="529"/>
      <c r="K89" s="528"/>
      <c r="L89" s="529"/>
      <c r="M89" s="12"/>
      <c r="N89" s="13"/>
    </row>
    <row r="90" spans="1:14" ht="12.9" customHeight="1" x14ac:dyDescent="0.2">
      <c r="A90" s="386"/>
      <c r="B90" s="398">
        <v>65</v>
      </c>
      <c r="C90" s="399" t="s">
        <v>362</v>
      </c>
      <c r="D90" s="530"/>
      <c r="E90" s="530">
        <f t="shared" si="4"/>
        <v>0</v>
      </c>
      <c r="F90" s="530">
        <v>0</v>
      </c>
      <c r="G90" s="533">
        <f>自給・移輸入率!C39</f>
        <v>0.98187347695267513</v>
      </c>
      <c r="H90" s="514">
        <f>F90*G90</f>
        <v>0</v>
      </c>
      <c r="I90" s="528"/>
      <c r="J90" s="529"/>
      <c r="K90" s="528"/>
      <c r="L90" s="529"/>
      <c r="M90" s="12"/>
      <c r="N90" s="13"/>
    </row>
    <row r="91" spans="1:14" ht="12.9" customHeight="1" x14ac:dyDescent="0.2">
      <c r="A91" s="386"/>
      <c r="B91" s="398">
        <v>66</v>
      </c>
      <c r="C91" s="399" t="s">
        <v>285</v>
      </c>
      <c r="D91" s="530"/>
      <c r="E91" s="530">
        <f t="shared" ref="E91:E93" si="6">F45</f>
        <v>0</v>
      </c>
      <c r="F91" s="530">
        <v>0</v>
      </c>
      <c r="G91" s="533">
        <f>自給・移輸入率!C40</f>
        <v>0.6805114875291528</v>
      </c>
      <c r="H91" s="514">
        <f t="shared" ref="H91:H93" si="7">F91*G91</f>
        <v>0</v>
      </c>
      <c r="I91" s="528"/>
      <c r="J91" s="529"/>
      <c r="K91" s="528"/>
      <c r="L91" s="529"/>
      <c r="M91" s="12"/>
      <c r="N91" s="13"/>
    </row>
    <row r="92" spans="1:14" ht="12.9" customHeight="1" x14ac:dyDescent="0.2">
      <c r="A92" s="386"/>
      <c r="B92" s="398">
        <v>67</v>
      </c>
      <c r="C92" s="399" t="s">
        <v>286</v>
      </c>
      <c r="D92" s="530"/>
      <c r="E92" s="530">
        <f t="shared" si="6"/>
        <v>0</v>
      </c>
      <c r="F92" s="530">
        <v>0</v>
      </c>
      <c r="G92" s="533">
        <f>自給・移輸入率!C41</f>
        <v>0.82030496683323129</v>
      </c>
      <c r="H92" s="514">
        <f t="shared" si="7"/>
        <v>0</v>
      </c>
      <c r="I92" s="528"/>
      <c r="J92" s="529"/>
      <c r="K92" s="528"/>
      <c r="L92" s="529"/>
      <c r="M92" s="12"/>
      <c r="N92" s="13"/>
    </row>
    <row r="93" spans="1:14" ht="12.9" customHeight="1" x14ac:dyDescent="0.2">
      <c r="A93" s="386"/>
      <c r="B93" s="398">
        <v>68</v>
      </c>
      <c r="C93" s="399" t="s">
        <v>287</v>
      </c>
      <c r="D93" s="530"/>
      <c r="E93" s="530">
        <f t="shared" si="6"/>
        <v>0</v>
      </c>
      <c r="F93" s="530">
        <v>0</v>
      </c>
      <c r="G93" s="533">
        <f>自給・移輸入率!C42</f>
        <v>1</v>
      </c>
      <c r="H93" s="514">
        <f t="shared" si="7"/>
        <v>0</v>
      </c>
      <c r="I93" s="528"/>
      <c r="J93" s="529"/>
      <c r="K93" s="528"/>
      <c r="L93" s="529"/>
      <c r="M93" s="12"/>
      <c r="N93" s="13"/>
    </row>
    <row r="94" spans="1:14" ht="12.9" customHeight="1" x14ac:dyDescent="0.2">
      <c r="A94" s="386"/>
      <c r="B94" s="398">
        <v>69</v>
      </c>
      <c r="C94" s="399" t="s">
        <v>288</v>
      </c>
      <c r="D94" s="534"/>
      <c r="E94" s="535">
        <f>F48</f>
        <v>0</v>
      </c>
      <c r="F94" s="534">
        <v>0</v>
      </c>
      <c r="G94" s="366">
        <f>自給・移輸入率!C43</f>
        <v>7.0739845855236627E-3</v>
      </c>
      <c r="H94" s="535">
        <f>F94*G94</f>
        <v>0</v>
      </c>
      <c r="I94" s="528"/>
      <c r="J94" s="529"/>
      <c r="K94" s="528"/>
      <c r="L94" s="529"/>
      <c r="M94" s="12"/>
      <c r="N94" s="13"/>
    </row>
    <row r="95" spans="1:14" ht="15" customHeight="1" x14ac:dyDescent="0.2">
      <c r="A95" s="386"/>
      <c r="B95" s="701" t="s">
        <v>243</v>
      </c>
      <c r="C95" s="702"/>
      <c r="D95" s="517" t="s">
        <v>189</v>
      </c>
      <c r="E95" s="490">
        <f>SUM(E56:E94)</f>
        <v>0</v>
      </c>
      <c r="F95" s="536">
        <f>SUM(F56:F94)</f>
        <v>0</v>
      </c>
      <c r="G95" s="517" t="s">
        <v>189</v>
      </c>
      <c r="H95" s="535">
        <f>SUM(H56:H94)</f>
        <v>0</v>
      </c>
      <c r="I95" s="529"/>
      <c r="J95" s="529"/>
      <c r="K95" s="528"/>
      <c r="L95" s="529"/>
      <c r="M95" s="12"/>
      <c r="N95" s="13"/>
    </row>
    <row r="96" spans="1:14" ht="15" customHeight="1" x14ac:dyDescent="0.2">
      <c r="A96" s="386"/>
      <c r="B96" s="386"/>
      <c r="C96" s="386"/>
      <c r="D96" s="386"/>
      <c r="E96" s="498"/>
      <c r="F96" s="537"/>
      <c r="G96" s="499"/>
      <c r="H96" s="538" t="s">
        <v>210</v>
      </c>
      <c r="I96" s="386"/>
      <c r="J96" s="386"/>
      <c r="K96" s="386"/>
      <c r="L96" s="386"/>
    </row>
    <row r="97" spans="1:16" ht="15" customHeight="1" x14ac:dyDescent="0.2">
      <c r="A97" s="386"/>
      <c r="B97" s="386"/>
      <c r="C97" s="386"/>
      <c r="D97" s="386"/>
      <c r="E97" s="498"/>
      <c r="F97" s="498"/>
      <c r="G97" s="499"/>
      <c r="H97" s="498"/>
      <c r="I97" s="386"/>
      <c r="J97" s="386"/>
      <c r="K97" s="386"/>
      <c r="L97" s="386"/>
    </row>
    <row r="98" spans="1:16" ht="24.9" customHeight="1" x14ac:dyDescent="0.15">
      <c r="A98" s="386"/>
      <c r="B98" s="497" t="s">
        <v>372</v>
      </c>
      <c r="C98" s="464"/>
      <c r="D98" s="464"/>
      <c r="E98" s="537"/>
      <c r="F98" s="537"/>
      <c r="G98" s="539"/>
      <c r="H98" s="537"/>
      <c r="I98" s="464"/>
      <c r="J98" s="540" t="s">
        <v>211</v>
      </c>
      <c r="K98" s="365"/>
      <c r="L98" s="365"/>
      <c r="M98" s="6"/>
      <c r="N98" s="6"/>
      <c r="O98" s="6"/>
      <c r="P98" s="14"/>
    </row>
    <row r="99" spans="1:16" ht="15" customHeight="1" x14ac:dyDescent="0.15">
      <c r="A99" s="386"/>
      <c r="B99" s="703" t="s">
        <v>184</v>
      </c>
      <c r="C99" s="704"/>
      <c r="D99" s="519"/>
      <c r="E99" s="717" t="s">
        <v>212</v>
      </c>
      <c r="F99" s="719" t="s">
        <v>332</v>
      </c>
      <c r="G99" s="503"/>
      <c r="H99" s="504"/>
      <c r="I99" s="541"/>
      <c r="J99" s="542"/>
      <c r="K99" s="543"/>
      <c r="L99" s="543"/>
      <c r="M99" s="15"/>
      <c r="N99" s="15"/>
      <c r="O99" s="15"/>
      <c r="P99" s="15"/>
    </row>
    <row r="100" spans="1:16" ht="15" customHeight="1" x14ac:dyDescent="0.15">
      <c r="A100" s="386"/>
      <c r="B100" s="705"/>
      <c r="C100" s="706"/>
      <c r="D100" s="522" t="s">
        <v>213</v>
      </c>
      <c r="E100" s="718"/>
      <c r="F100" s="720"/>
      <c r="G100" s="725" t="s">
        <v>198</v>
      </c>
      <c r="H100" s="508" t="s">
        <v>0</v>
      </c>
      <c r="I100" s="725" t="s">
        <v>199</v>
      </c>
      <c r="J100" s="544" t="s">
        <v>1</v>
      </c>
      <c r="K100" s="543"/>
      <c r="L100" s="543"/>
      <c r="M100" s="15"/>
      <c r="N100" s="15"/>
      <c r="O100" s="15"/>
      <c r="P100" s="15"/>
    </row>
    <row r="101" spans="1:16" ht="15" customHeight="1" x14ac:dyDescent="0.15">
      <c r="A101" s="386"/>
      <c r="B101" s="705"/>
      <c r="C101" s="706"/>
      <c r="D101" s="522"/>
      <c r="E101" s="718"/>
      <c r="F101" s="720"/>
      <c r="G101" s="726"/>
      <c r="H101" s="510" t="s">
        <v>2</v>
      </c>
      <c r="I101" s="726"/>
      <c r="J101" s="545" t="s">
        <v>2</v>
      </c>
      <c r="K101" s="543"/>
      <c r="L101" s="543"/>
      <c r="M101" s="15"/>
      <c r="N101" s="15"/>
      <c r="O101" s="15"/>
      <c r="P101" s="15"/>
    </row>
    <row r="102" spans="1:16" ht="15" customHeight="1" x14ac:dyDescent="0.15">
      <c r="A102" s="386"/>
      <c r="B102" s="707"/>
      <c r="C102" s="708"/>
      <c r="D102" s="546" t="s">
        <v>15</v>
      </c>
      <c r="E102" s="511" t="s">
        <v>16</v>
      </c>
      <c r="F102" s="511" t="s">
        <v>214</v>
      </c>
      <c r="G102" s="512" t="s">
        <v>3</v>
      </c>
      <c r="H102" s="511" t="s">
        <v>215</v>
      </c>
      <c r="I102" s="546" t="s">
        <v>4</v>
      </c>
      <c r="J102" s="546" t="s">
        <v>216</v>
      </c>
      <c r="K102" s="543"/>
      <c r="L102" s="543"/>
      <c r="M102" s="15"/>
      <c r="N102" s="15"/>
      <c r="O102" s="16"/>
      <c r="P102" s="15"/>
    </row>
    <row r="103" spans="1:16" ht="12.9" customHeight="1" x14ac:dyDescent="0.2">
      <c r="A103" s="386"/>
      <c r="B103" s="398" t="s">
        <v>256</v>
      </c>
      <c r="C103" s="399" t="s">
        <v>257</v>
      </c>
      <c r="D103" s="547"/>
      <c r="E103" s="514">
        <f t="shared" ref="E103:E137" si="8">H56</f>
        <v>0</v>
      </c>
      <c r="F103" s="514">
        <f t="array" ref="F103:F141">MMULT(逆行列２!C5:AO43,E103:E141)</f>
        <v>0</v>
      </c>
      <c r="G103" s="515">
        <f>投入!AR5</f>
        <v>0.44359999999999999</v>
      </c>
      <c r="H103" s="514">
        <f>F103*G103</f>
        <v>0</v>
      </c>
      <c r="I103" s="515">
        <f>投入!AS5</f>
        <v>0.153028</v>
      </c>
      <c r="J103" s="548">
        <f>F103*I103</f>
        <v>0</v>
      </c>
      <c r="K103" s="365"/>
      <c r="L103" s="365"/>
      <c r="M103" s="6"/>
      <c r="N103" s="6"/>
      <c r="O103" s="17"/>
      <c r="P103" s="18"/>
    </row>
    <row r="104" spans="1:16" ht="12.9" customHeight="1" x14ac:dyDescent="0.2">
      <c r="A104" s="386"/>
      <c r="B104" s="398" t="s">
        <v>258</v>
      </c>
      <c r="C104" s="399" t="s">
        <v>259</v>
      </c>
      <c r="D104" s="547"/>
      <c r="E104" s="514">
        <f t="shared" si="8"/>
        <v>0</v>
      </c>
      <c r="F104" s="514">
        <v>0</v>
      </c>
      <c r="G104" s="515">
        <f>投入!AR6</f>
        <v>0.60677700000000001</v>
      </c>
      <c r="H104" s="514">
        <f t="shared" ref="H104:H136" si="9">F104*G104</f>
        <v>0</v>
      </c>
      <c r="I104" s="515">
        <f>投入!AS6</f>
        <v>0.25747100000000001</v>
      </c>
      <c r="J104" s="548">
        <f t="shared" ref="J104:J136" si="10">F104*I104</f>
        <v>0</v>
      </c>
      <c r="K104" s="365"/>
      <c r="L104" s="365"/>
      <c r="M104" s="6"/>
      <c r="N104" s="6"/>
      <c r="O104" s="17"/>
      <c r="P104" s="18"/>
    </row>
    <row r="105" spans="1:16" ht="12.9" customHeight="1" x14ac:dyDescent="0.2">
      <c r="A105" s="386"/>
      <c r="B105" s="398" t="s">
        <v>260</v>
      </c>
      <c r="C105" s="399" t="s">
        <v>261</v>
      </c>
      <c r="D105" s="547"/>
      <c r="E105" s="514">
        <f t="shared" si="8"/>
        <v>0</v>
      </c>
      <c r="F105" s="514">
        <v>0</v>
      </c>
      <c r="G105" s="515">
        <f>投入!AR7</f>
        <v>0.65526300000000004</v>
      </c>
      <c r="H105" s="514">
        <f t="shared" si="9"/>
        <v>0</v>
      </c>
      <c r="I105" s="515">
        <f>投入!AS7</f>
        <v>0.177374</v>
      </c>
      <c r="J105" s="548">
        <f t="shared" si="10"/>
        <v>0</v>
      </c>
      <c r="K105" s="365"/>
      <c r="L105" s="365"/>
      <c r="M105" s="6"/>
      <c r="N105" s="6"/>
      <c r="O105" s="17"/>
      <c r="P105" s="18"/>
    </row>
    <row r="106" spans="1:16" ht="12.9" customHeight="1" x14ac:dyDescent="0.2">
      <c r="A106" s="386"/>
      <c r="B106" s="398" t="s">
        <v>264</v>
      </c>
      <c r="C106" s="399" t="s">
        <v>262</v>
      </c>
      <c r="D106" s="547"/>
      <c r="E106" s="514">
        <f t="shared" si="8"/>
        <v>0</v>
      </c>
      <c r="F106" s="514">
        <v>0</v>
      </c>
      <c r="G106" s="515">
        <f>投入!AR8</f>
        <v>0.56228100000000003</v>
      </c>
      <c r="H106" s="514">
        <f t="shared" si="9"/>
        <v>0</v>
      </c>
      <c r="I106" s="515">
        <f>投入!AS8</f>
        <v>0.24601500000000001</v>
      </c>
      <c r="J106" s="548">
        <f t="shared" si="10"/>
        <v>0</v>
      </c>
      <c r="K106" s="365"/>
      <c r="L106" s="365"/>
      <c r="M106" s="6"/>
      <c r="N106" s="6"/>
      <c r="O106" s="17"/>
      <c r="P106" s="18"/>
    </row>
    <row r="107" spans="1:16" ht="12.9" customHeight="1" x14ac:dyDescent="0.2">
      <c r="A107" s="386"/>
      <c r="B107" s="398">
        <v>11</v>
      </c>
      <c r="C107" s="399" t="s">
        <v>263</v>
      </c>
      <c r="D107" s="547"/>
      <c r="E107" s="514">
        <f t="shared" si="8"/>
        <v>0</v>
      </c>
      <c r="F107" s="514">
        <v>0</v>
      </c>
      <c r="G107" s="515">
        <f>投入!AR9</f>
        <v>0.32449099999999997</v>
      </c>
      <c r="H107" s="514">
        <f t="shared" si="9"/>
        <v>0</v>
      </c>
      <c r="I107" s="515">
        <f>投入!AS9</f>
        <v>0.144432</v>
      </c>
      <c r="J107" s="548">
        <f t="shared" si="10"/>
        <v>0</v>
      </c>
      <c r="K107" s="365"/>
      <c r="L107" s="365"/>
      <c r="M107" s="6"/>
      <c r="N107" s="6"/>
      <c r="O107" s="17"/>
      <c r="P107" s="18"/>
    </row>
    <row r="108" spans="1:16" ht="12.9" customHeight="1" x14ac:dyDescent="0.2">
      <c r="A108" s="386"/>
      <c r="B108" s="398">
        <v>15</v>
      </c>
      <c r="C108" s="399" t="s">
        <v>265</v>
      </c>
      <c r="D108" s="547"/>
      <c r="E108" s="514">
        <f t="shared" si="8"/>
        <v>0</v>
      </c>
      <c r="F108" s="514">
        <v>0</v>
      </c>
      <c r="G108" s="515">
        <f>投入!AR10</f>
        <v>0.41122399999999998</v>
      </c>
      <c r="H108" s="514">
        <f t="shared" si="9"/>
        <v>0</v>
      </c>
      <c r="I108" s="515">
        <f>投入!AS10</f>
        <v>0.29530800000000001</v>
      </c>
      <c r="J108" s="548">
        <f t="shared" si="10"/>
        <v>0</v>
      </c>
      <c r="K108" s="365"/>
      <c r="L108" s="365"/>
      <c r="M108" s="6"/>
      <c r="N108" s="6"/>
      <c r="O108" s="17"/>
      <c r="P108" s="18"/>
    </row>
    <row r="109" spans="1:16" ht="12.9" customHeight="1" x14ac:dyDescent="0.2">
      <c r="A109" s="386"/>
      <c r="B109" s="398">
        <v>16</v>
      </c>
      <c r="C109" s="399" t="s">
        <v>266</v>
      </c>
      <c r="D109" s="547"/>
      <c r="E109" s="514">
        <f t="shared" si="8"/>
        <v>0</v>
      </c>
      <c r="F109" s="514">
        <v>0</v>
      </c>
      <c r="G109" s="515">
        <f>投入!AR11</f>
        <v>0.36720199999999997</v>
      </c>
      <c r="H109" s="514">
        <f t="shared" si="9"/>
        <v>0</v>
      </c>
      <c r="I109" s="515">
        <f>投入!AS11</f>
        <v>0.129193</v>
      </c>
      <c r="J109" s="548">
        <f t="shared" si="10"/>
        <v>0</v>
      </c>
      <c r="K109" s="365"/>
      <c r="L109" s="365"/>
      <c r="M109" s="6"/>
      <c r="N109" s="6"/>
      <c r="O109" s="17"/>
      <c r="P109" s="18"/>
    </row>
    <row r="110" spans="1:16" ht="12.9" customHeight="1" x14ac:dyDescent="0.2">
      <c r="A110" s="386"/>
      <c r="B110" s="398">
        <v>20</v>
      </c>
      <c r="C110" s="399" t="s">
        <v>267</v>
      </c>
      <c r="D110" s="547"/>
      <c r="E110" s="514">
        <f t="shared" si="8"/>
        <v>0</v>
      </c>
      <c r="F110" s="514">
        <v>0</v>
      </c>
      <c r="G110" s="515">
        <f>投入!AR12</f>
        <v>0.40727799999999997</v>
      </c>
      <c r="H110" s="514">
        <f t="shared" si="9"/>
        <v>0</v>
      </c>
      <c r="I110" s="515">
        <f>投入!AS12</f>
        <v>0.11523700000000001</v>
      </c>
      <c r="J110" s="548">
        <f t="shared" si="10"/>
        <v>0</v>
      </c>
      <c r="K110" s="365"/>
      <c r="L110" s="365"/>
      <c r="M110" s="6"/>
      <c r="N110" s="6"/>
      <c r="O110" s="17"/>
      <c r="P110" s="18"/>
    </row>
    <row r="111" spans="1:16" ht="12.9" customHeight="1" x14ac:dyDescent="0.2">
      <c r="A111" s="386"/>
      <c r="B111" s="398">
        <v>21</v>
      </c>
      <c r="C111" s="399" t="s">
        <v>268</v>
      </c>
      <c r="D111" s="547"/>
      <c r="E111" s="514">
        <f t="shared" si="8"/>
        <v>0</v>
      </c>
      <c r="F111" s="514">
        <v>0</v>
      </c>
      <c r="G111" s="515">
        <f>投入!AR13</f>
        <v>0.46565200000000001</v>
      </c>
      <c r="H111" s="514">
        <f t="shared" si="9"/>
        <v>0</v>
      </c>
      <c r="I111" s="515">
        <f>投入!AS13</f>
        <v>9.0633000000000005E-2</v>
      </c>
      <c r="J111" s="548">
        <f t="shared" si="10"/>
        <v>0</v>
      </c>
      <c r="K111" s="365"/>
      <c r="L111" s="365"/>
      <c r="M111" s="6"/>
      <c r="N111" s="6"/>
      <c r="O111" s="17"/>
      <c r="P111" s="18"/>
    </row>
    <row r="112" spans="1:16" ht="12.9" customHeight="1" x14ac:dyDescent="0.2">
      <c r="A112" s="386"/>
      <c r="B112" s="398">
        <v>22</v>
      </c>
      <c r="C112" s="399" t="s">
        <v>357</v>
      </c>
      <c r="D112" s="547"/>
      <c r="E112" s="514">
        <f t="shared" si="8"/>
        <v>0</v>
      </c>
      <c r="F112" s="514">
        <v>0</v>
      </c>
      <c r="G112" s="515">
        <f>投入!AR14</f>
        <v>0.455951</v>
      </c>
      <c r="H112" s="514">
        <f t="shared" si="9"/>
        <v>0</v>
      </c>
      <c r="I112" s="515">
        <f>投入!AS14</f>
        <v>0.247476</v>
      </c>
      <c r="J112" s="548">
        <f t="shared" si="10"/>
        <v>0</v>
      </c>
      <c r="K112" s="365"/>
      <c r="L112" s="365"/>
      <c r="M112" s="6"/>
      <c r="N112" s="6"/>
      <c r="O112" s="17"/>
      <c r="P112" s="18"/>
    </row>
    <row r="113" spans="1:16" ht="12.9" customHeight="1" x14ac:dyDescent="0.2">
      <c r="A113" s="386"/>
      <c r="B113" s="398">
        <v>25</v>
      </c>
      <c r="C113" s="399" t="s">
        <v>269</v>
      </c>
      <c r="D113" s="547"/>
      <c r="E113" s="514">
        <f t="shared" si="8"/>
        <v>0</v>
      </c>
      <c r="F113" s="514">
        <v>0</v>
      </c>
      <c r="G113" s="515">
        <f>投入!AR15</f>
        <v>0.51603500000000002</v>
      </c>
      <c r="H113" s="514">
        <f t="shared" si="9"/>
        <v>0</v>
      </c>
      <c r="I113" s="515">
        <f>投入!AS15</f>
        <v>0.24607799999999999</v>
      </c>
      <c r="J113" s="548">
        <f t="shared" si="10"/>
        <v>0</v>
      </c>
      <c r="K113" s="365"/>
      <c r="L113" s="365"/>
      <c r="M113" s="6"/>
      <c r="N113" s="6"/>
      <c r="O113" s="17"/>
      <c r="P113" s="18"/>
    </row>
    <row r="114" spans="1:16" ht="12.9" customHeight="1" x14ac:dyDescent="0.15">
      <c r="A114" s="386"/>
      <c r="B114" s="398">
        <v>26</v>
      </c>
      <c r="C114" s="399" t="s">
        <v>270</v>
      </c>
      <c r="D114" s="531" t="s">
        <v>310</v>
      </c>
      <c r="E114" s="514">
        <f t="shared" si="8"/>
        <v>0</v>
      </c>
      <c r="F114" s="514">
        <v>0</v>
      </c>
      <c r="G114" s="515">
        <f>投入!AR16</f>
        <v>0.32752399999999998</v>
      </c>
      <c r="H114" s="514">
        <f t="shared" si="9"/>
        <v>0</v>
      </c>
      <c r="I114" s="515">
        <f>投入!AS16</f>
        <v>0.122201</v>
      </c>
      <c r="J114" s="548">
        <f t="shared" si="10"/>
        <v>0</v>
      </c>
      <c r="K114" s="365"/>
      <c r="L114" s="365"/>
      <c r="M114" s="6"/>
      <c r="N114" s="6"/>
      <c r="O114" s="17"/>
      <c r="P114" s="18"/>
    </row>
    <row r="115" spans="1:16" ht="12.9" customHeight="1" x14ac:dyDescent="0.15">
      <c r="A115" s="386"/>
      <c r="B115" s="398">
        <v>27</v>
      </c>
      <c r="C115" s="399" t="s">
        <v>271</v>
      </c>
      <c r="D115" s="549"/>
      <c r="E115" s="514">
        <f t="shared" si="8"/>
        <v>0</v>
      </c>
      <c r="F115" s="514">
        <v>0</v>
      </c>
      <c r="G115" s="515">
        <f>投入!AR17</f>
        <v>0.229827</v>
      </c>
      <c r="H115" s="514">
        <f t="shared" si="9"/>
        <v>0</v>
      </c>
      <c r="I115" s="515">
        <f>投入!AS17</f>
        <v>0.17247100000000001</v>
      </c>
      <c r="J115" s="548">
        <f t="shared" si="10"/>
        <v>0</v>
      </c>
      <c r="K115" s="365"/>
      <c r="L115" s="365"/>
      <c r="M115" s="6"/>
      <c r="N115" s="6"/>
      <c r="O115" s="17"/>
      <c r="P115" s="18"/>
    </row>
    <row r="116" spans="1:16" ht="12.9" customHeight="1" x14ac:dyDescent="0.15">
      <c r="A116" s="386"/>
      <c r="B116" s="398">
        <v>28</v>
      </c>
      <c r="C116" s="399" t="s">
        <v>272</v>
      </c>
      <c r="D116" s="549" t="s">
        <v>12</v>
      </c>
      <c r="E116" s="514">
        <f t="shared" si="8"/>
        <v>0</v>
      </c>
      <c r="F116" s="514">
        <v>0</v>
      </c>
      <c r="G116" s="515">
        <f>投入!AR18</f>
        <v>0.53718900000000003</v>
      </c>
      <c r="H116" s="514">
        <f t="shared" si="9"/>
        <v>0</v>
      </c>
      <c r="I116" s="515">
        <f>投入!AS18</f>
        <v>0.310172</v>
      </c>
      <c r="J116" s="548">
        <f t="shared" si="10"/>
        <v>0</v>
      </c>
      <c r="K116" s="365"/>
      <c r="L116" s="365"/>
      <c r="M116" s="6"/>
      <c r="N116" s="6"/>
      <c r="O116" s="17"/>
      <c r="P116" s="18"/>
    </row>
    <row r="117" spans="1:16" ht="12.9" customHeight="1" x14ac:dyDescent="0.15">
      <c r="A117" s="386"/>
      <c r="B117" s="398">
        <v>29</v>
      </c>
      <c r="C117" s="399" t="s">
        <v>358</v>
      </c>
      <c r="D117" s="549" t="s">
        <v>13</v>
      </c>
      <c r="E117" s="514">
        <f t="shared" si="8"/>
        <v>0</v>
      </c>
      <c r="F117" s="514">
        <v>0</v>
      </c>
      <c r="G117" s="515">
        <f>投入!AR19</f>
        <v>0.46703800000000001</v>
      </c>
      <c r="H117" s="514">
        <f t="shared" si="9"/>
        <v>0</v>
      </c>
      <c r="I117" s="515">
        <f>投入!AS19</f>
        <v>0.16475300000000001</v>
      </c>
      <c r="J117" s="548">
        <f t="shared" si="10"/>
        <v>0</v>
      </c>
      <c r="K117" s="365"/>
      <c r="L117" s="365"/>
      <c r="M117" s="6"/>
      <c r="N117" s="6"/>
      <c r="O117" s="17"/>
      <c r="P117" s="18"/>
    </row>
    <row r="118" spans="1:16" ht="12.9" customHeight="1" x14ac:dyDescent="0.2">
      <c r="A118" s="386"/>
      <c r="B118" s="398">
        <v>30</v>
      </c>
      <c r="C118" s="399" t="s">
        <v>359</v>
      </c>
      <c r="D118" s="547"/>
      <c r="E118" s="514">
        <f t="shared" si="8"/>
        <v>0</v>
      </c>
      <c r="F118" s="514">
        <v>0</v>
      </c>
      <c r="G118" s="515">
        <f>投入!AR20</f>
        <v>0.46452399999999999</v>
      </c>
      <c r="H118" s="514">
        <f t="shared" si="9"/>
        <v>0</v>
      </c>
      <c r="I118" s="515">
        <f>投入!AS20</f>
        <v>0.26119399999999998</v>
      </c>
      <c r="J118" s="548">
        <f t="shared" si="10"/>
        <v>0</v>
      </c>
      <c r="K118" s="365"/>
      <c r="L118" s="365"/>
      <c r="M118" s="6"/>
      <c r="N118" s="6"/>
      <c r="O118" s="17"/>
      <c r="P118" s="18"/>
    </row>
    <row r="119" spans="1:16" ht="12.9" customHeight="1" x14ac:dyDescent="0.2">
      <c r="A119" s="386"/>
      <c r="B119" s="398">
        <v>31</v>
      </c>
      <c r="C119" s="399" t="s">
        <v>360</v>
      </c>
      <c r="D119" s="547"/>
      <c r="E119" s="514">
        <f t="shared" si="8"/>
        <v>0</v>
      </c>
      <c r="F119" s="514">
        <v>0</v>
      </c>
      <c r="G119" s="515">
        <f>投入!AR21</f>
        <v>0.35369099999999998</v>
      </c>
      <c r="H119" s="514">
        <f t="shared" si="9"/>
        <v>0</v>
      </c>
      <c r="I119" s="515">
        <f>投入!AS21</f>
        <v>0.28465400000000002</v>
      </c>
      <c r="J119" s="548">
        <f t="shared" si="10"/>
        <v>0</v>
      </c>
      <c r="K119" s="365"/>
      <c r="L119" s="365"/>
      <c r="M119" s="6"/>
      <c r="N119" s="6"/>
      <c r="O119" s="17"/>
      <c r="P119" s="18"/>
    </row>
    <row r="120" spans="1:16" ht="12.9" customHeight="1" x14ac:dyDescent="0.2">
      <c r="A120" s="386"/>
      <c r="B120" s="398">
        <v>32</v>
      </c>
      <c r="C120" s="399" t="s">
        <v>273</v>
      </c>
      <c r="D120" s="547"/>
      <c r="E120" s="514">
        <f t="shared" si="8"/>
        <v>0</v>
      </c>
      <c r="F120" s="514">
        <v>0</v>
      </c>
      <c r="G120" s="515">
        <f>投入!AR22</f>
        <v>0.33721499999999999</v>
      </c>
      <c r="H120" s="514">
        <f t="shared" si="9"/>
        <v>0</v>
      </c>
      <c r="I120" s="515">
        <f>投入!AS22</f>
        <v>0.199266</v>
      </c>
      <c r="J120" s="548">
        <f t="shared" si="10"/>
        <v>0</v>
      </c>
      <c r="K120" s="365"/>
      <c r="L120" s="365"/>
      <c r="M120" s="6"/>
      <c r="N120" s="6"/>
      <c r="O120" s="17"/>
      <c r="P120" s="18"/>
    </row>
    <row r="121" spans="1:16" ht="12.9" customHeight="1" x14ac:dyDescent="0.2">
      <c r="A121" s="386"/>
      <c r="B121" s="398">
        <v>33</v>
      </c>
      <c r="C121" s="399" t="s">
        <v>274</v>
      </c>
      <c r="D121" s="547"/>
      <c r="E121" s="514">
        <f t="shared" si="8"/>
        <v>0</v>
      </c>
      <c r="F121" s="514">
        <v>0</v>
      </c>
      <c r="G121" s="515">
        <f>投入!AR23</f>
        <v>0.35440899999999997</v>
      </c>
      <c r="H121" s="514">
        <f t="shared" si="9"/>
        <v>0</v>
      </c>
      <c r="I121" s="515">
        <f>投入!AS23</f>
        <v>0.19325600000000001</v>
      </c>
      <c r="J121" s="548">
        <f t="shared" si="10"/>
        <v>0</v>
      </c>
      <c r="K121" s="365"/>
      <c r="L121" s="365"/>
      <c r="M121" s="6"/>
      <c r="N121" s="6"/>
      <c r="O121" s="17"/>
      <c r="P121" s="18"/>
    </row>
    <row r="122" spans="1:16" ht="12.9" customHeight="1" x14ac:dyDescent="0.2">
      <c r="A122" s="386"/>
      <c r="B122" s="398">
        <v>34</v>
      </c>
      <c r="C122" s="399" t="s">
        <v>352</v>
      </c>
      <c r="D122" s="547"/>
      <c r="E122" s="514">
        <f t="shared" si="8"/>
        <v>0</v>
      </c>
      <c r="F122" s="514">
        <v>0</v>
      </c>
      <c r="G122" s="515">
        <f>投入!AR24</f>
        <v>0.320886</v>
      </c>
      <c r="H122" s="514">
        <f t="shared" si="9"/>
        <v>0</v>
      </c>
      <c r="I122" s="515">
        <f>投入!AS24</f>
        <v>3.4450000000000001E-2</v>
      </c>
      <c r="J122" s="548">
        <f t="shared" si="10"/>
        <v>0</v>
      </c>
      <c r="K122" s="365"/>
      <c r="L122" s="365"/>
      <c r="M122" s="6"/>
      <c r="N122" s="6"/>
      <c r="O122" s="17"/>
      <c r="P122" s="18"/>
    </row>
    <row r="123" spans="1:16" ht="12.9" customHeight="1" x14ac:dyDescent="0.2">
      <c r="A123" s="386"/>
      <c r="B123" s="398">
        <v>35</v>
      </c>
      <c r="C123" s="399" t="s">
        <v>275</v>
      </c>
      <c r="D123" s="547"/>
      <c r="E123" s="514">
        <f t="shared" si="8"/>
        <v>0</v>
      </c>
      <c r="F123" s="514">
        <v>0</v>
      </c>
      <c r="G123" s="515">
        <f>投入!AR25</f>
        <v>0.27920400000000001</v>
      </c>
      <c r="H123" s="514">
        <f t="shared" si="9"/>
        <v>0</v>
      </c>
      <c r="I123" s="515">
        <f>投入!AS25</f>
        <v>0.18775800000000001</v>
      </c>
      <c r="J123" s="548">
        <f t="shared" si="10"/>
        <v>0</v>
      </c>
      <c r="K123" s="365"/>
      <c r="L123" s="365"/>
      <c r="M123" s="6"/>
      <c r="N123" s="6"/>
      <c r="O123" s="17"/>
      <c r="P123" s="18"/>
    </row>
    <row r="124" spans="1:16" ht="12.9" customHeight="1" x14ac:dyDescent="0.2">
      <c r="A124" s="386"/>
      <c r="B124" s="398">
        <v>39</v>
      </c>
      <c r="C124" s="399" t="s">
        <v>353</v>
      </c>
      <c r="D124" s="547"/>
      <c r="E124" s="514">
        <f t="shared" si="8"/>
        <v>0</v>
      </c>
      <c r="F124" s="514">
        <v>0</v>
      </c>
      <c r="G124" s="515">
        <f>投入!AR26</f>
        <v>0.49852600000000002</v>
      </c>
      <c r="H124" s="514">
        <f t="shared" si="9"/>
        <v>0</v>
      </c>
      <c r="I124" s="515">
        <f>投入!AS26</f>
        <v>0.26282800000000001</v>
      </c>
      <c r="J124" s="548">
        <f t="shared" si="10"/>
        <v>0</v>
      </c>
      <c r="K124" s="365"/>
      <c r="L124" s="365"/>
      <c r="M124" s="6"/>
      <c r="N124" s="6"/>
      <c r="O124" s="17"/>
      <c r="P124" s="18"/>
    </row>
    <row r="125" spans="1:16" ht="12.9" customHeight="1" x14ac:dyDescent="0.2">
      <c r="A125" s="386"/>
      <c r="B125" s="398">
        <v>41</v>
      </c>
      <c r="C125" s="399" t="s">
        <v>276</v>
      </c>
      <c r="D125" s="547"/>
      <c r="E125" s="514">
        <f t="shared" si="8"/>
        <v>0</v>
      </c>
      <c r="F125" s="514">
        <v>0</v>
      </c>
      <c r="G125" s="515">
        <f>投入!AR27</f>
        <v>0.49614200000000003</v>
      </c>
      <c r="H125" s="514">
        <f t="shared" si="9"/>
        <v>0</v>
      </c>
      <c r="I125" s="515">
        <f>投入!AS27</f>
        <v>0.34335199999999999</v>
      </c>
      <c r="J125" s="548">
        <f t="shared" si="10"/>
        <v>0</v>
      </c>
      <c r="K125" s="365"/>
      <c r="L125" s="365"/>
      <c r="M125" s="6"/>
      <c r="N125" s="6"/>
      <c r="O125" s="17"/>
      <c r="P125" s="18"/>
    </row>
    <row r="126" spans="1:16" ht="12.9" customHeight="1" x14ac:dyDescent="0.2">
      <c r="A126" s="386"/>
      <c r="B126" s="398">
        <v>46</v>
      </c>
      <c r="C126" s="399" t="s">
        <v>390</v>
      </c>
      <c r="D126" s="547"/>
      <c r="E126" s="514">
        <f t="shared" si="8"/>
        <v>0</v>
      </c>
      <c r="F126" s="514">
        <v>0</v>
      </c>
      <c r="G126" s="515">
        <f>投入!AR28</f>
        <v>0.47198499999999999</v>
      </c>
      <c r="H126" s="514">
        <f t="shared" si="9"/>
        <v>0</v>
      </c>
      <c r="I126" s="515">
        <f>投入!AS28</f>
        <v>7.3520000000000002E-2</v>
      </c>
      <c r="J126" s="548">
        <f t="shared" si="10"/>
        <v>0</v>
      </c>
      <c r="K126" s="365"/>
      <c r="L126" s="365"/>
      <c r="M126" s="6"/>
      <c r="N126" s="6"/>
      <c r="O126" s="17"/>
      <c r="P126" s="18"/>
    </row>
    <row r="127" spans="1:16" ht="12.9" customHeight="1" x14ac:dyDescent="0.2">
      <c r="A127" s="386"/>
      <c r="B127" s="398">
        <v>47</v>
      </c>
      <c r="C127" s="399" t="s">
        <v>354</v>
      </c>
      <c r="D127" s="547"/>
      <c r="E127" s="514">
        <f t="shared" si="8"/>
        <v>0</v>
      </c>
      <c r="F127" s="514">
        <v>0</v>
      </c>
      <c r="G127" s="515">
        <f>投入!AR29</f>
        <v>0.49848599999999998</v>
      </c>
      <c r="H127" s="514">
        <f t="shared" si="9"/>
        <v>0</v>
      </c>
      <c r="I127" s="515">
        <f>投入!AS29</f>
        <v>0.122907</v>
      </c>
      <c r="J127" s="548">
        <f t="shared" si="10"/>
        <v>0</v>
      </c>
      <c r="K127" s="365"/>
      <c r="L127" s="365"/>
      <c r="M127" s="6"/>
      <c r="N127" s="6"/>
      <c r="O127" s="17"/>
      <c r="P127" s="18"/>
    </row>
    <row r="128" spans="1:16" ht="12.9" customHeight="1" x14ac:dyDescent="0.2">
      <c r="A128" s="386"/>
      <c r="B128" s="398">
        <v>48</v>
      </c>
      <c r="C128" s="399" t="s">
        <v>361</v>
      </c>
      <c r="D128" s="547"/>
      <c r="E128" s="514">
        <f t="shared" si="8"/>
        <v>0</v>
      </c>
      <c r="F128" s="514">
        <v>0</v>
      </c>
      <c r="G128" s="515">
        <f>投入!AR30</f>
        <v>0.65642999999999996</v>
      </c>
      <c r="H128" s="514">
        <f t="shared" si="9"/>
        <v>0</v>
      </c>
      <c r="I128" s="515">
        <f>投入!AS30</f>
        <v>0.45842899999999998</v>
      </c>
      <c r="J128" s="548">
        <f t="shared" si="10"/>
        <v>0</v>
      </c>
      <c r="K128" s="365"/>
      <c r="L128" s="365"/>
      <c r="M128" s="6"/>
      <c r="N128" s="6"/>
      <c r="O128" s="17"/>
      <c r="P128" s="18"/>
    </row>
    <row r="129" spans="1:16" ht="12.9" customHeight="1" x14ac:dyDescent="0.2">
      <c r="A129" s="386"/>
      <c r="B129" s="398">
        <v>51</v>
      </c>
      <c r="C129" s="399" t="s">
        <v>277</v>
      </c>
      <c r="D129" s="547"/>
      <c r="E129" s="514">
        <f t="shared" si="8"/>
        <v>0</v>
      </c>
      <c r="F129" s="514">
        <v>0</v>
      </c>
      <c r="G129" s="515">
        <f>投入!AR31</f>
        <v>0.70514699999999997</v>
      </c>
      <c r="H129" s="514">
        <f t="shared" si="9"/>
        <v>0</v>
      </c>
      <c r="I129" s="515">
        <f>投入!AS31</f>
        <v>0.43969599999999998</v>
      </c>
      <c r="J129" s="548">
        <f t="shared" si="10"/>
        <v>0</v>
      </c>
      <c r="K129" s="365"/>
      <c r="L129" s="365"/>
      <c r="M129" s="6"/>
      <c r="N129" s="6"/>
      <c r="O129" s="17"/>
      <c r="P129" s="18"/>
    </row>
    <row r="130" spans="1:16" ht="12.9" customHeight="1" x14ac:dyDescent="0.2">
      <c r="A130" s="386"/>
      <c r="B130" s="398">
        <v>53</v>
      </c>
      <c r="C130" s="399" t="s">
        <v>278</v>
      </c>
      <c r="D130" s="547"/>
      <c r="E130" s="514">
        <f t="shared" si="8"/>
        <v>0</v>
      </c>
      <c r="F130" s="514">
        <v>0</v>
      </c>
      <c r="G130" s="515">
        <f>投入!AR32</f>
        <v>0.63192099999999995</v>
      </c>
      <c r="H130" s="514">
        <f t="shared" si="9"/>
        <v>0</v>
      </c>
      <c r="I130" s="515">
        <f>投入!AS32</f>
        <v>0.30506299999999997</v>
      </c>
      <c r="J130" s="548">
        <f t="shared" si="10"/>
        <v>0</v>
      </c>
      <c r="K130" s="365"/>
      <c r="L130" s="365"/>
      <c r="M130" s="6"/>
      <c r="N130" s="6"/>
      <c r="O130" s="17"/>
      <c r="P130" s="18"/>
    </row>
    <row r="131" spans="1:16" ht="12.9" customHeight="1" x14ac:dyDescent="0.2">
      <c r="A131" s="386"/>
      <c r="B131" s="398">
        <v>55</v>
      </c>
      <c r="C131" s="399" t="s">
        <v>279</v>
      </c>
      <c r="D131" s="547"/>
      <c r="E131" s="514">
        <f t="shared" si="8"/>
        <v>0</v>
      </c>
      <c r="F131" s="514">
        <v>0</v>
      </c>
      <c r="G131" s="515">
        <f>投入!AR33</f>
        <v>0.85193600000000003</v>
      </c>
      <c r="H131" s="514">
        <f t="shared" si="9"/>
        <v>0</v>
      </c>
      <c r="I131" s="515">
        <f>投入!AS33</f>
        <v>3.4349999999999999E-2</v>
      </c>
      <c r="J131" s="548">
        <f t="shared" si="10"/>
        <v>0</v>
      </c>
      <c r="K131" s="365"/>
      <c r="L131" s="365"/>
      <c r="M131" s="6"/>
      <c r="N131" s="6"/>
      <c r="O131" s="17"/>
      <c r="P131" s="18"/>
    </row>
    <row r="132" spans="1:16" ht="12.9" customHeight="1" x14ac:dyDescent="0.2">
      <c r="A132" s="386"/>
      <c r="B132" s="398">
        <v>57</v>
      </c>
      <c r="C132" s="399" t="s">
        <v>280</v>
      </c>
      <c r="D132" s="547"/>
      <c r="E132" s="514">
        <f t="shared" si="8"/>
        <v>0</v>
      </c>
      <c r="F132" s="514">
        <v>0</v>
      </c>
      <c r="G132" s="515">
        <f>投入!AR34</f>
        <v>0.54243300000000005</v>
      </c>
      <c r="H132" s="514">
        <f t="shared" si="9"/>
        <v>0</v>
      </c>
      <c r="I132" s="515">
        <f>投入!AS34</f>
        <v>0.37218200000000001</v>
      </c>
      <c r="J132" s="548">
        <f t="shared" si="10"/>
        <v>0</v>
      </c>
      <c r="K132" s="365"/>
      <c r="L132" s="365"/>
      <c r="M132" s="6"/>
      <c r="N132" s="6"/>
      <c r="O132" s="17"/>
      <c r="P132" s="18"/>
    </row>
    <row r="133" spans="1:16" ht="12.9" customHeight="1" x14ac:dyDescent="0.2">
      <c r="A133" s="386"/>
      <c r="B133" s="398">
        <v>59</v>
      </c>
      <c r="C133" s="399" t="s">
        <v>281</v>
      </c>
      <c r="D133" s="547"/>
      <c r="E133" s="514">
        <f t="shared" si="8"/>
        <v>0</v>
      </c>
      <c r="F133" s="514">
        <v>0</v>
      </c>
      <c r="G133" s="515">
        <f>投入!AR35</f>
        <v>0.49241499999999999</v>
      </c>
      <c r="H133" s="514">
        <f t="shared" si="9"/>
        <v>0</v>
      </c>
      <c r="I133" s="515">
        <f>投入!AS35</f>
        <v>0.16040499999999999</v>
      </c>
      <c r="J133" s="548">
        <f t="shared" si="10"/>
        <v>0</v>
      </c>
      <c r="K133" s="365"/>
      <c r="L133" s="365"/>
      <c r="M133" s="6"/>
      <c r="N133" s="6"/>
      <c r="O133" s="17"/>
      <c r="P133" s="18"/>
    </row>
    <row r="134" spans="1:16" ht="12.9" customHeight="1" x14ac:dyDescent="0.2">
      <c r="A134" s="386"/>
      <c r="B134" s="398">
        <v>61</v>
      </c>
      <c r="C134" s="399" t="s">
        <v>282</v>
      </c>
      <c r="D134" s="547"/>
      <c r="E134" s="514">
        <f t="shared" si="8"/>
        <v>0</v>
      </c>
      <c r="F134" s="514">
        <v>0</v>
      </c>
      <c r="G134" s="515">
        <f>投入!AR36</f>
        <v>0.73546599999999995</v>
      </c>
      <c r="H134" s="514">
        <f t="shared" si="9"/>
        <v>0</v>
      </c>
      <c r="I134" s="515">
        <f>投入!AS36</f>
        <v>0.34839900000000001</v>
      </c>
      <c r="J134" s="548">
        <f t="shared" si="10"/>
        <v>0</v>
      </c>
      <c r="K134" s="365"/>
      <c r="L134" s="365"/>
      <c r="M134" s="6"/>
      <c r="N134" s="6"/>
      <c r="O134" s="17"/>
      <c r="P134" s="18"/>
    </row>
    <row r="135" spans="1:16" ht="12.9" customHeight="1" x14ac:dyDescent="0.2">
      <c r="A135" s="386"/>
      <c r="B135" s="398">
        <v>63</v>
      </c>
      <c r="C135" s="399" t="s">
        <v>283</v>
      </c>
      <c r="D135" s="547"/>
      <c r="E135" s="514">
        <f t="shared" si="8"/>
        <v>0</v>
      </c>
      <c r="F135" s="514">
        <v>0</v>
      </c>
      <c r="G135" s="515">
        <f>投入!AR37</f>
        <v>0.70424299999999995</v>
      </c>
      <c r="H135" s="514">
        <f t="shared" si="9"/>
        <v>0</v>
      </c>
      <c r="I135" s="515">
        <f>投入!AS37</f>
        <v>0.46853800000000001</v>
      </c>
      <c r="J135" s="548">
        <f t="shared" si="10"/>
        <v>0</v>
      </c>
      <c r="K135" s="365"/>
      <c r="L135" s="365"/>
      <c r="M135" s="6"/>
      <c r="N135" s="6"/>
      <c r="O135" s="17"/>
      <c r="P135" s="18"/>
    </row>
    <row r="136" spans="1:16" ht="12.9" customHeight="1" x14ac:dyDescent="0.2">
      <c r="A136" s="386"/>
      <c r="B136" s="398">
        <v>64</v>
      </c>
      <c r="C136" s="399" t="s">
        <v>284</v>
      </c>
      <c r="D136" s="547"/>
      <c r="E136" s="514">
        <f t="shared" si="8"/>
        <v>0</v>
      </c>
      <c r="F136" s="514">
        <v>0</v>
      </c>
      <c r="G136" s="515">
        <f>投入!AR38</f>
        <v>0.61144900000000002</v>
      </c>
      <c r="H136" s="514">
        <f t="shared" si="9"/>
        <v>0</v>
      </c>
      <c r="I136" s="515">
        <f>投入!AS38</f>
        <v>0.52822800000000003</v>
      </c>
      <c r="J136" s="548">
        <f t="shared" si="10"/>
        <v>0</v>
      </c>
      <c r="K136" s="365"/>
      <c r="L136" s="365"/>
      <c r="M136" s="6"/>
      <c r="N136" s="6"/>
      <c r="O136" s="17"/>
      <c r="P136" s="18"/>
    </row>
    <row r="137" spans="1:16" ht="12.9" customHeight="1" x14ac:dyDescent="0.2">
      <c r="A137" s="386"/>
      <c r="B137" s="398">
        <v>65</v>
      </c>
      <c r="C137" s="399" t="s">
        <v>362</v>
      </c>
      <c r="D137" s="550"/>
      <c r="E137" s="530">
        <f t="shared" si="8"/>
        <v>0</v>
      </c>
      <c r="F137" s="530">
        <v>0</v>
      </c>
      <c r="G137" s="515">
        <f>投入!AR39</f>
        <v>0.63195500000000004</v>
      </c>
      <c r="H137" s="514">
        <f>F137*G137</f>
        <v>0</v>
      </c>
      <c r="I137" s="515">
        <f>投入!AS39</f>
        <v>0.53484900000000002</v>
      </c>
      <c r="J137" s="548">
        <f>F137*I137</f>
        <v>0</v>
      </c>
      <c r="K137" s="365"/>
      <c r="L137" s="365"/>
      <c r="M137" s="6"/>
      <c r="N137" s="6"/>
      <c r="O137" s="17"/>
      <c r="P137" s="18"/>
    </row>
    <row r="138" spans="1:16" ht="12.9" customHeight="1" x14ac:dyDescent="0.2">
      <c r="A138" s="386"/>
      <c r="B138" s="398">
        <v>66</v>
      </c>
      <c r="C138" s="399" t="s">
        <v>285</v>
      </c>
      <c r="D138" s="550"/>
      <c r="E138" s="530">
        <f t="shared" ref="E138:E140" si="11">H91</f>
        <v>0</v>
      </c>
      <c r="F138" s="530">
        <v>0</v>
      </c>
      <c r="G138" s="515">
        <f>投入!AR40</f>
        <v>0.65778499999999995</v>
      </c>
      <c r="H138" s="514">
        <f t="shared" ref="H138:H140" si="12">F138*G138</f>
        <v>0</v>
      </c>
      <c r="I138" s="515">
        <f>投入!AS40</f>
        <v>0.430672</v>
      </c>
      <c r="J138" s="548">
        <f t="shared" ref="J138:J140" si="13">F138*I138</f>
        <v>0</v>
      </c>
      <c r="K138" s="365"/>
      <c r="L138" s="365"/>
      <c r="M138" s="6"/>
      <c r="N138" s="6"/>
      <c r="O138" s="17"/>
      <c r="P138" s="18"/>
    </row>
    <row r="139" spans="1:16" ht="12.9" customHeight="1" x14ac:dyDescent="0.2">
      <c r="A139" s="386"/>
      <c r="B139" s="398">
        <v>67</v>
      </c>
      <c r="C139" s="399" t="s">
        <v>286</v>
      </c>
      <c r="D139" s="550"/>
      <c r="E139" s="530">
        <f t="shared" si="11"/>
        <v>0</v>
      </c>
      <c r="F139" s="530">
        <v>0</v>
      </c>
      <c r="G139" s="515">
        <f>投入!AR41</f>
        <v>0.54804799999999998</v>
      </c>
      <c r="H139" s="514">
        <f t="shared" si="12"/>
        <v>0</v>
      </c>
      <c r="I139" s="515">
        <f>投入!AS41</f>
        <v>0.31551400000000002</v>
      </c>
      <c r="J139" s="548">
        <f t="shared" si="13"/>
        <v>0</v>
      </c>
      <c r="K139" s="365"/>
      <c r="L139" s="365"/>
      <c r="M139" s="6"/>
      <c r="N139" s="6"/>
      <c r="O139" s="17"/>
      <c r="P139" s="18"/>
    </row>
    <row r="140" spans="1:16" ht="12.9" customHeight="1" x14ac:dyDescent="0.2">
      <c r="A140" s="386"/>
      <c r="B140" s="398">
        <v>68</v>
      </c>
      <c r="C140" s="399" t="s">
        <v>287</v>
      </c>
      <c r="D140" s="550"/>
      <c r="E140" s="530">
        <f t="shared" si="11"/>
        <v>0</v>
      </c>
      <c r="F140" s="530">
        <v>0</v>
      </c>
      <c r="G140" s="515">
        <f>投入!AR42</f>
        <v>0</v>
      </c>
      <c r="H140" s="514">
        <f t="shared" si="12"/>
        <v>0</v>
      </c>
      <c r="I140" s="515">
        <f>投入!AS42</f>
        <v>0</v>
      </c>
      <c r="J140" s="548">
        <f t="shared" si="13"/>
        <v>0</v>
      </c>
      <c r="K140" s="365"/>
      <c r="L140" s="365"/>
      <c r="M140" s="6"/>
      <c r="N140" s="6"/>
      <c r="O140" s="17"/>
      <c r="P140" s="18"/>
    </row>
    <row r="141" spans="1:16" ht="12.9" customHeight="1" x14ac:dyDescent="0.2">
      <c r="A141" s="386"/>
      <c r="B141" s="398">
        <v>69</v>
      </c>
      <c r="C141" s="399" t="s">
        <v>288</v>
      </c>
      <c r="D141" s="551"/>
      <c r="E141" s="514">
        <f>H94</f>
        <v>0</v>
      </c>
      <c r="F141" s="535">
        <v>0</v>
      </c>
      <c r="G141" s="515">
        <f>投入!AR43</f>
        <v>0.65922000000000003</v>
      </c>
      <c r="H141" s="514">
        <f>F141*G141</f>
        <v>0</v>
      </c>
      <c r="I141" s="515">
        <f>投入!AS43</f>
        <v>7.4229999999999999E-3</v>
      </c>
      <c r="J141" s="548">
        <f>F141*I141</f>
        <v>0</v>
      </c>
      <c r="K141" s="365"/>
      <c r="L141" s="365"/>
      <c r="M141" s="6"/>
      <c r="N141" s="6"/>
      <c r="O141" s="17"/>
      <c r="P141" s="18"/>
    </row>
    <row r="142" spans="1:16" ht="15" customHeight="1" x14ac:dyDescent="0.2">
      <c r="A142" s="386"/>
      <c r="B142" s="701" t="s">
        <v>243</v>
      </c>
      <c r="C142" s="702"/>
      <c r="D142" s="517" t="s">
        <v>189</v>
      </c>
      <c r="E142" s="490">
        <f>SUM(E103:E141)</f>
        <v>0</v>
      </c>
      <c r="F142" s="490">
        <f>SUM(F103:F141)</f>
        <v>0</v>
      </c>
      <c r="G142" s="517" t="s">
        <v>189</v>
      </c>
      <c r="H142" s="490">
        <f>SUM(H103:H141)</f>
        <v>0</v>
      </c>
      <c r="I142" s="517" t="s">
        <v>189</v>
      </c>
      <c r="J142" s="552">
        <f>SUM(J103:J141)</f>
        <v>0</v>
      </c>
      <c r="K142" s="365"/>
      <c r="L142" s="365"/>
      <c r="M142" s="6"/>
      <c r="N142" s="6"/>
      <c r="O142" s="17"/>
      <c r="P142" s="18"/>
    </row>
    <row r="143" spans="1:16" x14ac:dyDescent="0.2">
      <c r="A143" s="386"/>
      <c r="B143" s="386"/>
      <c r="C143" s="386"/>
      <c r="D143" s="386"/>
      <c r="E143" s="386"/>
      <c r="F143" s="537"/>
      <c r="G143" s="386"/>
      <c r="H143" s="386"/>
      <c r="I143" s="386"/>
      <c r="J143" s="386"/>
      <c r="K143" s="386"/>
      <c r="L143" s="386"/>
    </row>
    <row r="144" spans="1:16" ht="24.9" customHeight="1" x14ac:dyDescent="0.15">
      <c r="A144" s="497" t="s">
        <v>330</v>
      </c>
      <c r="B144" s="464"/>
      <c r="C144" s="464"/>
      <c r="D144" s="464"/>
      <c r="E144" s="464"/>
      <c r="F144" s="464"/>
      <c r="G144" s="464"/>
      <c r="H144" s="464"/>
      <c r="I144" s="464"/>
      <c r="J144" s="464"/>
      <c r="K144" s="464"/>
      <c r="L144" s="464"/>
      <c r="M144" s="312" t="s">
        <v>211</v>
      </c>
    </row>
    <row r="145" spans="1:13" ht="15" customHeight="1" x14ac:dyDescent="0.15">
      <c r="A145" s="464"/>
      <c r="B145" s="703" t="s">
        <v>184</v>
      </c>
      <c r="C145" s="704"/>
      <c r="D145" s="544" t="s">
        <v>1</v>
      </c>
      <c r="E145" s="544" t="s">
        <v>1</v>
      </c>
      <c r="F145" s="544" t="s">
        <v>1</v>
      </c>
      <c r="G145" s="723" t="s">
        <v>217</v>
      </c>
      <c r="H145" s="728" t="s">
        <v>17</v>
      </c>
      <c r="I145" s="709" t="s">
        <v>218</v>
      </c>
      <c r="J145" s="704"/>
      <c r="K145" s="553"/>
      <c r="L145" s="554"/>
      <c r="M145" s="712" t="s">
        <v>331</v>
      </c>
    </row>
    <row r="146" spans="1:13" ht="15" customHeight="1" x14ac:dyDescent="0.2">
      <c r="A146" s="464"/>
      <c r="B146" s="705"/>
      <c r="C146" s="706"/>
      <c r="D146" s="555" t="s">
        <v>2</v>
      </c>
      <c r="E146" s="555" t="s">
        <v>2</v>
      </c>
      <c r="F146" s="555" t="s">
        <v>2</v>
      </c>
      <c r="G146" s="727"/>
      <c r="H146" s="726"/>
      <c r="I146" s="705"/>
      <c r="J146" s="706"/>
      <c r="K146" s="705" t="s">
        <v>219</v>
      </c>
      <c r="L146" s="706"/>
      <c r="M146" s="713"/>
    </row>
    <row r="147" spans="1:13" ht="15" customHeight="1" x14ac:dyDescent="0.15">
      <c r="A147" s="464"/>
      <c r="B147" s="705"/>
      <c r="C147" s="706"/>
      <c r="D147" s="545" t="s">
        <v>18</v>
      </c>
      <c r="E147" s="545" t="s">
        <v>337</v>
      </c>
      <c r="F147" s="545" t="s">
        <v>5</v>
      </c>
      <c r="G147" s="727"/>
      <c r="H147" s="556" t="s">
        <v>220</v>
      </c>
      <c r="I147" s="705"/>
      <c r="J147" s="706"/>
      <c r="K147" s="557"/>
      <c r="L147" s="558"/>
      <c r="M147" s="713"/>
    </row>
    <row r="148" spans="1:13" ht="15" customHeight="1" x14ac:dyDescent="0.2">
      <c r="A148" s="464"/>
      <c r="B148" s="707"/>
      <c r="C148" s="708"/>
      <c r="D148" s="546" t="s">
        <v>19</v>
      </c>
      <c r="E148" s="546" t="s">
        <v>20</v>
      </c>
      <c r="F148" s="546" t="s">
        <v>221</v>
      </c>
      <c r="G148" s="546" t="s">
        <v>21</v>
      </c>
      <c r="H148" s="559" t="s">
        <v>222</v>
      </c>
      <c r="I148" s="560" t="s">
        <v>22</v>
      </c>
      <c r="J148" s="561"/>
      <c r="K148" s="523" t="s">
        <v>23</v>
      </c>
      <c r="L148" s="562"/>
      <c r="M148" s="313" t="s">
        <v>24</v>
      </c>
    </row>
    <row r="149" spans="1:13" ht="12.9" customHeight="1" x14ac:dyDescent="0.2">
      <c r="A149" s="386"/>
      <c r="B149" s="398" t="s">
        <v>256</v>
      </c>
      <c r="C149" s="399" t="s">
        <v>257</v>
      </c>
      <c r="D149" s="530">
        <f t="shared" ref="D149:D183" si="14">J10</f>
        <v>0</v>
      </c>
      <c r="E149" s="514">
        <f t="shared" ref="E149:E183" si="15">J103</f>
        <v>0</v>
      </c>
      <c r="F149" s="516">
        <f>D149+E149</f>
        <v>0</v>
      </c>
      <c r="G149" s="714"/>
      <c r="H149" s="714"/>
      <c r="I149" s="533">
        <f>生産係数!D5</f>
        <v>1.0503999999999999E-2</v>
      </c>
      <c r="J149" s="373" t="s">
        <v>25</v>
      </c>
      <c r="K149" s="563">
        <f t="shared" ref="K149:K183" si="16">$H$188</f>
        <v>0</v>
      </c>
      <c r="L149" s="564" t="s">
        <v>26</v>
      </c>
      <c r="M149" s="9">
        <f>I149*K149</f>
        <v>0</v>
      </c>
    </row>
    <row r="150" spans="1:13" ht="12.9" customHeight="1" x14ac:dyDescent="0.2">
      <c r="A150" s="386"/>
      <c r="B150" s="398" t="s">
        <v>258</v>
      </c>
      <c r="C150" s="399" t="s">
        <v>259</v>
      </c>
      <c r="D150" s="530">
        <f t="shared" si="14"/>
        <v>0</v>
      </c>
      <c r="E150" s="514">
        <f t="shared" si="15"/>
        <v>0</v>
      </c>
      <c r="F150" s="516">
        <f t="shared" ref="F150:F188" si="17">D150+E150</f>
        <v>0</v>
      </c>
      <c r="G150" s="715"/>
      <c r="H150" s="715"/>
      <c r="I150" s="533">
        <f>生産係数!D6</f>
        <v>7.7800000000000005E-4</v>
      </c>
      <c r="J150" s="373" t="s">
        <v>25</v>
      </c>
      <c r="K150" s="563">
        <f t="shared" si="16"/>
        <v>0</v>
      </c>
      <c r="L150" s="564" t="s">
        <v>26</v>
      </c>
      <c r="M150" s="9">
        <f t="shared" ref="M150:M182" si="18">I150*K150</f>
        <v>0</v>
      </c>
    </row>
    <row r="151" spans="1:13" ht="12.9" customHeight="1" x14ac:dyDescent="0.2">
      <c r="A151" s="386"/>
      <c r="B151" s="398" t="s">
        <v>260</v>
      </c>
      <c r="C151" s="399" t="s">
        <v>261</v>
      </c>
      <c r="D151" s="530">
        <f t="shared" si="14"/>
        <v>0</v>
      </c>
      <c r="E151" s="514">
        <f t="shared" si="15"/>
        <v>0</v>
      </c>
      <c r="F151" s="516">
        <f t="shared" si="17"/>
        <v>0</v>
      </c>
      <c r="G151" s="715"/>
      <c r="H151" s="715"/>
      <c r="I151" s="533">
        <f>生産係数!D7</f>
        <v>8.0500000000000005E-4</v>
      </c>
      <c r="J151" s="373" t="s">
        <v>25</v>
      </c>
      <c r="K151" s="563">
        <f t="shared" si="16"/>
        <v>0</v>
      </c>
      <c r="L151" s="564" t="s">
        <v>26</v>
      </c>
      <c r="M151" s="9">
        <f t="shared" si="18"/>
        <v>0</v>
      </c>
    </row>
    <row r="152" spans="1:13" ht="12.9" customHeight="1" x14ac:dyDescent="0.2">
      <c r="A152" s="386"/>
      <c r="B152" s="398" t="s">
        <v>264</v>
      </c>
      <c r="C152" s="399" t="s">
        <v>262</v>
      </c>
      <c r="D152" s="530">
        <f t="shared" si="14"/>
        <v>0</v>
      </c>
      <c r="E152" s="514">
        <f t="shared" si="15"/>
        <v>0</v>
      </c>
      <c r="F152" s="516">
        <f t="shared" si="17"/>
        <v>0</v>
      </c>
      <c r="G152" s="715"/>
      <c r="H152" s="715"/>
      <c r="I152" s="533">
        <f>生産係数!D8</f>
        <v>2.0900000000000001E-4</v>
      </c>
      <c r="J152" s="373" t="s">
        <v>25</v>
      </c>
      <c r="K152" s="563">
        <f t="shared" si="16"/>
        <v>0</v>
      </c>
      <c r="L152" s="564" t="s">
        <v>26</v>
      </c>
      <c r="M152" s="9">
        <f t="shared" si="18"/>
        <v>0</v>
      </c>
    </row>
    <row r="153" spans="1:13" ht="12.9" customHeight="1" x14ac:dyDescent="0.2">
      <c r="A153" s="386"/>
      <c r="B153" s="398">
        <v>11</v>
      </c>
      <c r="C153" s="399" t="s">
        <v>263</v>
      </c>
      <c r="D153" s="530">
        <f t="shared" si="14"/>
        <v>0</v>
      </c>
      <c r="E153" s="514">
        <f t="shared" si="15"/>
        <v>0</v>
      </c>
      <c r="F153" s="516">
        <f t="shared" si="17"/>
        <v>0</v>
      </c>
      <c r="G153" s="715"/>
      <c r="H153" s="715"/>
      <c r="I153" s="533">
        <f>生産係数!D9</f>
        <v>1.7115999999999999E-2</v>
      </c>
      <c r="J153" s="373" t="s">
        <v>25</v>
      </c>
      <c r="K153" s="563">
        <f t="shared" si="16"/>
        <v>0</v>
      </c>
      <c r="L153" s="564" t="s">
        <v>26</v>
      </c>
      <c r="M153" s="9">
        <f t="shared" si="18"/>
        <v>0</v>
      </c>
    </row>
    <row r="154" spans="1:13" ht="12.9" customHeight="1" x14ac:dyDescent="0.2">
      <c r="A154" s="386"/>
      <c r="B154" s="398">
        <v>15</v>
      </c>
      <c r="C154" s="399" t="s">
        <v>265</v>
      </c>
      <c r="D154" s="530">
        <f t="shared" si="14"/>
        <v>0</v>
      </c>
      <c r="E154" s="514">
        <f t="shared" si="15"/>
        <v>0</v>
      </c>
      <c r="F154" s="516">
        <f t="shared" si="17"/>
        <v>0</v>
      </c>
      <c r="G154" s="715"/>
      <c r="H154" s="715"/>
      <c r="I154" s="533">
        <f>生産係数!D10</f>
        <v>1.1900000000000001E-3</v>
      </c>
      <c r="J154" s="373" t="s">
        <v>25</v>
      </c>
      <c r="K154" s="563">
        <f t="shared" si="16"/>
        <v>0</v>
      </c>
      <c r="L154" s="564" t="s">
        <v>26</v>
      </c>
      <c r="M154" s="9">
        <f t="shared" si="18"/>
        <v>0</v>
      </c>
    </row>
    <row r="155" spans="1:13" ht="12.9" customHeight="1" x14ac:dyDescent="0.2">
      <c r="A155" s="386"/>
      <c r="B155" s="398">
        <v>16</v>
      </c>
      <c r="C155" s="399" t="s">
        <v>266</v>
      </c>
      <c r="D155" s="530">
        <f t="shared" si="14"/>
        <v>0</v>
      </c>
      <c r="E155" s="514">
        <f t="shared" si="15"/>
        <v>0</v>
      </c>
      <c r="F155" s="516">
        <f t="shared" si="17"/>
        <v>0</v>
      </c>
      <c r="G155" s="715"/>
      <c r="H155" s="715"/>
      <c r="I155" s="533">
        <f>生産係数!D11</f>
        <v>2.444E-3</v>
      </c>
      <c r="J155" s="373" t="s">
        <v>25</v>
      </c>
      <c r="K155" s="563">
        <f t="shared" si="16"/>
        <v>0</v>
      </c>
      <c r="L155" s="564" t="s">
        <v>26</v>
      </c>
      <c r="M155" s="9">
        <f t="shared" si="18"/>
        <v>0</v>
      </c>
    </row>
    <row r="156" spans="1:13" ht="12.9" customHeight="1" x14ac:dyDescent="0.2">
      <c r="A156" s="386"/>
      <c r="B156" s="398">
        <v>20</v>
      </c>
      <c r="C156" s="399" t="s">
        <v>267</v>
      </c>
      <c r="D156" s="530">
        <f t="shared" si="14"/>
        <v>0</v>
      </c>
      <c r="E156" s="514">
        <f t="shared" si="15"/>
        <v>0</v>
      </c>
      <c r="F156" s="516">
        <f t="shared" si="17"/>
        <v>0</v>
      </c>
      <c r="G156" s="715"/>
      <c r="H156" s="715"/>
      <c r="I156" s="533">
        <f>生産係数!D12</f>
        <v>1.039E-3</v>
      </c>
      <c r="J156" s="373" t="s">
        <v>25</v>
      </c>
      <c r="K156" s="563">
        <f t="shared" si="16"/>
        <v>0</v>
      </c>
      <c r="L156" s="564" t="s">
        <v>26</v>
      </c>
      <c r="M156" s="9">
        <f t="shared" si="18"/>
        <v>0</v>
      </c>
    </row>
    <row r="157" spans="1:13" ht="12.9" customHeight="1" x14ac:dyDescent="0.2">
      <c r="A157" s="386"/>
      <c r="B157" s="398">
        <v>21</v>
      </c>
      <c r="C157" s="399" t="s">
        <v>268</v>
      </c>
      <c r="D157" s="530">
        <f t="shared" si="14"/>
        <v>0</v>
      </c>
      <c r="E157" s="514">
        <f t="shared" si="15"/>
        <v>0</v>
      </c>
      <c r="F157" s="516">
        <f t="shared" si="17"/>
        <v>0</v>
      </c>
      <c r="G157" s="715"/>
      <c r="H157" s="715"/>
      <c r="I157" s="533">
        <f>生産係数!D13</f>
        <v>9.1299999999999997E-4</v>
      </c>
      <c r="J157" s="373" t="s">
        <v>25</v>
      </c>
      <c r="K157" s="563">
        <f t="shared" si="16"/>
        <v>0</v>
      </c>
      <c r="L157" s="564" t="s">
        <v>26</v>
      </c>
      <c r="M157" s="9">
        <f t="shared" si="18"/>
        <v>0</v>
      </c>
    </row>
    <row r="158" spans="1:13" ht="12.9" customHeight="1" x14ac:dyDescent="0.2">
      <c r="A158" s="386"/>
      <c r="B158" s="398">
        <v>22</v>
      </c>
      <c r="C158" s="399" t="s">
        <v>357</v>
      </c>
      <c r="D158" s="530">
        <f t="shared" si="14"/>
        <v>0</v>
      </c>
      <c r="E158" s="514">
        <f t="shared" si="15"/>
        <v>0</v>
      </c>
      <c r="F158" s="516">
        <f t="shared" si="17"/>
        <v>0</v>
      </c>
      <c r="G158" s="715"/>
      <c r="H158" s="715"/>
      <c r="I158" s="533">
        <f>生産係数!D14</f>
        <v>1.859E-3</v>
      </c>
      <c r="J158" s="373" t="s">
        <v>25</v>
      </c>
      <c r="K158" s="563">
        <f t="shared" si="16"/>
        <v>0</v>
      </c>
      <c r="L158" s="564" t="s">
        <v>26</v>
      </c>
      <c r="M158" s="9">
        <f t="shared" si="18"/>
        <v>0</v>
      </c>
    </row>
    <row r="159" spans="1:13" ht="12.9" customHeight="1" x14ac:dyDescent="0.2">
      <c r="A159" s="386"/>
      <c r="B159" s="398">
        <v>25</v>
      </c>
      <c r="C159" s="399" t="s">
        <v>269</v>
      </c>
      <c r="D159" s="530">
        <f t="shared" si="14"/>
        <v>0</v>
      </c>
      <c r="E159" s="514">
        <f t="shared" si="15"/>
        <v>0</v>
      </c>
      <c r="F159" s="516">
        <f t="shared" si="17"/>
        <v>0</v>
      </c>
      <c r="G159" s="715"/>
      <c r="H159" s="715"/>
      <c r="I159" s="533">
        <f>生産係数!D15</f>
        <v>6.2200000000000005E-4</v>
      </c>
      <c r="J159" s="373" t="s">
        <v>25</v>
      </c>
      <c r="K159" s="563">
        <f t="shared" si="16"/>
        <v>0</v>
      </c>
      <c r="L159" s="564" t="s">
        <v>26</v>
      </c>
      <c r="M159" s="9">
        <f t="shared" si="18"/>
        <v>0</v>
      </c>
    </row>
    <row r="160" spans="1:13" ht="12.9" customHeight="1" x14ac:dyDescent="0.2">
      <c r="A160" s="386"/>
      <c r="B160" s="398">
        <v>26</v>
      </c>
      <c r="C160" s="399" t="s">
        <v>270</v>
      </c>
      <c r="D160" s="530">
        <f t="shared" si="14"/>
        <v>0</v>
      </c>
      <c r="E160" s="514">
        <f t="shared" si="15"/>
        <v>0</v>
      </c>
      <c r="F160" s="516">
        <f t="shared" si="17"/>
        <v>0</v>
      </c>
      <c r="G160" s="715"/>
      <c r="H160" s="715"/>
      <c r="I160" s="533">
        <f>生産係数!D16</f>
        <v>6.7000000000000002E-5</v>
      </c>
      <c r="J160" s="373" t="s">
        <v>25</v>
      </c>
      <c r="K160" s="563">
        <f t="shared" si="16"/>
        <v>0</v>
      </c>
      <c r="L160" s="564" t="s">
        <v>26</v>
      </c>
      <c r="M160" s="9">
        <f t="shared" si="18"/>
        <v>0</v>
      </c>
    </row>
    <row r="161" spans="1:14" ht="12.9" customHeight="1" x14ac:dyDescent="0.2">
      <c r="A161" s="386"/>
      <c r="B161" s="398">
        <v>27</v>
      </c>
      <c r="C161" s="399" t="s">
        <v>271</v>
      </c>
      <c r="D161" s="530">
        <f t="shared" si="14"/>
        <v>0</v>
      </c>
      <c r="E161" s="514">
        <f t="shared" si="15"/>
        <v>0</v>
      </c>
      <c r="F161" s="516">
        <f t="shared" si="17"/>
        <v>0</v>
      </c>
      <c r="G161" s="715"/>
      <c r="H161" s="715"/>
      <c r="I161" s="533">
        <f>生産係数!D17</f>
        <v>2.5900000000000001E-4</v>
      </c>
      <c r="J161" s="373" t="s">
        <v>25</v>
      </c>
      <c r="K161" s="563">
        <f t="shared" si="16"/>
        <v>0</v>
      </c>
      <c r="L161" s="564" t="s">
        <v>26</v>
      </c>
      <c r="M161" s="9">
        <f t="shared" si="18"/>
        <v>0</v>
      </c>
    </row>
    <row r="162" spans="1:14" ht="12.9" customHeight="1" x14ac:dyDescent="0.2">
      <c r="A162" s="386"/>
      <c r="B162" s="398">
        <v>28</v>
      </c>
      <c r="C162" s="399" t="s">
        <v>272</v>
      </c>
      <c r="D162" s="530">
        <f t="shared" si="14"/>
        <v>0</v>
      </c>
      <c r="E162" s="514">
        <f t="shared" si="15"/>
        <v>0</v>
      </c>
      <c r="F162" s="516">
        <f t="shared" si="17"/>
        <v>0</v>
      </c>
      <c r="G162" s="715"/>
      <c r="H162" s="715"/>
      <c r="I162" s="533">
        <f>生産係数!D18</f>
        <v>3.86E-4</v>
      </c>
      <c r="J162" s="373" t="s">
        <v>25</v>
      </c>
      <c r="K162" s="563">
        <f t="shared" si="16"/>
        <v>0</v>
      </c>
      <c r="L162" s="564" t="s">
        <v>26</v>
      </c>
      <c r="M162" s="9">
        <f t="shared" si="18"/>
        <v>0</v>
      </c>
    </row>
    <row r="163" spans="1:14" ht="12.9" customHeight="1" x14ac:dyDescent="0.2">
      <c r="A163" s="386"/>
      <c r="B163" s="398">
        <v>29</v>
      </c>
      <c r="C163" s="399" t="s">
        <v>358</v>
      </c>
      <c r="D163" s="530">
        <f t="shared" si="14"/>
        <v>0</v>
      </c>
      <c r="E163" s="514">
        <f t="shared" si="15"/>
        <v>0</v>
      </c>
      <c r="F163" s="516">
        <f t="shared" si="17"/>
        <v>0</v>
      </c>
      <c r="G163" s="715"/>
      <c r="H163" s="715"/>
      <c r="I163" s="533">
        <f>生産係数!D19</f>
        <v>1.3100000000000001E-4</v>
      </c>
      <c r="J163" s="373" t="s">
        <v>25</v>
      </c>
      <c r="K163" s="563">
        <f t="shared" si="16"/>
        <v>0</v>
      </c>
      <c r="L163" s="564" t="s">
        <v>26</v>
      </c>
      <c r="M163" s="9">
        <f t="shared" si="18"/>
        <v>0</v>
      </c>
    </row>
    <row r="164" spans="1:14" ht="12.9" customHeight="1" x14ac:dyDescent="0.2">
      <c r="A164" s="386"/>
      <c r="B164" s="398">
        <v>30</v>
      </c>
      <c r="C164" s="399" t="s">
        <v>359</v>
      </c>
      <c r="D164" s="530">
        <f t="shared" si="14"/>
        <v>0</v>
      </c>
      <c r="E164" s="514">
        <f t="shared" si="15"/>
        <v>0</v>
      </c>
      <c r="F164" s="516">
        <f t="shared" si="17"/>
        <v>0</v>
      </c>
      <c r="G164" s="715"/>
      <c r="H164" s="715"/>
      <c r="I164" s="533">
        <f>生産係数!D20</f>
        <v>3.8299999999999999E-4</v>
      </c>
      <c r="J164" s="373" t="s">
        <v>25</v>
      </c>
      <c r="K164" s="563">
        <f t="shared" si="16"/>
        <v>0</v>
      </c>
      <c r="L164" s="564" t="s">
        <v>26</v>
      </c>
      <c r="M164" s="9">
        <f t="shared" si="18"/>
        <v>0</v>
      </c>
    </row>
    <row r="165" spans="1:14" ht="12.9" customHeight="1" x14ac:dyDescent="0.2">
      <c r="A165" s="386"/>
      <c r="B165" s="398">
        <v>31</v>
      </c>
      <c r="C165" s="399" t="s">
        <v>360</v>
      </c>
      <c r="D165" s="530">
        <f t="shared" si="14"/>
        <v>0</v>
      </c>
      <c r="E165" s="514">
        <f t="shared" si="15"/>
        <v>0</v>
      </c>
      <c r="F165" s="516">
        <f t="shared" si="17"/>
        <v>0</v>
      </c>
      <c r="G165" s="715"/>
      <c r="H165" s="715"/>
      <c r="I165" s="533">
        <f>生産係数!D21</f>
        <v>2.03E-4</v>
      </c>
      <c r="J165" s="373" t="s">
        <v>25</v>
      </c>
      <c r="K165" s="563">
        <f t="shared" si="16"/>
        <v>0</v>
      </c>
      <c r="L165" s="564" t="s">
        <v>26</v>
      </c>
      <c r="M165" s="9">
        <f t="shared" si="18"/>
        <v>0</v>
      </c>
    </row>
    <row r="166" spans="1:14" ht="12.9" customHeight="1" x14ac:dyDescent="0.2">
      <c r="A166" s="386"/>
      <c r="B166" s="398">
        <v>32</v>
      </c>
      <c r="C166" s="399" t="s">
        <v>273</v>
      </c>
      <c r="D166" s="530">
        <f t="shared" si="14"/>
        <v>0</v>
      </c>
      <c r="E166" s="514">
        <f t="shared" si="15"/>
        <v>0</v>
      </c>
      <c r="F166" s="516">
        <f t="shared" si="17"/>
        <v>0</v>
      </c>
      <c r="G166" s="715"/>
      <c r="H166" s="715"/>
      <c r="I166" s="533">
        <f>生産係数!D22</f>
        <v>1.2E-5</v>
      </c>
      <c r="J166" s="373" t="s">
        <v>25</v>
      </c>
      <c r="K166" s="563">
        <f t="shared" si="16"/>
        <v>0</v>
      </c>
      <c r="L166" s="564" t="s">
        <v>26</v>
      </c>
      <c r="M166" s="9">
        <f t="shared" si="18"/>
        <v>0</v>
      </c>
    </row>
    <row r="167" spans="1:14" ht="12.9" customHeight="1" x14ac:dyDescent="0.2">
      <c r="A167" s="386"/>
      <c r="B167" s="398">
        <v>33</v>
      </c>
      <c r="C167" s="399" t="s">
        <v>274</v>
      </c>
      <c r="D167" s="530">
        <f t="shared" si="14"/>
        <v>0</v>
      </c>
      <c r="E167" s="514">
        <f t="shared" si="15"/>
        <v>0</v>
      </c>
      <c r="F167" s="516">
        <f t="shared" si="17"/>
        <v>0</v>
      </c>
      <c r="G167" s="715"/>
      <c r="H167" s="715"/>
      <c r="I167" s="533">
        <f>生産係数!D23</f>
        <v>2.7469999999999999E-3</v>
      </c>
      <c r="J167" s="373" t="s">
        <v>25</v>
      </c>
      <c r="K167" s="563">
        <f t="shared" si="16"/>
        <v>0</v>
      </c>
      <c r="L167" s="564" t="s">
        <v>26</v>
      </c>
      <c r="M167" s="9">
        <f t="shared" si="18"/>
        <v>0</v>
      </c>
    </row>
    <row r="168" spans="1:14" ht="12.9" customHeight="1" x14ac:dyDescent="0.2">
      <c r="A168" s="386"/>
      <c r="B168" s="398">
        <v>34</v>
      </c>
      <c r="C168" s="399" t="s">
        <v>352</v>
      </c>
      <c r="D168" s="530">
        <f t="shared" si="14"/>
        <v>0</v>
      </c>
      <c r="E168" s="514">
        <f t="shared" si="15"/>
        <v>0</v>
      </c>
      <c r="F168" s="516">
        <f t="shared" si="17"/>
        <v>0</v>
      </c>
      <c r="G168" s="715"/>
      <c r="H168" s="715"/>
      <c r="I168" s="533">
        <f>生産係数!D24</f>
        <v>7.9999999999999996E-6</v>
      </c>
      <c r="J168" s="373" t="s">
        <v>25</v>
      </c>
      <c r="K168" s="563">
        <f t="shared" si="16"/>
        <v>0</v>
      </c>
      <c r="L168" s="564" t="s">
        <v>26</v>
      </c>
      <c r="M168" s="9">
        <f t="shared" si="18"/>
        <v>0</v>
      </c>
    </row>
    <row r="169" spans="1:14" ht="12.9" customHeight="1" x14ac:dyDescent="0.2">
      <c r="A169" s="386"/>
      <c r="B169" s="398">
        <v>35</v>
      </c>
      <c r="C169" s="399" t="s">
        <v>275</v>
      </c>
      <c r="D169" s="530">
        <f t="shared" si="14"/>
        <v>0</v>
      </c>
      <c r="E169" s="514">
        <f t="shared" si="15"/>
        <v>0</v>
      </c>
      <c r="F169" s="516">
        <f t="shared" si="17"/>
        <v>0</v>
      </c>
      <c r="G169" s="715"/>
      <c r="H169" s="715"/>
      <c r="I169" s="533">
        <f>生産係数!D25</f>
        <v>7.3800000000000005E-4</v>
      </c>
      <c r="J169" s="373" t="s">
        <v>25</v>
      </c>
      <c r="K169" s="563">
        <f t="shared" si="16"/>
        <v>0</v>
      </c>
      <c r="L169" s="564" t="s">
        <v>26</v>
      </c>
      <c r="M169" s="9">
        <f t="shared" si="18"/>
        <v>0</v>
      </c>
    </row>
    <row r="170" spans="1:14" ht="12.9" customHeight="1" x14ac:dyDescent="0.2">
      <c r="A170" s="386"/>
      <c r="B170" s="398">
        <v>39</v>
      </c>
      <c r="C170" s="399" t="s">
        <v>353</v>
      </c>
      <c r="D170" s="530">
        <f t="shared" si="14"/>
        <v>0</v>
      </c>
      <c r="E170" s="514">
        <f t="shared" si="15"/>
        <v>0</v>
      </c>
      <c r="F170" s="516">
        <f t="shared" si="17"/>
        <v>0</v>
      </c>
      <c r="G170" s="715"/>
      <c r="H170" s="715"/>
      <c r="I170" s="533">
        <f>生産係数!D26</f>
        <v>2.9250000000000001E-3</v>
      </c>
      <c r="J170" s="373" t="s">
        <v>25</v>
      </c>
      <c r="K170" s="563">
        <f t="shared" si="16"/>
        <v>0</v>
      </c>
      <c r="L170" s="564" t="s">
        <v>26</v>
      </c>
      <c r="M170" s="9">
        <f t="shared" si="18"/>
        <v>0</v>
      </c>
    </row>
    <row r="171" spans="1:14" ht="12.9" customHeight="1" x14ac:dyDescent="0.2">
      <c r="A171" s="386"/>
      <c r="B171" s="398">
        <v>41</v>
      </c>
      <c r="C171" s="399" t="s">
        <v>276</v>
      </c>
      <c r="D171" s="530">
        <f t="shared" si="14"/>
        <v>0</v>
      </c>
      <c r="E171" s="514">
        <f t="shared" si="15"/>
        <v>0</v>
      </c>
      <c r="F171" s="516">
        <f t="shared" si="17"/>
        <v>0</v>
      </c>
      <c r="G171" s="715"/>
      <c r="H171" s="715"/>
      <c r="I171" s="533">
        <f>生産係数!D27</f>
        <v>6.156E-3</v>
      </c>
      <c r="J171" s="373" t="s">
        <v>25</v>
      </c>
      <c r="K171" s="563">
        <f t="shared" si="16"/>
        <v>0</v>
      </c>
      <c r="L171" s="564" t="s">
        <v>26</v>
      </c>
      <c r="M171" s="9">
        <f t="shared" si="18"/>
        <v>0</v>
      </c>
    </row>
    <row r="172" spans="1:14" ht="12.9" customHeight="1" x14ac:dyDescent="0.2">
      <c r="A172" s="386"/>
      <c r="B172" s="398">
        <v>46</v>
      </c>
      <c r="C172" s="399" t="s">
        <v>390</v>
      </c>
      <c r="D172" s="530">
        <f t="shared" si="14"/>
        <v>0</v>
      </c>
      <c r="E172" s="514">
        <f t="shared" si="15"/>
        <v>0</v>
      </c>
      <c r="F172" s="516">
        <f t="shared" si="17"/>
        <v>0</v>
      </c>
      <c r="G172" s="715"/>
      <c r="H172" s="715"/>
      <c r="I172" s="533">
        <f>生産係数!D28</f>
        <v>2.0742E-2</v>
      </c>
      <c r="J172" s="373" t="s">
        <v>25</v>
      </c>
      <c r="K172" s="563">
        <f t="shared" si="16"/>
        <v>0</v>
      </c>
      <c r="L172" s="564" t="s">
        <v>26</v>
      </c>
      <c r="M172" s="9">
        <f t="shared" si="18"/>
        <v>0</v>
      </c>
    </row>
    <row r="173" spans="1:14" ht="12.9" customHeight="1" x14ac:dyDescent="0.2">
      <c r="A173" s="386"/>
      <c r="B173" s="398">
        <v>47</v>
      </c>
      <c r="C173" s="399" t="s">
        <v>354</v>
      </c>
      <c r="D173" s="530">
        <f t="shared" si="14"/>
        <v>0</v>
      </c>
      <c r="E173" s="514">
        <f t="shared" si="15"/>
        <v>0</v>
      </c>
      <c r="F173" s="516">
        <f t="shared" si="17"/>
        <v>0</v>
      </c>
      <c r="G173" s="715"/>
      <c r="H173" s="715"/>
      <c r="I173" s="533">
        <f>生産係数!D29</f>
        <v>8.3739999999999995E-3</v>
      </c>
      <c r="J173" s="373" t="s">
        <v>25</v>
      </c>
      <c r="K173" s="563">
        <f t="shared" si="16"/>
        <v>0</v>
      </c>
      <c r="L173" s="564" t="s">
        <v>26</v>
      </c>
      <c r="M173" s="9">
        <f t="shared" si="18"/>
        <v>0</v>
      </c>
    </row>
    <row r="174" spans="1:14" ht="12.9" customHeight="1" x14ac:dyDescent="0.2">
      <c r="A174" s="386"/>
      <c r="B174" s="398">
        <v>48</v>
      </c>
      <c r="C174" s="399" t="s">
        <v>361</v>
      </c>
      <c r="D174" s="530">
        <f t="shared" si="14"/>
        <v>0</v>
      </c>
      <c r="E174" s="514">
        <f t="shared" si="15"/>
        <v>0</v>
      </c>
      <c r="F174" s="516">
        <f t="shared" si="17"/>
        <v>0</v>
      </c>
      <c r="G174" s="715"/>
      <c r="H174" s="715"/>
      <c r="I174" s="533">
        <f>生産係数!D30</f>
        <v>5.5160000000000001E-3</v>
      </c>
      <c r="J174" s="373" t="s">
        <v>25</v>
      </c>
      <c r="K174" s="563">
        <f t="shared" si="16"/>
        <v>0</v>
      </c>
      <c r="L174" s="564" t="s">
        <v>26</v>
      </c>
      <c r="M174" s="9">
        <f t="shared" si="18"/>
        <v>0</v>
      </c>
    </row>
    <row r="175" spans="1:14" ht="12.9" customHeight="1" x14ac:dyDescent="0.2">
      <c r="A175" s="386"/>
      <c r="B175" s="398">
        <v>51</v>
      </c>
      <c r="C175" s="399" t="s">
        <v>277</v>
      </c>
      <c r="D175" s="530">
        <f t="shared" si="14"/>
        <v>0</v>
      </c>
      <c r="E175" s="514">
        <f t="shared" si="15"/>
        <v>0</v>
      </c>
      <c r="F175" s="516">
        <f t="shared" si="17"/>
        <v>0</v>
      </c>
      <c r="G175" s="715"/>
      <c r="H175" s="715"/>
      <c r="I175" s="533">
        <f>生産係数!D31</f>
        <v>9.5577999999999996E-2</v>
      </c>
      <c r="J175" s="373" t="s">
        <v>25</v>
      </c>
      <c r="K175" s="563">
        <f t="shared" si="16"/>
        <v>0</v>
      </c>
      <c r="L175" s="564" t="s">
        <v>26</v>
      </c>
      <c r="M175" s="9">
        <f t="shared" si="18"/>
        <v>0</v>
      </c>
    </row>
    <row r="176" spans="1:14" ht="12.9" customHeight="1" x14ac:dyDescent="0.2">
      <c r="A176" s="386"/>
      <c r="B176" s="398">
        <v>53</v>
      </c>
      <c r="C176" s="399" t="s">
        <v>278</v>
      </c>
      <c r="D176" s="530">
        <f t="shared" si="14"/>
        <v>0</v>
      </c>
      <c r="E176" s="514">
        <f t="shared" si="15"/>
        <v>0</v>
      </c>
      <c r="F176" s="516">
        <f t="shared" si="17"/>
        <v>0</v>
      </c>
      <c r="G176" s="715"/>
      <c r="H176" s="715"/>
      <c r="I176" s="533">
        <f>生産係数!D32</f>
        <v>6.4330999999999999E-2</v>
      </c>
      <c r="J176" s="373" t="s">
        <v>25</v>
      </c>
      <c r="K176" s="563">
        <f t="shared" si="16"/>
        <v>0</v>
      </c>
      <c r="L176" s="564" t="s">
        <v>26</v>
      </c>
      <c r="M176" s="9">
        <f t="shared" si="18"/>
        <v>0</v>
      </c>
      <c r="N176" s="5"/>
    </row>
    <row r="177" spans="1:14" ht="12.9" customHeight="1" x14ac:dyDescent="0.2">
      <c r="A177" s="386"/>
      <c r="B177" s="398">
        <v>55</v>
      </c>
      <c r="C177" s="399" t="s">
        <v>279</v>
      </c>
      <c r="D177" s="530">
        <f t="shared" si="14"/>
        <v>0</v>
      </c>
      <c r="E177" s="514">
        <f t="shared" si="15"/>
        <v>0</v>
      </c>
      <c r="F177" s="516">
        <f t="shared" si="17"/>
        <v>0</v>
      </c>
      <c r="G177" s="715"/>
      <c r="H177" s="715"/>
      <c r="I177" s="533">
        <f>生産係数!D33</f>
        <v>0.19867000000000001</v>
      </c>
      <c r="J177" s="373" t="s">
        <v>25</v>
      </c>
      <c r="K177" s="563">
        <f t="shared" si="16"/>
        <v>0</v>
      </c>
      <c r="L177" s="564" t="s">
        <v>26</v>
      </c>
      <c r="M177" s="9">
        <f t="shared" si="18"/>
        <v>0</v>
      </c>
      <c r="N177" s="5"/>
    </row>
    <row r="178" spans="1:14" ht="12.9" customHeight="1" x14ac:dyDescent="0.2">
      <c r="A178" s="386"/>
      <c r="B178" s="398">
        <v>57</v>
      </c>
      <c r="C178" s="399" t="s">
        <v>280</v>
      </c>
      <c r="D178" s="530">
        <f t="shared" si="14"/>
        <v>0</v>
      </c>
      <c r="E178" s="514">
        <f t="shared" si="15"/>
        <v>0</v>
      </c>
      <c r="F178" s="516">
        <f t="shared" si="17"/>
        <v>0</v>
      </c>
      <c r="G178" s="715"/>
      <c r="H178" s="715"/>
      <c r="I178" s="533">
        <f>生産係数!D34</f>
        <v>5.3162000000000001E-2</v>
      </c>
      <c r="J178" s="373" t="s">
        <v>25</v>
      </c>
      <c r="K178" s="563">
        <f t="shared" si="16"/>
        <v>0</v>
      </c>
      <c r="L178" s="564" t="s">
        <v>26</v>
      </c>
      <c r="M178" s="9">
        <f t="shared" si="18"/>
        <v>0</v>
      </c>
      <c r="N178" s="5"/>
    </row>
    <row r="179" spans="1:14" ht="12.9" customHeight="1" x14ac:dyDescent="0.2">
      <c r="A179" s="386"/>
      <c r="B179" s="398">
        <v>59</v>
      </c>
      <c r="C179" s="399" t="s">
        <v>281</v>
      </c>
      <c r="D179" s="530">
        <f t="shared" si="14"/>
        <v>0</v>
      </c>
      <c r="E179" s="514">
        <f t="shared" si="15"/>
        <v>0</v>
      </c>
      <c r="F179" s="516">
        <f t="shared" si="17"/>
        <v>0</v>
      </c>
      <c r="G179" s="715"/>
      <c r="H179" s="715"/>
      <c r="I179" s="533">
        <f>生産係数!D35</f>
        <v>8.9656E-2</v>
      </c>
      <c r="J179" s="373" t="s">
        <v>25</v>
      </c>
      <c r="K179" s="563">
        <f t="shared" si="16"/>
        <v>0</v>
      </c>
      <c r="L179" s="564" t="s">
        <v>26</v>
      </c>
      <c r="M179" s="9">
        <f t="shared" si="18"/>
        <v>0</v>
      </c>
      <c r="N179" s="5"/>
    </row>
    <row r="180" spans="1:14" ht="12.9" customHeight="1" x14ac:dyDescent="0.2">
      <c r="A180" s="386"/>
      <c r="B180" s="398">
        <v>61</v>
      </c>
      <c r="C180" s="399" t="s">
        <v>282</v>
      </c>
      <c r="D180" s="530">
        <f t="shared" si="14"/>
        <v>0</v>
      </c>
      <c r="E180" s="514">
        <f t="shared" si="15"/>
        <v>0</v>
      </c>
      <c r="F180" s="516">
        <f t="shared" si="17"/>
        <v>0</v>
      </c>
      <c r="G180" s="715"/>
      <c r="H180" s="715"/>
      <c r="I180" s="533">
        <f>生産係数!D36</f>
        <v>8.3800000000000003E-3</v>
      </c>
      <c r="J180" s="373" t="s">
        <v>25</v>
      </c>
      <c r="K180" s="563">
        <f t="shared" si="16"/>
        <v>0</v>
      </c>
      <c r="L180" s="564" t="s">
        <v>26</v>
      </c>
      <c r="M180" s="9">
        <f t="shared" si="18"/>
        <v>0</v>
      </c>
      <c r="N180" s="5"/>
    </row>
    <row r="181" spans="1:14" ht="12.9" customHeight="1" x14ac:dyDescent="0.2">
      <c r="A181" s="386"/>
      <c r="B181" s="398">
        <v>63</v>
      </c>
      <c r="C181" s="399" t="s">
        <v>283</v>
      </c>
      <c r="D181" s="530">
        <f t="shared" si="14"/>
        <v>0</v>
      </c>
      <c r="E181" s="514">
        <f t="shared" si="15"/>
        <v>0</v>
      </c>
      <c r="F181" s="516">
        <f t="shared" si="17"/>
        <v>0</v>
      </c>
      <c r="G181" s="715"/>
      <c r="H181" s="715"/>
      <c r="I181" s="533">
        <f>生産係数!D37</f>
        <v>2.0691999999999999E-2</v>
      </c>
      <c r="J181" s="373" t="s">
        <v>25</v>
      </c>
      <c r="K181" s="563">
        <f t="shared" si="16"/>
        <v>0</v>
      </c>
      <c r="L181" s="564" t="s">
        <v>26</v>
      </c>
      <c r="M181" s="9">
        <f t="shared" si="18"/>
        <v>0</v>
      </c>
      <c r="N181" s="5"/>
    </row>
    <row r="182" spans="1:14" ht="12.9" customHeight="1" x14ac:dyDescent="0.2">
      <c r="A182" s="386"/>
      <c r="B182" s="398">
        <v>64</v>
      </c>
      <c r="C182" s="399" t="s">
        <v>284</v>
      </c>
      <c r="D182" s="530">
        <f t="shared" si="14"/>
        <v>0</v>
      </c>
      <c r="E182" s="514">
        <f t="shared" si="15"/>
        <v>0</v>
      </c>
      <c r="F182" s="516">
        <f t="shared" si="17"/>
        <v>0</v>
      </c>
      <c r="G182" s="715"/>
      <c r="H182" s="715"/>
      <c r="I182" s="533">
        <f>生産係数!D38</f>
        <v>7.3099999999999998E-2</v>
      </c>
      <c r="J182" s="373" t="s">
        <v>25</v>
      </c>
      <c r="K182" s="563">
        <f t="shared" si="16"/>
        <v>0</v>
      </c>
      <c r="L182" s="564" t="s">
        <v>26</v>
      </c>
      <c r="M182" s="9">
        <f t="shared" si="18"/>
        <v>0</v>
      </c>
      <c r="N182" s="5"/>
    </row>
    <row r="183" spans="1:14" ht="12.9" customHeight="1" x14ac:dyDescent="0.2">
      <c r="A183" s="386"/>
      <c r="B183" s="398">
        <v>65</v>
      </c>
      <c r="C183" s="399" t="s">
        <v>362</v>
      </c>
      <c r="D183" s="530">
        <f t="shared" si="14"/>
        <v>0</v>
      </c>
      <c r="E183" s="530">
        <f t="shared" si="15"/>
        <v>0</v>
      </c>
      <c r="F183" s="530">
        <f>D183+E183</f>
        <v>0</v>
      </c>
      <c r="G183" s="715"/>
      <c r="H183" s="715"/>
      <c r="I183" s="533">
        <f>生産係数!D39</f>
        <v>2.7203999999999999E-2</v>
      </c>
      <c r="J183" s="373" t="s">
        <v>25</v>
      </c>
      <c r="K183" s="563">
        <f t="shared" si="16"/>
        <v>0</v>
      </c>
      <c r="L183" s="564" t="s">
        <v>26</v>
      </c>
      <c r="M183" s="9">
        <f>I183*K183</f>
        <v>0</v>
      </c>
      <c r="N183" s="5"/>
    </row>
    <row r="184" spans="1:14" ht="12.9" customHeight="1" x14ac:dyDescent="0.2">
      <c r="A184" s="386"/>
      <c r="B184" s="398">
        <v>66</v>
      </c>
      <c r="C184" s="399" t="s">
        <v>285</v>
      </c>
      <c r="D184" s="530">
        <f t="shared" ref="D184:D186" si="19">J45</f>
        <v>0</v>
      </c>
      <c r="E184" s="530">
        <f t="shared" ref="E184:E186" si="20">J138</f>
        <v>0</v>
      </c>
      <c r="F184" s="530">
        <f t="shared" ref="F184:F186" si="21">D184+E184</f>
        <v>0</v>
      </c>
      <c r="G184" s="715"/>
      <c r="H184" s="715"/>
      <c r="I184" s="533">
        <f>生産係数!D40</f>
        <v>5.4112E-2</v>
      </c>
      <c r="J184" s="373" t="s">
        <v>25</v>
      </c>
      <c r="K184" s="563">
        <f t="shared" ref="K184:K186" si="22">$H$188</f>
        <v>0</v>
      </c>
      <c r="L184" s="564" t="s">
        <v>26</v>
      </c>
      <c r="M184" s="9">
        <f t="shared" ref="M184:M186" si="23">I184*K184</f>
        <v>0</v>
      </c>
      <c r="N184" s="5"/>
    </row>
    <row r="185" spans="1:14" ht="12.9" customHeight="1" x14ac:dyDescent="0.2">
      <c r="A185" s="386"/>
      <c r="B185" s="398">
        <v>67</v>
      </c>
      <c r="C185" s="399" t="s">
        <v>286</v>
      </c>
      <c r="D185" s="530">
        <f t="shared" si="19"/>
        <v>0</v>
      </c>
      <c r="E185" s="530">
        <f t="shared" si="20"/>
        <v>0</v>
      </c>
      <c r="F185" s="530">
        <f t="shared" si="21"/>
        <v>0</v>
      </c>
      <c r="G185" s="715"/>
      <c r="H185" s="715"/>
      <c r="I185" s="533">
        <f>生産係数!D41</f>
        <v>5.3427000000000002E-2</v>
      </c>
      <c r="J185" s="373" t="s">
        <v>25</v>
      </c>
      <c r="K185" s="563">
        <f t="shared" si="22"/>
        <v>0</v>
      </c>
      <c r="L185" s="564" t="s">
        <v>26</v>
      </c>
      <c r="M185" s="9">
        <f t="shared" si="23"/>
        <v>0</v>
      </c>
      <c r="N185" s="5"/>
    </row>
    <row r="186" spans="1:14" ht="12.9" customHeight="1" x14ac:dyDescent="0.2">
      <c r="A186" s="386"/>
      <c r="B186" s="398">
        <v>68</v>
      </c>
      <c r="C186" s="399" t="s">
        <v>287</v>
      </c>
      <c r="D186" s="530">
        <f t="shared" si="19"/>
        <v>0</v>
      </c>
      <c r="E186" s="530">
        <f t="shared" si="20"/>
        <v>0</v>
      </c>
      <c r="F186" s="530">
        <f t="shared" si="21"/>
        <v>0</v>
      </c>
      <c r="G186" s="715"/>
      <c r="H186" s="715"/>
      <c r="I186" s="533">
        <f>生産係数!D42</f>
        <v>1.418E-3</v>
      </c>
      <c r="J186" s="373" t="s">
        <v>25</v>
      </c>
      <c r="K186" s="563">
        <f t="shared" si="22"/>
        <v>0</v>
      </c>
      <c r="L186" s="564" t="s">
        <v>26</v>
      </c>
      <c r="M186" s="9">
        <f t="shared" si="23"/>
        <v>0</v>
      </c>
      <c r="N186" s="5"/>
    </row>
    <row r="187" spans="1:14" ht="12.9" customHeight="1" x14ac:dyDescent="0.2">
      <c r="A187" s="386"/>
      <c r="B187" s="398">
        <v>69</v>
      </c>
      <c r="C187" s="399" t="s">
        <v>288</v>
      </c>
      <c r="D187" s="534">
        <f>J48</f>
        <v>0</v>
      </c>
      <c r="E187" s="535">
        <f>J141</f>
        <v>0</v>
      </c>
      <c r="F187" s="565">
        <f>D187+E187</f>
        <v>0</v>
      </c>
      <c r="G187" s="716"/>
      <c r="H187" s="716"/>
      <c r="I187" s="533">
        <f>生産係数!D43</f>
        <v>2.8E-5</v>
      </c>
      <c r="J187" s="373" t="s">
        <v>25</v>
      </c>
      <c r="K187" s="563">
        <f>$H$188</f>
        <v>0</v>
      </c>
      <c r="L187" s="564" t="s">
        <v>26</v>
      </c>
      <c r="M187" s="4">
        <f>I187*K187</f>
        <v>0</v>
      </c>
      <c r="N187" s="5"/>
    </row>
    <row r="188" spans="1:14" ht="15" customHeight="1" x14ac:dyDescent="0.2">
      <c r="A188" s="386"/>
      <c r="B188" s="701" t="s">
        <v>243</v>
      </c>
      <c r="C188" s="702"/>
      <c r="D188" s="535">
        <f>SUM(D149:D187)</f>
        <v>0</v>
      </c>
      <c r="E188" s="535">
        <f>SUM(E149:E187)</f>
        <v>0</v>
      </c>
      <c r="F188" s="535">
        <f t="shared" si="17"/>
        <v>0</v>
      </c>
      <c r="G188" s="566">
        <f>入力!L42</f>
        <v>0.62508714420693279</v>
      </c>
      <c r="H188" s="567">
        <f>F188*G188</f>
        <v>0</v>
      </c>
      <c r="I188" s="568"/>
      <c r="J188" s="569" t="s">
        <v>189</v>
      </c>
      <c r="K188" s="570"/>
      <c r="L188" s="571"/>
      <c r="M188" s="7">
        <f>SUM(M149:M187)</f>
        <v>0</v>
      </c>
    </row>
    <row r="189" spans="1:14" ht="15" customHeight="1" x14ac:dyDescent="0.2">
      <c r="A189" s="386"/>
      <c r="B189" s="386"/>
      <c r="C189" s="386"/>
      <c r="D189" s="386"/>
      <c r="E189" s="386"/>
      <c r="F189" s="572"/>
      <c r="G189" s="573" t="str">
        <f>"※　"&amp;入力!K53&amp;" － 〔"&amp;入力!K42&amp;"〕"</f>
        <v>※　松江市の平均消費性向　（総務省「家計調査」） － 〔令和６年平均〕</v>
      </c>
      <c r="H189" s="386"/>
      <c r="I189" s="386"/>
      <c r="J189" s="386"/>
      <c r="K189" s="386"/>
      <c r="L189" s="386"/>
      <c r="M189" s="311" t="s">
        <v>210</v>
      </c>
    </row>
    <row r="190" spans="1:14" ht="12.9" customHeight="1" x14ac:dyDescent="0.2">
      <c r="A190" s="386"/>
      <c r="B190" s="386"/>
      <c r="C190" s="386"/>
      <c r="D190" s="386"/>
      <c r="E190" s="386"/>
      <c r="F190" s="572"/>
      <c r="G190" s="499"/>
      <c r="H190" s="386"/>
      <c r="I190" s="386"/>
      <c r="J190" s="386"/>
      <c r="K190" s="386"/>
      <c r="L190" s="386"/>
    </row>
    <row r="191" spans="1:14" ht="24.9" customHeight="1" x14ac:dyDescent="0.15">
      <c r="A191" s="386"/>
      <c r="B191" s="497" t="s">
        <v>373</v>
      </c>
      <c r="C191" s="464"/>
      <c r="D191" s="464"/>
      <c r="E191" s="464"/>
      <c r="F191" s="464"/>
      <c r="G191" s="464"/>
      <c r="H191" s="540" t="s">
        <v>223</v>
      </c>
      <c r="I191" s="386"/>
      <c r="J191" s="386"/>
      <c r="K191" s="386"/>
      <c r="L191" s="386"/>
    </row>
    <row r="192" spans="1:14" ht="15" customHeight="1" x14ac:dyDescent="0.2">
      <c r="A192" s="386"/>
      <c r="B192" s="703" t="s">
        <v>224</v>
      </c>
      <c r="C192" s="704"/>
      <c r="D192" s="709" t="s">
        <v>338</v>
      </c>
      <c r="E192" s="574"/>
      <c r="F192" s="574"/>
      <c r="G192" s="574"/>
      <c r="H192" s="575"/>
      <c r="I192" s="386"/>
      <c r="J192" s="386"/>
      <c r="K192" s="386"/>
      <c r="L192" s="386"/>
    </row>
    <row r="193" spans="1:12" ht="15" customHeight="1" x14ac:dyDescent="0.15">
      <c r="A193" s="386"/>
      <c r="B193" s="705"/>
      <c r="C193" s="706"/>
      <c r="D193" s="705"/>
      <c r="E193" s="725" t="s">
        <v>225</v>
      </c>
      <c r="F193" s="576" t="s">
        <v>9</v>
      </c>
      <c r="G193" s="725" t="s">
        <v>226</v>
      </c>
      <c r="H193" s="577" t="s">
        <v>10</v>
      </c>
      <c r="I193" s="386"/>
      <c r="J193" s="386"/>
      <c r="K193" s="386"/>
      <c r="L193" s="386"/>
    </row>
    <row r="194" spans="1:12" ht="15" customHeight="1" x14ac:dyDescent="0.2">
      <c r="A194" s="386"/>
      <c r="B194" s="705"/>
      <c r="C194" s="706"/>
      <c r="D194" s="705"/>
      <c r="E194" s="726"/>
      <c r="F194" s="578" t="s">
        <v>11</v>
      </c>
      <c r="G194" s="726"/>
      <c r="H194" s="579" t="s">
        <v>11</v>
      </c>
      <c r="I194" s="386"/>
      <c r="J194" s="386"/>
      <c r="K194" s="386"/>
      <c r="L194" s="386"/>
    </row>
    <row r="195" spans="1:12" ht="15" customHeight="1" x14ac:dyDescent="0.2">
      <c r="A195" s="386"/>
      <c r="B195" s="707"/>
      <c r="C195" s="708"/>
      <c r="D195" s="580" t="s">
        <v>227</v>
      </c>
      <c r="E195" s="524" t="s">
        <v>228</v>
      </c>
      <c r="F195" s="560" t="s">
        <v>51</v>
      </c>
      <c r="G195" s="524" t="s">
        <v>27</v>
      </c>
      <c r="H195" s="581" t="s">
        <v>249</v>
      </c>
      <c r="I195" s="386"/>
      <c r="J195" s="386"/>
      <c r="K195" s="386"/>
      <c r="L195" s="386"/>
    </row>
    <row r="196" spans="1:12" ht="12.9" customHeight="1" x14ac:dyDescent="0.2">
      <c r="A196" s="386"/>
      <c r="B196" s="398" t="s">
        <v>256</v>
      </c>
      <c r="C196" s="399" t="s">
        <v>257</v>
      </c>
      <c r="D196" s="525">
        <f t="shared" ref="D196:D230" si="24">M149</f>
        <v>0</v>
      </c>
      <c r="E196" s="582">
        <f>投入!AR5</f>
        <v>0.44359999999999999</v>
      </c>
      <c r="F196" s="583">
        <f>D196*E196</f>
        <v>0</v>
      </c>
      <c r="G196" s="582">
        <f>投入!AS5</f>
        <v>0.153028</v>
      </c>
      <c r="H196" s="527">
        <f>D196*G196</f>
        <v>0</v>
      </c>
      <c r="I196" s="386"/>
      <c r="J196" s="386"/>
      <c r="K196" s="386"/>
      <c r="L196" s="386"/>
    </row>
    <row r="197" spans="1:12" ht="12.9" customHeight="1" x14ac:dyDescent="0.2">
      <c r="A197" s="386"/>
      <c r="B197" s="398" t="s">
        <v>258</v>
      </c>
      <c r="C197" s="399" t="s">
        <v>259</v>
      </c>
      <c r="D197" s="530">
        <f t="shared" si="24"/>
        <v>0</v>
      </c>
      <c r="E197" s="584">
        <f>投入!AR6</f>
        <v>0.60677700000000001</v>
      </c>
      <c r="F197" s="563">
        <f t="shared" ref="F197:F229" si="25">D197*E197</f>
        <v>0</v>
      </c>
      <c r="G197" s="584">
        <f>投入!AS6</f>
        <v>0.25747100000000001</v>
      </c>
      <c r="H197" s="516">
        <f t="shared" ref="H197:H229" si="26">D197*G197</f>
        <v>0</v>
      </c>
      <c r="I197" s="386"/>
      <c r="J197" s="386"/>
      <c r="K197" s="386"/>
      <c r="L197" s="386"/>
    </row>
    <row r="198" spans="1:12" ht="12.9" customHeight="1" x14ac:dyDescent="0.2">
      <c r="A198" s="386"/>
      <c r="B198" s="398" t="s">
        <v>260</v>
      </c>
      <c r="C198" s="399" t="s">
        <v>261</v>
      </c>
      <c r="D198" s="530">
        <f t="shared" si="24"/>
        <v>0</v>
      </c>
      <c r="E198" s="584">
        <f>投入!AR7</f>
        <v>0.65526300000000004</v>
      </c>
      <c r="F198" s="563">
        <f t="shared" si="25"/>
        <v>0</v>
      </c>
      <c r="G198" s="584">
        <f>投入!AS7</f>
        <v>0.177374</v>
      </c>
      <c r="H198" s="516">
        <f t="shared" si="26"/>
        <v>0</v>
      </c>
      <c r="I198" s="386"/>
      <c r="J198" s="386"/>
      <c r="K198" s="386"/>
      <c r="L198" s="386"/>
    </row>
    <row r="199" spans="1:12" ht="12.9" customHeight="1" x14ac:dyDescent="0.2">
      <c r="A199" s="386"/>
      <c r="B199" s="398" t="s">
        <v>264</v>
      </c>
      <c r="C199" s="399" t="s">
        <v>262</v>
      </c>
      <c r="D199" s="530">
        <f t="shared" si="24"/>
        <v>0</v>
      </c>
      <c r="E199" s="584">
        <f>投入!AR8</f>
        <v>0.56228100000000003</v>
      </c>
      <c r="F199" s="563">
        <f t="shared" si="25"/>
        <v>0</v>
      </c>
      <c r="G199" s="584">
        <f>投入!AS8</f>
        <v>0.24601500000000001</v>
      </c>
      <c r="H199" s="516">
        <f t="shared" si="26"/>
        <v>0</v>
      </c>
      <c r="I199" s="386"/>
      <c r="J199" s="386"/>
      <c r="K199" s="386"/>
      <c r="L199" s="386"/>
    </row>
    <row r="200" spans="1:12" ht="12.9" customHeight="1" x14ac:dyDescent="0.2">
      <c r="A200" s="386"/>
      <c r="B200" s="398">
        <v>11</v>
      </c>
      <c r="C200" s="399" t="s">
        <v>263</v>
      </c>
      <c r="D200" s="530">
        <f t="shared" si="24"/>
        <v>0</v>
      </c>
      <c r="E200" s="584">
        <f>投入!AR9</f>
        <v>0.32449099999999997</v>
      </c>
      <c r="F200" s="563">
        <f t="shared" si="25"/>
        <v>0</v>
      </c>
      <c r="G200" s="584">
        <f>投入!AS9</f>
        <v>0.144432</v>
      </c>
      <c r="H200" s="516">
        <f t="shared" si="26"/>
        <v>0</v>
      </c>
      <c r="I200" s="386"/>
      <c r="J200" s="386"/>
      <c r="K200" s="386"/>
      <c r="L200" s="386"/>
    </row>
    <row r="201" spans="1:12" ht="12.9" customHeight="1" x14ac:dyDescent="0.2">
      <c r="A201" s="386"/>
      <c r="B201" s="398">
        <v>15</v>
      </c>
      <c r="C201" s="399" t="s">
        <v>265</v>
      </c>
      <c r="D201" s="530">
        <f t="shared" si="24"/>
        <v>0</v>
      </c>
      <c r="E201" s="584">
        <f>投入!AR10</f>
        <v>0.41122399999999998</v>
      </c>
      <c r="F201" s="563">
        <f t="shared" si="25"/>
        <v>0</v>
      </c>
      <c r="G201" s="584">
        <f>投入!AS10</f>
        <v>0.29530800000000001</v>
      </c>
      <c r="H201" s="516">
        <f t="shared" si="26"/>
        <v>0</v>
      </c>
      <c r="I201" s="386"/>
      <c r="J201" s="386"/>
      <c r="K201" s="386"/>
      <c r="L201" s="386"/>
    </row>
    <row r="202" spans="1:12" ht="12.9" customHeight="1" x14ac:dyDescent="0.2">
      <c r="A202" s="386"/>
      <c r="B202" s="398">
        <v>16</v>
      </c>
      <c r="C202" s="399" t="s">
        <v>266</v>
      </c>
      <c r="D202" s="530">
        <f t="shared" si="24"/>
        <v>0</v>
      </c>
      <c r="E202" s="584">
        <f>投入!AR11</f>
        <v>0.36720199999999997</v>
      </c>
      <c r="F202" s="563">
        <f t="shared" si="25"/>
        <v>0</v>
      </c>
      <c r="G202" s="584">
        <f>投入!AS11</f>
        <v>0.129193</v>
      </c>
      <c r="H202" s="516">
        <f t="shared" si="26"/>
        <v>0</v>
      </c>
      <c r="I202" s="386"/>
      <c r="J202" s="386"/>
      <c r="K202" s="386"/>
      <c r="L202" s="386"/>
    </row>
    <row r="203" spans="1:12" ht="12.9" customHeight="1" x14ac:dyDescent="0.2">
      <c r="A203" s="386"/>
      <c r="B203" s="398">
        <v>20</v>
      </c>
      <c r="C203" s="399" t="s">
        <v>267</v>
      </c>
      <c r="D203" s="530">
        <f t="shared" si="24"/>
        <v>0</v>
      </c>
      <c r="E203" s="584">
        <f>投入!AR12</f>
        <v>0.40727799999999997</v>
      </c>
      <c r="F203" s="563">
        <f t="shared" si="25"/>
        <v>0</v>
      </c>
      <c r="G203" s="584">
        <f>投入!AS12</f>
        <v>0.11523700000000001</v>
      </c>
      <c r="H203" s="516">
        <f t="shared" si="26"/>
        <v>0</v>
      </c>
      <c r="I203" s="386"/>
      <c r="J203" s="386"/>
      <c r="K203" s="386"/>
      <c r="L203" s="386"/>
    </row>
    <row r="204" spans="1:12" ht="12.9" customHeight="1" x14ac:dyDescent="0.2">
      <c r="A204" s="386"/>
      <c r="B204" s="398">
        <v>21</v>
      </c>
      <c r="C204" s="399" t="s">
        <v>268</v>
      </c>
      <c r="D204" s="530">
        <f t="shared" si="24"/>
        <v>0</v>
      </c>
      <c r="E204" s="584">
        <f>投入!AR13</f>
        <v>0.46565200000000001</v>
      </c>
      <c r="F204" s="563">
        <f t="shared" si="25"/>
        <v>0</v>
      </c>
      <c r="G204" s="584">
        <f>投入!AS13</f>
        <v>9.0633000000000005E-2</v>
      </c>
      <c r="H204" s="516">
        <f t="shared" si="26"/>
        <v>0</v>
      </c>
      <c r="I204" s="386"/>
      <c r="J204" s="386"/>
      <c r="K204" s="386"/>
      <c r="L204" s="386"/>
    </row>
    <row r="205" spans="1:12" ht="12.9" customHeight="1" x14ac:dyDescent="0.2">
      <c r="A205" s="386"/>
      <c r="B205" s="398">
        <v>22</v>
      </c>
      <c r="C205" s="399" t="s">
        <v>357</v>
      </c>
      <c r="D205" s="530">
        <f t="shared" si="24"/>
        <v>0</v>
      </c>
      <c r="E205" s="584">
        <f>投入!AR14</f>
        <v>0.455951</v>
      </c>
      <c r="F205" s="563">
        <f t="shared" si="25"/>
        <v>0</v>
      </c>
      <c r="G205" s="584">
        <f>投入!AS14</f>
        <v>0.247476</v>
      </c>
      <c r="H205" s="516">
        <f t="shared" si="26"/>
        <v>0</v>
      </c>
      <c r="I205" s="386"/>
      <c r="J205" s="386"/>
      <c r="K205" s="386"/>
      <c r="L205" s="386"/>
    </row>
    <row r="206" spans="1:12" ht="12.9" customHeight="1" x14ac:dyDescent="0.2">
      <c r="A206" s="386"/>
      <c r="B206" s="398">
        <v>25</v>
      </c>
      <c r="C206" s="399" t="s">
        <v>269</v>
      </c>
      <c r="D206" s="530">
        <f t="shared" si="24"/>
        <v>0</v>
      </c>
      <c r="E206" s="584">
        <f>投入!AR15</f>
        <v>0.51603500000000002</v>
      </c>
      <c r="F206" s="563">
        <f t="shared" si="25"/>
        <v>0</v>
      </c>
      <c r="G206" s="584">
        <f>投入!AS15</f>
        <v>0.24607799999999999</v>
      </c>
      <c r="H206" s="516">
        <f t="shared" si="26"/>
        <v>0</v>
      </c>
      <c r="I206" s="386"/>
      <c r="J206" s="386"/>
      <c r="K206" s="386"/>
      <c r="L206" s="386"/>
    </row>
    <row r="207" spans="1:12" ht="12.9" customHeight="1" x14ac:dyDescent="0.2">
      <c r="A207" s="386"/>
      <c r="B207" s="398">
        <v>26</v>
      </c>
      <c r="C207" s="399" t="s">
        <v>270</v>
      </c>
      <c r="D207" s="530">
        <f t="shared" si="24"/>
        <v>0</v>
      </c>
      <c r="E207" s="584">
        <f>投入!AR16</f>
        <v>0.32752399999999998</v>
      </c>
      <c r="F207" s="563">
        <f t="shared" si="25"/>
        <v>0</v>
      </c>
      <c r="G207" s="584">
        <f>投入!AS16</f>
        <v>0.122201</v>
      </c>
      <c r="H207" s="516">
        <f t="shared" si="26"/>
        <v>0</v>
      </c>
      <c r="I207" s="386"/>
      <c r="J207" s="386"/>
      <c r="K207" s="386"/>
      <c r="L207" s="386"/>
    </row>
    <row r="208" spans="1:12" ht="12.9" customHeight="1" x14ac:dyDescent="0.2">
      <c r="A208" s="386"/>
      <c r="B208" s="398">
        <v>27</v>
      </c>
      <c r="C208" s="399" t="s">
        <v>271</v>
      </c>
      <c r="D208" s="530">
        <f t="shared" si="24"/>
        <v>0</v>
      </c>
      <c r="E208" s="584">
        <f>投入!AR17</f>
        <v>0.229827</v>
      </c>
      <c r="F208" s="563">
        <f t="shared" si="25"/>
        <v>0</v>
      </c>
      <c r="G208" s="584">
        <f>投入!AS17</f>
        <v>0.17247100000000001</v>
      </c>
      <c r="H208" s="516">
        <f t="shared" si="26"/>
        <v>0</v>
      </c>
      <c r="I208" s="386"/>
      <c r="J208" s="386"/>
      <c r="K208" s="386"/>
      <c r="L208" s="386"/>
    </row>
    <row r="209" spans="1:12" ht="12.9" customHeight="1" x14ac:dyDescent="0.2">
      <c r="A209" s="386"/>
      <c r="B209" s="398">
        <v>28</v>
      </c>
      <c r="C209" s="399" t="s">
        <v>272</v>
      </c>
      <c r="D209" s="530">
        <f t="shared" si="24"/>
        <v>0</v>
      </c>
      <c r="E209" s="584">
        <f>投入!AR18</f>
        <v>0.53718900000000003</v>
      </c>
      <c r="F209" s="563">
        <f t="shared" si="25"/>
        <v>0</v>
      </c>
      <c r="G209" s="584">
        <f>投入!AS18</f>
        <v>0.310172</v>
      </c>
      <c r="H209" s="516">
        <f t="shared" si="26"/>
        <v>0</v>
      </c>
      <c r="I209" s="386"/>
      <c r="J209" s="386"/>
      <c r="K209" s="386"/>
      <c r="L209" s="386"/>
    </row>
    <row r="210" spans="1:12" ht="12.9" customHeight="1" x14ac:dyDescent="0.2">
      <c r="A210" s="386"/>
      <c r="B210" s="398">
        <v>29</v>
      </c>
      <c r="C210" s="399" t="s">
        <v>358</v>
      </c>
      <c r="D210" s="530">
        <f t="shared" si="24"/>
        <v>0</v>
      </c>
      <c r="E210" s="584">
        <f>投入!AR19</f>
        <v>0.46703800000000001</v>
      </c>
      <c r="F210" s="563">
        <f t="shared" si="25"/>
        <v>0</v>
      </c>
      <c r="G210" s="584">
        <f>投入!AS19</f>
        <v>0.16475300000000001</v>
      </c>
      <c r="H210" s="516">
        <f t="shared" si="26"/>
        <v>0</v>
      </c>
      <c r="I210" s="386"/>
      <c r="J210" s="386"/>
      <c r="K210" s="386"/>
      <c r="L210" s="386"/>
    </row>
    <row r="211" spans="1:12" ht="12.9" customHeight="1" x14ac:dyDescent="0.2">
      <c r="A211" s="386"/>
      <c r="B211" s="398">
        <v>30</v>
      </c>
      <c r="C211" s="399" t="s">
        <v>359</v>
      </c>
      <c r="D211" s="530">
        <f t="shared" si="24"/>
        <v>0</v>
      </c>
      <c r="E211" s="584">
        <f>投入!AR20</f>
        <v>0.46452399999999999</v>
      </c>
      <c r="F211" s="563">
        <f t="shared" si="25"/>
        <v>0</v>
      </c>
      <c r="G211" s="584">
        <f>投入!AS20</f>
        <v>0.26119399999999998</v>
      </c>
      <c r="H211" s="516">
        <f t="shared" si="26"/>
        <v>0</v>
      </c>
      <c r="I211" s="386"/>
      <c r="J211" s="386"/>
      <c r="K211" s="386"/>
      <c r="L211" s="386"/>
    </row>
    <row r="212" spans="1:12" ht="12.9" customHeight="1" x14ac:dyDescent="0.2">
      <c r="A212" s="386"/>
      <c r="B212" s="398">
        <v>31</v>
      </c>
      <c r="C212" s="399" t="s">
        <v>360</v>
      </c>
      <c r="D212" s="530">
        <f t="shared" si="24"/>
        <v>0</v>
      </c>
      <c r="E212" s="584">
        <f>投入!AR21</f>
        <v>0.35369099999999998</v>
      </c>
      <c r="F212" s="563">
        <f t="shared" si="25"/>
        <v>0</v>
      </c>
      <c r="G212" s="584">
        <f>投入!AS21</f>
        <v>0.28465400000000002</v>
      </c>
      <c r="H212" s="516">
        <f t="shared" si="26"/>
        <v>0</v>
      </c>
      <c r="I212" s="386"/>
      <c r="J212" s="386"/>
      <c r="K212" s="386"/>
      <c r="L212" s="386"/>
    </row>
    <row r="213" spans="1:12" ht="12.9" customHeight="1" x14ac:dyDescent="0.2">
      <c r="A213" s="386"/>
      <c r="B213" s="398">
        <v>32</v>
      </c>
      <c r="C213" s="399" t="s">
        <v>273</v>
      </c>
      <c r="D213" s="530">
        <f t="shared" si="24"/>
        <v>0</v>
      </c>
      <c r="E213" s="584">
        <f>投入!AR22</f>
        <v>0.33721499999999999</v>
      </c>
      <c r="F213" s="563">
        <f t="shared" si="25"/>
        <v>0</v>
      </c>
      <c r="G213" s="584">
        <f>投入!AS22</f>
        <v>0.199266</v>
      </c>
      <c r="H213" s="516">
        <f t="shared" si="26"/>
        <v>0</v>
      </c>
      <c r="I213" s="386"/>
      <c r="J213" s="386"/>
      <c r="K213" s="386"/>
      <c r="L213" s="386"/>
    </row>
    <row r="214" spans="1:12" ht="12.9" customHeight="1" x14ac:dyDescent="0.2">
      <c r="A214" s="386"/>
      <c r="B214" s="398">
        <v>33</v>
      </c>
      <c r="C214" s="399" t="s">
        <v>274</v>
      </c>
      <c r="D214" s="530">
        <f t="shared" si="24"/>
        <v>0</v>
      </c>
      <c r="E214" s="584">
        <f>投入!AR23</f>
        <v>0.35440899999999997</v>
      </c>
      <c r="F214" s="563">
        <f t="shared" si="25"/>
        <v>0</v>
      </c>
      <c r="G214" s="584">
        <f>投入!AS23</f>
        <v>0.19325600000000001</v>
      </c>
      <c r="H214" s="516">
        <f t="shared" si="26"/>
        <v>0</v>
      </c>
      <c r="I214" s="386"/>
      <c r="J214" s="386"/>
      <c r="K214" s="386"/>
      <c r="L214" s="386"/>
    </row>
    <row r="215" spans="1:12" ht="12.9" customHeight="1" x14ac:dyDescent="0.2">
      <c r="A215" s="386"/>
      <c r="B215" s="398">
        <v>34</v>
      </c>
      <c r="C215" s="399" t="s">
        <v>352</v>
      </c>
      <c r="D215" s="530">
        <f t="shared" si="24"/>
        <v>0</v>
      </c>
      <c r="E215" s="584">
        <f>投入!AR24</f>
        <v>0.320886</v>
      </c>
      <c r="F215" s="563">
        <f t="shared" si="25"/>
        <v>0</v>
      </c>
      <c r="G215" s="584">
        <f>投入!AS24</f>
        <v>3.4450000000000001E-2</v>
      </c>
      <c r="H215" s="516">
        <f t="shared" si="26"/>
        <v>0</v>
      </c>
      <c r="I215" s="386"/>
      <c r="J215" s="386"/>
      <c r="K215" s="386"/>
      <c r="L215" s="386"/>
    </row>
    <row r="216" spans="1:12" ht="12.9" customHeight="1" x14ac:dyDescent="0.2">
      <c r="A216" s="386"/>
      <c r="B216" s="398">
        <v>35</v>
      </c>
      <c r="C216" s="399" t="s">
        <v>275</v>
      </c>
      <c r="D216" s="530">
        <f t="shared" si="24"/>
        <v>0</v>
      </c>
      <c r="E216" s="584">
        <f>投入!AR25</f>
        <v>0.27920400000000001</v>
      </c>
      <c r="F216" s="563">
        <f t="shared" si="25"/>
        <v>0</v>
      </c>
      <c r="G216" s="584">
        <f>投入!AS25</f>
        <v>0.18775800000000001</v>
      </c>
      <c r="H216" s="516">
        <f t="shared" si="26"/>
        <v>0</v>
      </c>
      <c r="I216" s="386"/>
      <c r="J216" s="386"/>
      <c r="K216" s="386"/>
      <c r="L216" s="386"/>
    </row>
    <row r="217" spans="1:12" ht="12.9" customHeight="1" x14ac:dyDescent="0.2">
      <c r="A217" s="386"/>
      <c r="B217" s="398">
        <v>39</v>
      </c>
      <c r="C217" s="399" t="s">
        <v>353</v>
      </c>
      <c r="D217" s="530">
        <f t="shared" si="24"/>
        <v>0</v>
      </c>
      <c r="E217" s="584">
        <f>投入!AR26</f>
        <v>0.49852600000000002</v>
      </c>
      <c r="F217" s="563">
        <f t="shared" si="25"/>
        <v>0</v>
      </c>
      <c r="G217" s="584">
        <f>投入!AS26</f>
        <v>0.26282800000000001</v>
      </c>
      <c r="H217" s="516">
        <f t="shared" si="26"/>
        <v>0</v>
      </c>
      <c r="I217" s="386"/>
      <c r="J217" s="386"/>
      <c r="K217" s="386"/>
      <c r="L217" s="386"/>
    </row>
    <row r="218" spans="1:12" ht="12.9" customHeight="1" x14ac:dyDescent="0.2">
      <c r="A218" s="386"/>
      <c r="B218" s="398">
        <v>41</v>
      </c>
      <c r="C218" s="399" t="s">
        <v>276</v>
      </c>
      <c r="D218" s="530">
        <f t="shared" si="24"/>
        <v>0</v>
      </c>
      <c r="E218" s="584">
        <f>投入!AR27</f>
        <v>0.49614200000000003</v>
      </c>
      <c r="F218" s="563">
        <f t="shared" si="25"/>
        <v>0</v>
      </c>
      <c r="G218" s="584">
        <f>投入!AS27</f>
        <v>0.34335199999999999</v>
      </c>
      <c r="H218" s="516">
        <f t="shared" si="26"/>
        <v>0</v>
      </c>
      <c r="I218" s="386"/>
      <c r="J218" s="386"/>
      <c r="K218" s="386"/>
      <c r="L218" s="386"/>
    </row>
    <row r="219" spans="1:12" ht="12.9" customHeight="1" x14ac:dyDescent="0.2">
      <c r="A219" s="386"/>
      <c r="B219" s="398">
        <v>46</v>
      </c>
      <c r="C219" s="399" t="s">
        <v>390</v>
      </c>
      <c r="D219" s="530">
        <f t="shared" si="24"/>
        <v>0</v>
      </c>
      <c r="E219" s="584">
        <f>投入!AR28</f>
        <v>0.47198499999999999</v>
      </c>
      <c r="F219" s="563">
        <f t="shared" si="25"/>
        <v>0</v>
      </c>
      <c r="G219" s="584">
        <f>投入!AS28</f>
        <v>7.3520000000000002E-2</v>
      </c>
      <c r="H219" s="516">
        <f t="shared" si="26"/>
        <v>0</v>
      </c>
      <c r="I219" s="386"/>
      <c r="J219" s="386"/>
      <c r="K219" s="386"/>
      <c r="L219" s="386"/>
    </row>
    <row r="220" spans="1:12" ht="12.9" customHeight="1" x14ac:dyDescent="0.2">
      <c r="A220" s="386"/>
      <c r="B220" s="398">
        <v>47</v>
      </c>
      <c r="C220" s="399" t="s">
        <v>354</v>
      </c>
      <c r="D220" s="530">
        <f t="shared" si="24"/>
        <v>0</v>
      </c>
      <c r="E220" s="584">
        <f>投入!AR29</f>
        <v>0.49848599999999998</v>
      </c>
      <c r="F220" s="563">
        <f t="shared" si="25"/>
        <v>0</v>
      </c>
      <c r="G220" s="584">
        <f>投入!AS29</f>
        <v>0.122907</v>
      </c>
      <c r="H220" s="516">
        <f t="shared" si="26"/>
        <v>0</v>
      </c>
      <c r="I220" s="386"/>
      <c r="J220" s="386"/>
      <c r="K220" s="386"/>
      <c r="L220" s="386"/>
    </row>
    <row r="221" spans="1:12" ht="12.9" customHeight="1" x14ac:dyDescent="0.2">
      <c r="A221" s="386"/>
      <c r="B221" s="398">
        <v>48</v>
      </c>
      <c r="C221" s="399" t="s">
        <v>361</v>
      </c>
      <c r="D221" s="530">
        <f t="shared" si="24"/>
        <v>0</v>
      </c>
      <c r="E221" s="584">
        <f>投入!AR30</f>
        <v>0.65642999999999996</v>
      </c>
      <c r="F221" s="563">
        <f t="shared" si="25"/>
        <v>0</v>
      </c>
      <c r="G221" s="584">
        <f>投入!AS30</f>
        <v>0.45842899999999998</v>
      </c>
      <c r="H221" s="516">
        <f t="shared" si="26"/>
        <v>0</v>
      </c>
      <c r="I221" s="386"/>
      <c r="J221" s="386"/>
      <c r="K221" s="386"/>
      <c r="L221" s="386"/>
    </row>
    <row r="222" spans="1:12" ht="12.9" customHeight="1" x14ac:dyDescent="0.2">
      <c r="A222" s="386"/>
      <c r="B222" s="398">
        <v>51</v>
      </c>
      <c r="C222" s="399" t="s">
        <v>277</v>
      </c>
      <c r="D222" s="530">
        <f t="shared" si="24"/>
        <v>0</v>
      </c>
      <c r="E222" s="584">
        <f>投入!AR31</f>
        <v>0.70514699999999997</v>
      </c>
      <c r="F222" s="563">
        <f t="shared" si="25"/>
        <v>0</v>
      </c>
      <c r="G222" s="584">
        <f>投入!AS31</f>
        <v>0.43969599999999998</v>
      </c>
      <c r="H222" s="516">
        <f t="shared" si="26"/>
        <v>0</v>
      </c>
      <c r="I222" s="386"/>
      <c r="J222" s="386"/>
      <c r="K222" s="386"/>
      <c r="L222" s="386"/>
    </row>
    <row r="223" spans="1:12" ht="12.9" customHeight="1" x14ac:dyDescent="0.2">
      <c r="A223" s="386"/>
      <c r="B223" s="398">
        <v>53</v>
      </c>
      <c r="C223" s="399" t="s">
        <v>278</v>
      </c>
      <c r="D223" s="530">
        <f t="shared" si="24"/>
        <v>0</v>
      </c>
      <c r="E223" s="584">
        <f>投入!AR32</f>
        <v>0.63192099999999995</v>
      </c>
      <c r="F223" s="563">
        <f t="shared" si="25"/>
        <v>0</v>
      </c>
      <c r="G223" s="584">
        <f>投入!AS32</f>
        <v>0.30506299999999997</v>
      </c>
      <c r="H223" s="516">
        <f t="shared" si="26"/>
        <v>0</v>
      </c>
      <c r="I223" s="386"/>
      <c r="J223" s="386"/>
      <c r="K223" s="386"/>
      <c r="L223" s="386"/>
    </row>
    <row r="224" spans="1:12" ht="12.9" customHeight="1" x14ac:dyDescent="0.2">
      <c r="A224" s="386"/>
      <c r="B224" s="398">
        <v>55</v>
      </c>
      <c r="C224" s="399" t="s">
        <v>279</v>
      </c>
      <c r="D224" s="530">
        <f t="shared" si="24"/>
        <v>0</v>
      </c>
      <c r="E224" s="584">
        <f>投入!AR33</f>
        <v>0.85193600000000003</v>
      </c>
      <c r="F224" s="563">
        <f t="shared" si="25"/>
        <v>0</v>
      </c>
      <c r="G224" s="584">
        <f>投入!AS33</f>
        <v>3.4349999999999999E-2</v>
      </c>
      <c r="H224" s="516">
        <f t="shared" si="26"/>
        <v>0</v>
      </c>
      <c r="I224" s="386"/>
      <c r="J224" s="386"/>
      <c r="K224" s="386"/>
      <c r="L224" s="386"/>
    </row>
    <row r="225" spans="1:12" ht="12.9" customHeight="1" x14ac:dyDescent="0.2">
      <c r="A225" s="386"/>
      <c r="B225" s="398">
        <v>57</v>
      </c>
      <c r="C225" s="399" t="s">
        <v>280</v>
      </c>
      <c r="D225" s="530">
        <f t="shared" si="24"/>
        <v>0</v>
      </c>
      <c r="E225" s="584">
        <f>投入!AR34</f>
        <v>0.54243300000000005</v>
      </c>
      <c r="F225" s="563">
        <f t="shared" si="25"/>
        <v>0</v>
      </c>
      <c r="G225" s="584">
        <f>投入!AS34</f>
        <v>0.37218200000000001</v>
      </c>
      <c r="H225" s="516">
        <f t="shared" si="26"/>
        <v>0</v>
      </c>
      <c r="I225" s="386"/>
      <c r="J225" s="386"/>
      <c r="K225" s="386"/>
      <c r="L225" s="386"/>
    </row>
    <row r="226" spans="1:12" ht="12.9" customHeight="1" x14ac:dyDescent="0.2">
      <c r="A226" s="386"/>
      <c r="B226" s="398">
        <v>59</v>
      </c>
      <c r="C226" s="399" t="s">
        <v>281</v>
      </c>
      <c r="D226" s="530">
        <f t="shared" si="24"/>
        <v>0</v>
      </c>
      <c r="E226" s="584">
        <f>投入!AR35</f>
        <v>0.49241499999999999</v>
      </c>
      <c r="F226" s="563">
        <f t="shared" si="25"/>
        <v>0</v>
      </c>
      <c r="G226" s="584">
        <f>投入!AS35</f>
        <v>0.16040499999999999</v>
      </c>
      <c r="H226" s="516">
        <f t="shared" si="26"/>
        <v>0</v>
      </c>
      <c r="I226" s="386"/>
      <c r="J226" s="386"/>
      <c r="K226" s="386"/>
      <c r="L226" s="386"/>
    </row>
    <row r="227" spans="1:12" ht="12.9" customHeight="1" x14ac:dyDescent="0.2">
      <c r="A227" s="386"/>
      <c r="B227" s="398">
        <v>61</v>
      </c>
      <c r="C227" s="399" t="s">
        <v>282</v>
      </c>
      <c r="D227" s="530">
        <f t="shared" si="24"/>
        <v>0</v>
      </c>
      <c r="E227" s="584">
        <f>投入!AR36</f>
        <v>0.73546599999999995</v>
      </c>
      <c r="F227" s="563">
        <f t="shared" si="25"/>
        <v>0</v>
      </c>
      <c r="G227" s="584">
        <f>投入!AS36</f>
        <v>0.34839900000000001</v>
      </c>
      <c r="H227" s="516">
        <f t="shared" si="26"/>
        <v>0</v>
      </c>
      <c r="I227" s="386"/>
      <c r="J227" s="386"/>
      <c r="K227" s="386"/>
      <c r="L227" s="386"/>
    </row>
    <row r="228" spans="1:12" ht="12.9" customHeight="1" x14ac:dyDescent="0.2">
      <c r="A228" s="386"/>
      <c r="B228" s="398">
        <v>63</v>
      </c>
      <c r="C228" s="399" t="s">
        <v>283</v>
      </c>
      <c r="D228" s="530">
        <f t="shared" si="24"/>
        <v>0</v>
      </c>
      <c r="E228" s="584">
        <f>投入!AR37</f>
        <v>0.70424299999999995</v>
      </c>
      <c r="F228" s="563">
        <f t="shared" si="25"/>
        <v>0</v>
      </c>
      <c r="G228" s="584">
        <f>投入!AS37</f>
        <v>0.46853800000000001</v>
      </c>
      <c r="H228" s="516">
        <f t="shared" si="26"/>
        <v>0</v>
      </c>
      <c r="I228" s="386"/>
      <c r="J228" s="386"/>
      <c r="K228" s="386"/>
      <c r="L228" s="386"/>
    </row>
    <row r="229" spans="1:12" ht="12.9" customHeight="1" x14ac:dyDescent="0.2">
      <c r="A229" s="386"/>
      <c r="B229" s="398">
        <v>64</v>
      </c>
      <c r="C229" s="399" t="s">
        <v>284</v>
      </c>
      <c r="D229" s="530">
        <f t="shared" si="24"/>
        <v>0</v>
      </c>
      <c r="E229" s="584">
        <f>投入!AR38</f>
        <v>0.61144900000000002</v>
      </c>
      <c r="F229" s="563">
        <f t="shared" si="25"/>
        <v>0</v>
      </c>
      <c r="G229" s="584">
        <f>投入!AS38</f>
        <v>0.52822800000000003</v>
      </c>
      <c r="H229" s="516">
        <f t="shared" si="26"/>
        <v>0</v>
      </c>
      <c r="I229" s="386"/>
      <c r="J229" s="386"/>
      <c r="K229" s="386"/>
      <c r="L229" s="386"/>
    </row>
    <row r="230" spans="1:12" ht="12.9" customHeight="1" x14ac:dyDescent="0.2">
      <c r="A230" s="386"/>
      <c r="B230" s="398">
        <v>65</v>
      </c>
      <c r="C230" s="399" t="s">
        <v>362</v>
      </c>
      <c r="D230" s="530">
        <f t="shared" si="24"/>
        <v>0</v>
      </c>
      <c r="E230" s="585">
        <f>投入!AR39</f>
        <v>0.63195500000000004</v>
      </c>
      <c r="F230" s="530">
        <f>D230*E230</f>
        <v>0</v>
      </c>
      <c r="G230" s="585">
        <f>投入!AS39</f>
        <v>0.53484900000000002</v>
      </c>
      <c r="H230" s="514">
        <f>D230*G230</f>
        <v>0</v>
      </c>
      <c r="I230" s="365"/>
      <c r="J230" s="386"/>
      <c r="K230" s="386"/>
      <c r="L230" s="386"/>
    </row>
    <row r="231" spans="1:12" ht="12.9" customHeight="1" x14ac:dyDescent="0.2">
      <c r="A231" s="386"/>
      <c r="B231" s="398">
        <v>66</v>
      </c>
      <c r="C231" s="399" t="s">
        <v>285</v>
      </c>
      <c r="D231" s="530">
        <f t="shared" ref="D231:D233" si="27">M184</f>
        <v>0</v>
      </c>
      <c r="E231" s="585">
        <f>投入!AR40</f>
        <v>0.65778499999999995</v>
      </c>
      <c r="F231" s="530">
        <f t="shared" ref="F231:F233" si="28">D231*E231</f>
        <v>0</v>
      </c>
      <c r="G231" s="585">
        <f>投入!AS40</f>
        <v>0.430672</v>
      </c>
      <c r="H231" s="514">
        <f t="shared" ref="H231:H233" si="29">D231*G231</f>
        <v>0</v>
      </c>
      <c r="I231" s="365"/>
      <c r="J231" s="386"/>
      <c r="K231" s="386"/>
      <c r="L231" s="386"/>
    </row>
    <row r="232" spans="1:12" ht="12.9" customHeight="1" x14ac:dyDescent="0.2">
      <c r="A232" s="386"/>
      <c r="B232" s="398">
        <v>67</v>
      </c>
      <c r="C232" s="399" t="s">
        <v>286</v>
      </c>
      <c r="D232" s="530">
        <f t="shared" si="27"/>
        <v>0</v>
      </c>
      <c r="E232" s="585">
        <f>投入!AR41</f>
        <v>0.54804799999999998</v>
      </c>
      <c r="F232" s="530">
        <f t="shared" si="28"/>
        <v>0</v>
      </c>
      <c r="G232" s="585">
        <f>投入!AS41</f>
        <v>0.31551400000000002</v>
      </c>
      <c r="H232" s="514">
        <f t="shared" si="29"/>
        <v>0</v>
      </c>
      <c r="I232" s="365"/>
      <c r="J232" s="386"/>
      <c r="K232" s="386"/>
      <c r="L232" s="386"/>
    </row>
    <row r="233" spans="1:12" ht="12.9" customHeight="1" x14ac:dyDescent="0.2">
      <c r="A233" s="386"/>
      <c r="B233" s="398">
        <v>68</v>
      </c>
      <c r="C233" s="399" t="s">
        <v>287</v>
      </c>
      <c r="D233" s="530">
        <f t="shared" si="27"/>
        <v>0</v>
      </c>
      <c r="E233" s="585">
        <f>投入!AR42</f>
        <v>0</v>
      </c>
      <c r="F233" s="530">
        <f t="shared" si="28"/>
        <v>0</v>
      </c>
      <c r="G233" s="585">
        <f>投入!AS42</f>
        <v>0</v>
      </c>
      <c r="H233" s="514">
        <f t="shared" si="29"/>
        <v>0</v>
      </c>
      <c r="I233" s="365"/>
      <c r="J233" s="386"/>
      <c r="K233" s="386"/>
      <c r="L233" s="386"/>
    </row>
    <row r="234" spans="1:12" ht="12.9" customHeight="1" x14ac:dyDescent="0.2">
      <c r="A234" s="386"/>
      <c r="B234" s="398">
        <v>69</v>
      </c>
      <c r="C234" s="399" t="s">
        <v>288</v>
      </c>
      <c r="D234" s="534">
        <f>M187</f>
        <v>0</v>
      </c>
      <c r="E234" s="586">
        <f>投入!AR43</f>
        <v>0.65922000000000003</v>
      </c>
      <c r="F234" s="536">
        <f>D234*E234</f>
        <v>0</v>
      </c>
      <c r="G234" s="586">
        <f>投入!AS43</f>
        <v>7.4229999999999999E-3</v>
      </c>
      <c r="H234" s="565">
        <f>D234*G234</f>
        <v>0</v>
      </c>
      <c r="I234" s="386"/>
      <c r="J234" s="386"/>
      <c r="K234" s="386"/>
      <c r="L234" s="386"/>
    </row>
    <row r="235" spans="1:12" ht="15" customHeight="1" x14ac:dyDescent="0.2">
      <c r="A235" s="386"/>
      <c r="B235" s="701" t="s">
        <v>243</v>
      </c>
      <c r="C235" s="702"/>
      <c r="D235" s="567">
        <f>SUM(D196:D234)</f>
        <v>0</v>
      </c>
      <c r="E235" s="517" t="s">
        <v>189</v>
      </c>
      <c r="F235" s="570">
        <f>SUM(F196:F234)</f>
        <v>0</v>
      </c>
      <c r="G235" s="517" t="s">
        <v>189</v>
      </c>
      <c r="H235" s="571">
        <f>SUM(H196:H234)</f>
        <v>0</v>
      </c>
      <c r="I235" s="386"/>
      <c r="J235" s="386"/>
      <c r="K235" s="386"/>
      <c r="L235" s="386"/>
    </row>
    <row r="236" spans="1:12" x14ac:dyDescent="0.2">
      <c r="A236" s="386"/>
      <c r="B236" s="386"/>
      <c r="C236" s="386"/>
      <c r="D236" s="386"/>
      <c r="E236" s="386"/>
      <c r="F236" s="386"/>
      <c r="G236" s="386"/>
      <c r="H236" s="386"/>
      <c r="I236" s="386"/>
      <c r="J236" s="386"/>
      <c r="K236" s="386"/>
      <c r="L236" s="386"/>
    </row>
    <row r="237" spans="1:12" ht="24.9" customHeight="1" x14ac:dyDescent="0.15">
      <c r="A237" s="497" t="s">
        <v>333</v>
      </c>
      <c r="B237" s="464"/>
      <c r="C237" s="464"/>
      <c r="D237" s="464"/>
      <c r="E237" s="464"/>
      <c r="F237" s="540" t="s">
        <v>229</v>
      </c>
      <c r="G237" s="386"/>
      <c r="H237" s="386"/>
      <c r="I237" s="386"/>
      <c r="J237" s="386"/>
      <c r="K237" s="386"/>
      <c r="L237" s="386"/>
    </row>
    <row r="238" spans="1:12" ht="12.75" customHeight="1" x14ac:dyDescent="0.15">
      <c r="A238" s="464"/>
      <c r="B238" s="703" t="s">
        <v>230</v>
      </c>
      <c r="C238" s="704"/>
      <c r="D238" s="709" t="s">
        <v>231</v>
      </c>
      <c r="E238" s="587"/>
      <c r="F238" s="588"/>
      <c r="G238" s="386"/>
      <c r="H238" s="386"/>
      <c r="I238" s="386"/>
      <c r="J238" s="386"/>
      <c r="K238" s="386"/>
      <c r="L238" s="386"/>
    </row>
    <row r="239" spans="1:12" ht="12.75" customHeight="1" x14ac:dyDescent="0.15">
      <c r="A239" s="464"/>
      <c r="B239" s="705"/>
      <c r="C239" s="706"/>
      <c r="D239" s="705"/>
      <c r="E239" s="544" t="s">
        <v>0</v>
      </c>
      <c r="F239" s="577" t="s">
        <v>1</v>
      </c>
      <c r="G239" s="386"/>
      <c r="H239" s="386"/>
      <c r="I239" s="386"/>
      <c r="J239" s="386"/>
      <c r="K239" s="386"/>
      <c r="L239" s="386"/>
    </row>
    <row r="240" spans="1:12" ht="12.75" customHeight="1" x14ac:dyDescent="0.2">
      <c r="A240" s="464"/>
      <c r="B240" s="705"/>
      <c r="C240" s="706"/>
      <c r="D240" s="705"/>
      <c r="E240" s="545" t="s">
        <v>2</v>
      </c>
      <c r="F240" s="579" t="s">
        <v>2</v>
      </c>
      <c r="G240" s="386"/>
      <c r="H240" s="386"/>
      <c r="I240" s="386"/>
      <c r="J240" s="386"/>
      <c r="K240" s="386"/>
      <c r="L240" s="386"/>
    </row>
    <row r="241" spans="1:12" ht="12.75" customHeight="1" x14ac:dyDescent="0.2">
      <c r="A241" s="464"/>
      <c r="B241" s="707"/>
      <c r="C241" s="708"/>
      <c r="D241" s="589" t="s">
        <v>232</v>
      </c>
      <c r="E241" s="559" t="s">
        <v>233</v>
      </c>
      <c r="F241" s="590" t="s">
        <v>250</v>
      </c>
      <c r="G241" s="386"/>
      <c r="H241" s="386"/>
      <c r="I241" s="386"/>
      <c r="J241" s="386"/>
      <c r="K241" s="386"/>
      <c r="L241" s="386"/>
    </row>
    <row r="242" spans="1:12" ht="12.9" customHeight="1" x14ac:dyDescent="0.2">
      <c r="A242" s="386"/>
      <c r="B242" s="398" t="s">
        <v>256</v>
      </c>
      <c r="C242" s="399" t="s">
        <v>257</v>
      </c>
      <c r="D242" s="530">
        <f t="shared" ref="D242:D275" si="30">F10+F103+M149</f>
        <v>0</v>
      </c>
      <c r="E242" s="514">
        <f t="shared" ref="E242:E275" si="31">H10+H103+F196</f>
        <v>0</v>
      </c>
      <c r="F242" s="516">
        <f t="shared" ref="F242:F275" si="32">J10+J103+H196</f>
        <v>0</v>
      </c>
      <c r="G242" s="386"/>
      <c r="H242" s="386"/>
      <c r="I242" s="386"/>
      <c r="J242" s="386"/>
      <c r="K242" s="386"/>
      <c r="L242" s="386"/>
    </row>
    <row r="243" spans="1:12" ht="12.9" customHeight="1" x14ac:dyDescent="0.2">
      <c r="A243" s="386"/>
      <c r="B243" s="398" t="s">
        <v>258</v>
      </c>
      <c r="C243" s="399" t="s">
        <v>259</v>
      </c>
      <c r="D243" s="530">
        <f t="shared" si="30"/>
        <v>0</v>
      </c>
      <c r="E243" s="514">
        <f t="shared" si="31"/>
        <v>0</v>
      </c>
      <c r="F243" s="516">
        <f t="shared" si="32"/>
        <v>0</v>
      </c>
      <c r="G243" s="386"/>
      <c r="H243" s="386"/>
      <c r="I243" s="386"/>
      <c r="J243" s="386"/>
      <c r="K243" s="386"/>
      <c r="L243" s="386"/>
    </row>
    <row r="244" spans="1:12" ht="12.9" customHeight="1" x14ac:dyDescent="0.2">
      <c r="A244" s="386"/>
      <c r="B244" s="398" t="s">
        <v>260</v>
      </c>
      <c r="C244" s="399" t="s">
        <v>261</v>
      </c>
      <c r="D244" s="530">
        <f t="shared" si="30"/>
        <v>0</v>
      </c>
      <c r="E244" s="514">
        <f t="shared" si="31"/>
        <v>0</v>
      </c>
      <c r="F244" s="516">
        <f t="shared" si="32"/>
        <v>0</v>
      </c>
      <c r="G244" s="386"/>
      <c r="H244" s="386"/>
      <c r="I244" s="386"/>
      <c r="J244" s="386"/>
      <c r="K244" s="386"/>
      <c r="L244" s="386"/>
    </row>
    <row r="245" spans="1:12" ht="12.9" customHeight="1" x14ac:dyDescent="0.2">
      <c r="A245" s="386"/>
      <c r="B245" s="398" t="s">
        <v>264</v>
      </c>
      <c r="C245" s="399" t="s">
        <v>262</v>
      </c>
      <c r="D245" s="530">
        <f t="shared" si="30"/>
        <v>0</v>
      </c>
      <c r="E245" s="514">
        <f t="shared" si="31"/>
        <v>0</v>
      </c>
      <c r="F245" s="516">
        <f t="shared" si="32"/>
        <v>0</v>
      </c>
      <c r="G245" s="386"/>
      <c r="H245" s="386"/>
      <c r="I245" s="386"/>
      <c r="J245" s="386"/>
      <c r="K245" s="386"/>
      <c r="L245" s="386"/>
    </row>
    <row r="246" spans="1:12" ht="12.9" customHeight="1" x14ac:dyDescent="0.2">
      <c r="A246" s="386"/>
      <c r="B246" s="398">
        <v>11</v>
      </c>
      <c r="C246" s="399" t="s">
        <v>263</v>
      </c>
      <c r="D246" s="530">
        <f t="shared" si="30"/>
        <v>0</v>
      </c>
      <c r="E246" s="514">
        <f t="shared" si="31"/>
        <v>0</v>
      </c>
      <c r="F246" s="516">
        <f t="shared" si="32"/>
        <v>0</v>
      </c>
      <c r="G246" s="386"/>
      <c r="H246" s="386"/>
      <c r="I246" s="386"/>
      <c r="J246" s="386"/>
      <c r="K246" s="386"/>
      <c r="L246" s="386"/>
    </row>
    <row r="247" spans="1:12" ht="12.9" customHeight="1" x14ac:dyDescent="0.2">
      <c r="A247" s="386"/>
      <c r="B247" s="398">
        <v>15</v>
      </c>
      <c r="C247" s="399" t="s">
        <v>265</v>
      </c>
      <c r="D247" s="530">
        <f t="shared" si="30"/>
        <v>0</v>
      </c>
      <c r="E247" s="514">
        <f t="shared" si="31"/>
        <v>0</v>
      </c>
      <c r="F247" s="516">
        <f t="shared" si="32"/>
        <v>0</v>
      </c>
      <c r="G247" s="386"/>
      <c r="H247" s="386"/>
      <c r="I247" s="386"/>
      <c r="J247" s="386"/>
      <c r="K247" s="386"/>
      <c r="L247" s="386"/>
    </row>
    <row r="248" spans="1:12" ht="12.9" customHeight="1" x14ac:dyDescent="0.2">
      <c r="A248" s="386"/>
      <c r="B248" s="398">
        <v>16</v>
      </c>
      <c r="C248" s="399" t="s">
        <v>266</v>
      </c>
      <c r="D248" s="530">
        <f t="shared" si="30"/>
        <v>0</v>
      </c>
      <c r="E248" s="514">
        <f t="shared" si="31"/>
        <v>0</v>
      </c>
      <c r="F248" s="516">
        <f t="shared" si="32"/>
        <v>0</v>
      </c>
      <c r="G248" s="386"/>
      <c r="H248" s="386"/>
      <c r="I248" s="386"/>
      <c r="J248" s="386"/>
      <c r="K248" s="386"/>
      <c r="L248" s="386"/>
    </row>
    <row r="249" spans="1:12" ht="12.9" customHeight="1" x14ac:dyDescent="0.2">
      <c r="A249" s="386"/>
      <c r="B249" s="398">
        <v>20</v>
      </c>
      <c r="C249" s="399" t="s">
        <v>267</v>
      </c>
      <c r="D249" s="530">
        <f t="shared" si="30"/>
        <v>0</v>
      </c>
      <c r="E249" s="514">
        <f t="shared" si="31"/>
        <v>0</v>
      </c>
      <c r="F249" s="516">
        <f t="shared" si="32"/>
        <v>0</v>
      </c>
      <c r="G249" s="386"/>
      <c r="H249" s="386"/>
      <c r="I249" s="386"/>
      <c r="J249" s="386"/>
      <c r="K249" s="386"/>
      <c r="L249" s="386"/>
    </row>
    <row r="250" spans="1:12" ht="12.9" customHeight="1" x14ac:dyDescent="0.2">
      <c r="A250" s="386"/>
      <c r="B250" s="398">
        <v>21</v>
      </c>
      <c r="C250" s="399" t="s">
        <v>268</v>
      </c>
      <c r="D250" s="530">
        <f t="shared" si="30"/>
        <v>0</v>
      </c>
      <c r="E250" s="514">
        <f t="shared" si="31"/>
        <v>0</v>
      </c>
      <c r="F250" s="516">
        <f t="shared" si="32"/>
        <v>0</v>
      </c>
      <c r="G250" s="386"/>
      <c r="H250" s="386"/>
      <c r="I250" s="386"/>
      <c r="J250" s="386"/>
      <c r="K250" s="386"/>
      <c r="L250" s="386"/>
    </row>
    <row r="251" spans="1:12" ht="12.9" customHeight="1" x14ac:dyDescent="0.2">
      <c r="A251" s="386"/>
      <c r="B251" s="398">
        <v>22</v>
      </c>
      <c r="C251" s="399" t="s">
        <v>357</v>
      </c>
      <c r="D251" s="530">
        <f t="shared" si="30"/>
        <v>0</v>
      </c>
      <c r="E251" s="514">
        <f t="shared" si="31"/>
        <v>0</v>
      </c>
      <c r="F251" s="516">
        <f t="shared" si="32"/>
        <v>0</v>
      </c>
      <c r="G251" s="386"/>
      <c r="H251" s="386"/>
      <c r="I251" s="386"/>
      <c r="J251" s="386"/>
      <c r="K251" s="386"/>
      <c r="L251" s="386"/>
    </row>
    <row r="252" spans="1:12" ht="12.9" customHeight="1" x14ac:dyDescent="0.2">
      <c r="A252" s="386"/>
      <c r="B252" s="398">
        <v>25</v>
      </c>
      <c r="C252" s="399" t="s">
        <v>269</v>
      </c>
      <c r="D252" s="530">
        <f t="shared" si="30"/>
        <v>0</v>
      </c>
      <c r="E252" s="514">
        <f t="shared" si="31"/>
        <v>0</v>
      </c>
      <c r="F252" s="516">
        <f t="shared" si="32"/>
        <v>0</v>
      </c>
      <c r="G252" s="386"/>
      <c r="H252" s="386"/>
      <c r="I252" s="386"/>
      <c r="J252" s="386"/>
      <c r="K252" s="386"/>
      <c r="L252" s="386"/>
    </row>
    <row r="253" spans="1:12" ht="12.9" customHeight="1" x14ac:dyDescent="0.2">
      <c r="A253" s="386"/>
      <c r="B253" s="398">
        <v>26</v>
      </c>
      <c r="C253" s="399" t="s">
        <v>270</v>
      </c>
      <c r="D253" s="530">
        <f t="shared" si="30"/>
        <v>0</v>
      </c>
      <c r="E253" s="514">
        <f t="shared" si="31"/>
        <v>0</v>
      </c>
      <c r="F253" s="516">
        <f t="shared" si="32"/>
        <v>0</v>
      </c>
      <c r="G253" s="386"/>
      <c r="H253" s="386"/>
      <c r="I253" s="386"/>
      <c r="J253" s="386"/>
      <c r="K253" s="386"/>
      <c r="L253" s="386"/>
    </row>
    <row r="254" spans="1:12" ht="12.9" customHeight="1" x14ac:dyDescent="0.2">
      <c r="A254" s="386"/>
      <c r="B254" s="398">
        <v>27</v>
      </c>
      <c r="C254" s="399" t="s">
        <v>271</v>
      </c>
      <c r="D254" s="530">
        <f t="shared" si="30"/>
        <v>0</v>
      </c>
      <c r="E254" s="514">
        <f t="shared" si="31"/>
        <v>0</v>
      </c>
      <c r="F254" s="516">
        <f t="shared" si="32"/>
        <v>0</v>
      </c>
      <c r="G254" s="386"/>
      <c r="H254" s="386"/>
      <c r="I254" s="386"/>
      <c r="J254" s="386"/>
      <c r="K254" s="386"/>
      <c r="L254" s="386"/>
    </row>
    <row r="255" spans="1:12" ht="12.9" customHeight="1" x14ac:dyDescent="0.2">
      <c r="A255" s="386"/>
      <c r="B255" s="398">
        <v>28</v>
      </c>
      <c r="C255" s="399" t="s">
        <v>272</v>
      </c>
      <c r="D255" s="530">
        <f t="shared" si="30"/>
        <v>0</v>
      </c>
      <c r="E255" s="514">
        <f t="shared" si="31"/>
        <v>0</v>
      </c>
      <c r="F255" s="516">
        <f t="shared" si="32"/>
        <v>0</v>
      </c>
      <c r="G255" s="386"/>
      <c r="H255" s="386"/>
      <c r="I255" s="386"/>
      <c r="J255" s="386"/>
      <c r="K255" s="386"/>
      <c r="L255" s="386"/>
    </row>
    <row r="256" spans="1:12" ht="12.9" customHeight="1" x14ac:dyDescent="0.2">
      <c r="A256" s="386"/>
      <c r="B256" s="398">
        <v>29</v>
      </c>
      <c r="C256" s="399" t="s">
        <v>358</v>
      </c>
      <c r="D256" s="530">
        <f t="shared" si="30"/>
        <v>0</v>
      </c>
      <c r="E256" s="514">
        <f t="shared" si="31"/>
        <v>0</v>
      </c>
      <c r="F256" s="516">
        <f t="shared" si="32"/>
        <v>0</v>
      </c>
      <c r="G256" s="386"/>
      <c r="H256" s="386"/>
      <c r="I256" s="386"/>
      <c r="J256" s="386"/>
      <c r="K256" s="386"/>
      <c r="L256" s="386"/>
    </row>
    <row r="257" spans="1:12" ht="12.9" customHeight="1" x14ac:dyDescent="0.2">
      <c r="A257" s="386"/>
      <c r="B257" s="398">
        <v>30</v>
      </c>
      <c r="C257" s="399" t="s">
        <v>359</v>
      </c>
      <c r="D257" s="530">
        <f t="shared" si="30"/>
        <v>0</v>
      </c>
      <c r="E257" s="514">
        <f t="shared" si="31"/>
        <v>0</v>
      </c>
      <c r="F257" s="516">
        <f t="shared" si="32"/>
        <v>0</v>
      </c>
      <c r="G257" s="386"/>
      <c r="H257" s="386"/>
      <c r="I257" s="386"/>
      <c r="J257" s="386"/>
      <c r="K257" s="386"/>
      <c r="L257" s="386"/>
    </row>
    <row r="258" spans="1:12" ht="12.9" customHeight="1" x14ac:dyDescent="0.2">
      <c r="A258" s="386"/>
      <c r="B258" s="398">
        <v>31</v>
      </c>
      <c r="C258" s="399" t="s">
        <v>360</v>
      </c>
      <c r="D258" s="530">
        <f t="shared" si="30"/>
        <v>0</v>
      </c>
      <c r="E258" s="514">
        <f t="shared" si="31"/>
        <v>0</v>
      </c>
      <c r="F258" s="516">
        <f t="shared" si="32"/>
        <v>0</v>
      </c>
      <c r="G258" s="386"/>
      <c r="H258" s="386"/>
      <c r="I258" s="386"/>
      <c r="J258" s="386"/>
      <c r="K258" s="386"/>
      <c r="L258" s="386"/>
    </row>
    <row r="259" spans="1:12" ht="12.9" customHeight="1" x14ac:dyDescent="0.2">
      <c r="A259" s="386"/>
      <c r="B259" s="398">
        <v>32</v>
      </c>
      <c r="C259" s="399" t="s">
        <v>273</v>
      </c>
      <c r="D259" s="530">
        <f t="shared" si="30"/>
        <v>0</v>
      </c>
      <c r="E259" s="514">
        <f t="shared" si="31"/>
        <v>0</v>
      </c>
      <c r="F259" s="516">
        <f t="shared" si="32"/>
        <v>0</v>
      </c>
      <c r="G259" s="386"/>
      <c r="H259" s="386"/>
      <c r="I259" s="386"/>
      <c r="J259" s="386"/>
      <c r="K259" s="386"/>
      <c r="L259" s="386"/>
    </row>
    <row r="260" spans="1:12" ht="12.9" customHeight="1" x14ac:dyDescent="0.2">
      <c r="A260" s="386"/>
      <c r="B260" s="398">
        <v>33</v>
      </c>
      <c r="C260" s="399" t="s">
        <v>274</v>
      </c>
      <c r="D260" s="530">
        <f t="shared" si="30"/>
        <v>0</v>
      </c>
      <c r="E260" s="514">
        <f t="shared" si="31"/>
        <v>0</v>
      </c>
      <c r="F260" s="516">
        <f t="shared" si="32"/>
        <v>0</v>
      </c>
      <c r="G260" s="386"/>
      <c r="H260" s="386"/>
      <c r="I260" s="386"/>
      <c r="J260" s="386"/>
      <c r="K260" s="386"/>
      <c r="L260" s="386"/>
    </row>
    <row r="261" spans="1:12" ht="12.9" customHeight="1" x14ac:dyDescent="0.2">
      <c r="A261" s="386"/>
      <c r="B261" s="398">
        <v>34</v>
      </c>
      <c r="C261" s="399" t="s">
        <v>352</v>
      </c>
      <c r="D261" s="530">
        <f t="shared" si="30"/>
        <v>0</v>
      </c>
      <c r="E261" s="514">
        <f t="shared" si="31"/>
        <v>0</v>
      </c>
      <c r="F261" s="516">
        <f t="shared" si="32"/>
        <v>0</v>
      </c>
      <c r="G261" s="386"/>
      <c r="H261" s="386"/>
      <c r="I261" s="386"/>
      <c r="J261" s="386"/>
      <c r="K261" s="386"/>
      <c r="L261" s="386"/>
    </row>
    <row r="262" spans="1:12" ht="12.9" customHeight="1" x14ac:dyDescent="0.2">
      <c r="A262" s="386"/>
      <c r="B262" s="398">
        <v>35</v>
      </c>
      <c r="C262" s="399" t="s">
        <v>275</v>
      </c>
      <c r="D262" s="530">
        <f t="shared" si="30"/>
        <v>0</v>
      </c>
      <c r="E262" s="514">
        <f t="shared" si="31"/>
        <v>0</v>
      </c>
      <c r="F262" s="516">
        <f t="shared" si="32"/>
        <v>0</v>
      </c>
      <c r="G262" s="386"/>
      <c r="H262" s="386"/>
      <c r="I262" s="386"/>
      <c r="J262" s="386"/>
      <c r="K262" s="386"/>
      <c r="L262" s="386"/>
    </row>
    <row r="263" spans="1:12" ht="12.9" customHeight="1" x14ac:dyDescent="0.2">
      <c r="A263" s="386"/>
      <c r="B263" s="398">
        <v>39</v>
      </c>
      <c r="C263" s="399" t="s">
        <v>353</v>
      </c>
      <c r="D263" s="530">
        <f t="shared" si="30"/>
        <v>0</v>
      </c>
      <c r="E263" s="514">
        <f t="shared" si="31"/>
        <v>0</v>
      </c>
      <c r="F263" s="516">
        <f t="shared" si="32"/>
        <v>0</v>
      </c>
      <c r="G263" s="386"/>
      <c r="H263" s="386"/>
      <c r="I263" s="386"/>
      <c r="J263" s="386"/>
      <c r="K263" s="386"/>
      <c r="L263" s="386"/>
    </row>
    <row r="264" spans="1:12" ht="12.9" customHeight="1" x14ac:dyDescent="0.2">
      <c r="A264" s="386"/>
      <c r="B264" s="398">
        <v>41</v>
      </c>
      <c r="C264" s="399" t="s">
        <v>276</v>
      </c>
      <c r="D264" s="530">
        <f t="shared" si="30"/>
        <v>0</v>
      </c>
      <c r="E264" s="514">
        <f t="shared" si="31"/>
        <v>0</v>
      </c>
      <c r="F264" s="516">
        <f t="shared" si="32"/>
        <v>0</v>
      </c>
      <c r="G264" s="386"/>
      <c r="H264" s="386"/>
      <c r="I264" s="386"/>
      <c r="J264" s="386"/>
      <c r="K264" s="386"/>
      <c r="L264" s="386"/>
    </row>
    <row r="265" spans="1:12" ht="12.9" customHeight="1" x14ac:dyDescent="0.2">
      <c r="A265" s="386"/>
      <c r="B265" s="398">
        <v>46</v>
      </c>
      <c r="C265" s="399" t="s">
        <v>390</v>
      </c>
      <c r="D265" s="530">
        <f t="shared" si="30"/>
        <v>0</v>
      </c>
      <c r="E265" s="514">
        <f t="shared" si="31"/>
        <v>0</v>
      </c>
      <c r="F265" s="516">
        <f t="shared" si="32"/>
        <v>0</v>
      </c>
      <c r="G265" s="386"/>
      <c r="H265" s="386"/>
      <c r="I265" s="386"/>
      <c r="J265" s="386"/>
      <c r="K265" s="386"/>
      <c r="L265" s="386"/>
    </row>
    <row r="266" spans="1:12" ht="12.9" customHeight="1" x14ac:dyDescent="0.2">
      <c r="A266" s="386"/>
      <c r="B266" s="398">
        <v>47</v>
      </c>
      <c r="C266" s="399" t="s">
        <v>354</v>
      </c>
      <c r="D266" s="530">
        <f t="shared" si="30"/>
        <v>0</v>
      </c>
      <c r="E266" s="514">
        <f t="shared" si="31"/>
        <v>0</v>
      </c>
      <c r="F266" s="516">
        <f t="shared" si="32"/>
        <v>0</v>
      </c>
      <c r="G266" s="386"/>
      <c r="H266" s="386"/>
      <c r="I266" s="386"/>
      <c r="J266" s="386"/>
      <c r="K266" s="386"/>
      <c r="L266" s="386"/>
    </row>
    <row r="267" spans="1:12" ht="12.9" customHeight="1" x14ac:dyDescent="0.2">
      <c r="A267" s="386"/>
      <c r="B267" s="398">
        <v>48</v>
      </c>
      <c r="C267" s="399" t="s">
        <v>361</v>
      </c>
      <c r="D267" s="530">
        <f t="shared" si="30"/>
        <v>0</v>
      </c>
      <c r="E267" s="514">
        <f t="shared" si="31"/>
        <v>0</v>
      </c>
      <c r="F267" s="516">
        <f t="shared" si="32"/>
        <v>0</v>
      </c>
      <c r="G267" s="386"/>
      <c r="H267" s="386"/>
      <c r="I267" s="386"/>
      <c r="J267" s="386"/>
      <c r="K267" s="386"/>
      <c r="L267" s="386"/>
    </row>
    <row r="268" spans="1:12" ht="12.9" customHeight="1" x14ac:dyDescent="0.2">
      <c r="A268" s="386"/>
      <c r="B268" s="398">
        <v>51</v>
      </c>
      <c r="C268" s="399" t="s">
        <v>277</v>
      </c>
      <c r="D268" s="530">
        <f t="shared" si="30"/>
        <v>0</v>
      </c>
      <c r="E268" s="514">
        <f t="shared" si="31"/>
        <v>0</v>
      </c>
      <c r="F268" s="516">
        <f t="shared" si="32"/>
        <v>0</v>
      </c>
      <c r="G268" s="386"/>
      <c r="H268" s="386"/>
      <c r="I268" s="386"/>
      <c r="J268" s="386"/>
      <c r="K268" s="386"/>
      <c r="L268" s="386"/>
    </row>
    <row r="269" spans="1:12" ht="12.9" customHeight="1" x14ac:dyDescent="0.2">
      <c r="A269" s="386"/>
      <c r="B269" s="398">
        <v>53</v>
      </c>
      <c r="C269" s="399" t="s">
        <v>278</v>
      </c>
      <c r="D269" s="530">
        <f t="shared" si="30"/>
        <v>0</v>
      </c>
      <c r="E269" s="514">
        <f t="shared" si="31"/>
        <v>0</v>
      </c>
      <c r="F269" s="516">
        <f t="shared" si="32"/>
        <v>0</v>
      </c>
      <c r="G269" s="386"/>
      <c r="H269" s="386"/>
      <c r="I269" s="386"/>
      <c r="J269" s="386"/>
      <c r="K269" s="386"/>
      <c r="L269" s="386"/>
    </row>
    <row r="270" spans="1:12" ht="12.9" customHeight="1" x14ac:dyDescent="0.2">
      <c r="A270" s="386"/>
      <c r="B270" s="398">
        <v>55</v>
      </c>
      <c r="C270" s="399" t="s">
        <v>279</v>
      </c>
      <c r="D270" s="530">
        <f t="shared" si="30"/>
        <v>0</v>
      </c>
      <c r="E270" s="514">
        <f t="shared" si="31"/>
        <v>0</v>
      </c>
      <c r="F270" s="516">
        <f t="shared" si="32"/>
        <v>0</v>
      </c>
      <c r="G270" s="386"/>
      <c r="H270" s="386"/>
      <c r="I270" s="386"/>
      <c r="J270" s="386"/>
      <c r="K270" s="386"/>
      <c r="L270" s="386"/>
    </row>
    <row r="271" spans="1:12" ht="12.9" customHeight="1" x14ac:dyDescent="0.2">
      <c r="A271" s="386"/>
      <c r="B271" s="398">
        <v>57</v>
      </c>
      <c r="C271" s="399" t="s">
        <v>280</v>
      </c>
      <c r="D271" s="530">
        <f t="shared" si="30"/>
        <v>0</v>
      </c>
      <c r="E271" s="514">
        <f t="shared" si="31"/>
        <v>0</v>
      </c>
      <c r="F271" s="516">
        <f t="shared" si="32"/>
        <v>0</v>
      </c>
      <c r="G271" s="386"/>
      <c r="H271" s="386"/>
      <c r="I271" s="386"/>
      <c r="J271" s="386"/>
      <c r="K271" s="386"/>
      <c r="L271" s="386"/>
    </row>
    <row r="272" spans="1:12" ht="12.9" customHeight="1" x14ac:dyDescent="0.2">
      <c r="A272" s="386"/>
      <c r="B272" s="398">
        <v>59</v>
      </c>
      <c r="C272" s="399" t="s">
        <v>281</v>
      </c>
      <c r="D272" s="530">
        <f t="shared" si="30"/>
        <v>0</v>
      </c>
      <c r="E272" s="514">
        <f t="shared" si="31"/>
        <v>0</v>
      </c>
      <c r="F272" s="516">
        <f t="shared" si="32"/>
        <v>0</v>
      </c>
      <c r="G272" s="386"/>
      <c r="H272" s="386"/>
      <c r="I272" s="386"/>
      <c r="J272" s="386"/>
      <c r="K272" s="386"/>
      <c r="L272" s="386"/>
    </row>
    <row r="273" spans="1:12" ht="12.9" customHeight="1" x14ac:dyDescent="0.2">
      <c r="A273" s="386"/>
      <c r="B273" s="398">
        <v>61</v>
      </c>
      <c r="C273" s="399" t="s">
        <v>282</v>
      </c>
      <c r="D273" s="530">
        <f t="shared" si="30"/>
        <v>0</v>
      </c>
      <c r="E273" s="514">
        <f t="shared" si="31"/>
        <v>0</v>
      </c>
      <c r="F273" s="516">
        <f t="shared" si="32"/>
        <v>0</v>
      </c>
      <c r="G273" s="386"/>
      <c r="H273" s="386"/>
      <c r="I273" s="386"/>
      <c r="J273" s="386"/>
      <c r="K273" s="386"/>
      <c r="L273" s="386"/>
    </row>
    <row r="274" spans="1:12" ht="12.9" customHeight="1" x14ac:dyDescent="0.2">
      <c r="A274" s="386"/>
      <c r="B274" s="398">
        <v>63</v>
      </c>
      <c r="C274" s="399" t="s">
        <v>283</v>
      </c>
      <c r="D274" s="530">
        <f t="shared" si="30"/>
        <v>0</v>
      </c>
      <c r="E274" s="514">
        <f t="shared" si="31"/>
        <v>0</v>
      </c>
      <c r="F274" s="516">
        <f t="shared" si="32"/>
        <v>0</v>
      </c>
      <c r="G274" s="386"/>
      <c r="H274" s="386"/>
      <c r="I274" s="386"/>
      <c r="J274" s="386"/>
      <c r="K274" s="386"/>
      <c r="L274" s="386"/>
    </row>
    <row r="275" spans="1:12" ht="12.9" customHeight="1" x14ac:dyDescent="0.2">
      <c r="A275" s="386"/>
      <c r="B275" s="398">
        <v>64</v>
      </c>
      <c r="C275" s="399" t="s">
        <v>284</v>
      </c>
      <c r="D275" s="530">
        <f t="shared" si="30"/>
        <v>0</v>
      </c>
      <c r="E275" s="514">
        <f t="shared" si="31"/>
        <v>0</v>
      </c>
      <c r="F275" s="516">
        <f t="shared" si="32"/>
        <v>0</v>
      </c>
      <c r="G275" s="386"/>
      <c r="H275" s="386"/>
      <c r="I275" s="386"/>
      <c r="J275" s="386"/>
      <c r="K275" s="386"/>
      <c r="L275" s="386"/>
    </row>
    <row r="276" spans="1:12" ht="12.9" customHeight="1" x14ac:dyDescent="0.2">
      <c r="A276" s="386"/>
      <c r="B276" s="398">
        <v>65</v>
      </c>
      <c r="C276" s="399" t="s">
        <v>362</v>
      </c>
      <c r="D276" s="530">
        <f t="shared" ref="D276:D279" si="33">F44+F137+M183</f>
        <v>0</v>
      </c>
      <c r="E276" s="514">
        <f t="shared" ref="E276:E279" si="34">H44+H137+F230</f>
        <v>0</v>
      </c>
      <c r="F276" s="516">
        <f t="shared" ref="F276:F279" si="35">J44+J137+H230</f>
        <v>0</v>
      </c>
      <c r="G276" s="386"/>
      <c r="H276" s="386"/>
      <c r="I276" s="386"/>
      <c r="J276" s="386"/>
      <c r="K276" s="386"/>
      <c r="L276" s="386"/>
    </row>
    <row r="277" spans="1:12" ht="12.9" customHeight="1" x14ac:dyDescent="0.2">
      <c r="A277" s="386"/>
      <c r="B277" s="398">
        <v>66</v>
      </c>
      <c r="C277" s="399" t="s">
        <v>285</v>
      </c>
      <c r="D277" s="530">
        <f t="shared" si="33"/>
        <v>0</v>
      </c>
      <c r="E277" s="514">
        <f t="shared" si="34"/>
        <v>0</v>
      </c>
      <c r="F277" s="516">
        <f t="shared" si="35"/>
        <v>0</v>
      </c>
      <c r="G277" s="386"/>
      <c r="H277" s="386"/>
      <c r="I277" s="386"/>
      <c r="J277" s="386"/>
      <c r="K277" s="386"/>
      <c r="L277" s="386"/>
    </row>
    <row r="278" spans="1:12" ht="12.9" customHeight="1" x14ac:dyDescent="0.2">
      <c r="A278" s="386"/>
      <c r="B278" s="398">
        <v>67</v>
      </c>
      <c r="C278" s="399" t="s">
        <v>286</v>
      </c>
      <c r="D278" s="530">
        <f t="shared" si="33"/>
        <v>0</v>
      </c>
      <c r="E278" s="514">
        <f t="shared" si="34"/>
        <v>0</v>
      </c>
      <c r="F278" s="516">
        <f t="shared" si="35"/>
        <v>0</v>
      </c>
      <c r="G278" s="386"/>
      <c r="H278" s="386"/>
      <c r="I278" s="386"/>
      <c r="J278" s="386"/>
      <c r="K278" s="386"/>
      <c r="L278" s="386"/>
    </row>
    <row r="279" spans="1:12" ht="12.9" customHeight="1" x14ac:dyDescent="0.2">
      <c r="A279" s="386"/>
      <c r="B279" s="398">
        <v>68</v>
      </c>
      <c r="C279" s="399" t="s">
        <v>287</v>
      </c>
      <c r="D279" s="530">
        <f t="shared" si="33"/>
        <v>0</v>
      </c>
      <c r="E279" s="514">
        <f t="shared" si="34"/>
        <v>0</v>
      </c>
      <c r="F279" s="516">
        <f t="shared" si="35"/>
        <v>0</v>
      </c>
      <c r="G279" s="386"/>
      <c r="H279" s="386"/>
      <c r="I279" s="386"/>
      <c r="J279" s="386"/>
      <c r="K279" s="386"/>
      <c r="L279" s="386"/>
    </row>
    <row r="280" spans="1:12" ht="12.9" customHeight="1" x14ac:dyDescent="0.2">
      <c r="A280" s="386"/>
      <c r="B280" s="398">
        <v>69</v>
      </c>
      <c r="C280" s="399" t="s">
        <v>288</v>
      </c>
      <c r="D280" s="530">
        <f t="shared" ref="D280" si="36">F48+F141+M187</f>
        <v>0</v>
      </c>
      <c r="E280" s="514">
        <f t="shared" ref="E280" si="37">H48+H141+F234</f>
        <v>0</v>
      </c>
      <c r="F280" s="516">
        <f t="shared" ref="F280" si="38">J48+J141+H234</f>
        <v>0</v>
      </c>
      <c r="G280" s="386"/>
      <c r="H280" s="386"/>
      <c r="I280" s="386"/>
      <c r="J280" s="386"/>
      <c r="K280" s="386"/>
      <c r="L280" s="386"/>
    </row>
    <row r="281" spans="1:12" ht="15" customHeight="1" x14ac:dyDescent="0.2">
      <c r="A281" s="386"/>
      <c r="B281" s="701" t="s">
        <v>243</v>
      </c>
      <c r="C281" s="702"/>
      <c r="D281" s="567">
        <f>SUM(D242:D280)</f>
        <v>0</v>
      </c>
      <c r="E281" s="490">
        <f>SUM(E242:E280)</f>
        <v>0</v>
      </c>
      <c r="F281" s="571">
        <f>SUM(F242:F280)</f>
        <v>0</v>
      </c>
      <c r="G281" s="386"/>
      <c r="H281" s="386"/>
      <c r="I281" s="386"/>
      <c r="J281" s="386"/>
      <c r="K281" s="386"/>
      <c r="L281" s="386"/>
    </row>
    <row r="282" spans="1:12" x14ac:dyDescent="0.2">
      <c r="A282" s="386"/>
      <c r="B282" s="386"/>
      <c r="C282" s="386"/>
      <c r="D282" s="386"/>
      <c r="E282" s="386"/>
      <c r="F282" s="386"/>
      <c r="G282" s="386"/>
      <c r="H282" s="386"/>
      <c r="I282" s="386"/>
      <c r="J282" s="386"/>
      <c r="K282" s="386"/>
      <c r="L282" s="386"/>
    </row>
    <row r="283" spans="1:12" x14ac:dyDescent="0.2">
      <c r="A283" s="386"/>
      <c r="B283" s="386"/>
      <c r="C283" s="386"/>
      <c r="D283" s="386"/>
      <c r="E283" s="386"/>
      <c r="F283" s="386"/>
      <c r="G283" s="386"/>
      <c r="H283" s="386"/>
      <c r="I283" s="386"/>
      <c r="J283" s="386"/>
      <c r="K283" s="386"/>
      <c r="L283" s="386"/>
    </row>
    <row r="284" spans="1:12" ht="24.9" customHeight="1" x14ac:dyDescent="0.2">
      <c r="A284" s="497" t="s">
        <v>234</v>
      </c>
      <c r="B284" s="464"/>
      <c r="C284" s="464"/>
      <c r="D284" s="591"/>
      <c r="E284" s="539"/>
      <c r="F284" s="591"/>
      <c r="G284" s="464"/>
      <c r="H284" s="464"/>
      <c r="I284" s="386"/>
      <c r="J284" s="386"/>
      <c r="K284" s="386"/>
      <c r="L284" s="386"/>
    </row>
    <row r="285" spans="1:12" ht="12.75" customHeight="1" x14ac:dyDescent="0.15">
      <c r="A285" s="464"/>
      <c r="B285" s="703" t="s">
        <v>184</v>
      </c>
      <c r="C285" s="704"/>
      <c r="D285" s="592" t="s">
        <v>14</v>
      </c>
      <c r="E285" s="593" t="s">
        <v>235</v>
      </c>
      <c r="F285" s="710" t="s">
        <v>29</v>
      </c>
      <c r="G285" s="594"/>
      <c r="H285" s="595"/>
      <c r="I285" s="386"/>
      <c r="J285" s="386"/>
      <c r="K285" s="386"/>
      <c r="L285" s="386"/>
    </row>
    <row r="286" spans="1:12" ht="12.75" customHeight="1" x14ac:dyDescent="0.2">
      <c r="A286" s="464"/>
      <c r="B286" s="705"/>
      <c r="C286" s="706"/>
      <c r="D286" s="596" t="s">
        <v>5</v>
      </c>
      <c r="E286" s="597" t="s">
        <v>236</v>
      </c>
      <c r="F286" s="711"/>
      <c r="G286" s="594" t="s">
        <v>237</v>
      </c>
      <c r="H286" s="595"/>
      <c r="I286" s="386"/>
      <c r="J286" s="386"/>
      <c r="K286" s="386"/>
      <c r="L286" s="386"/>
    </row>
    <row r="287" spans="1:12" ht="12.75" customHeight="1" x14ac:dyDescent="0.2">
      <c r="A287" s="464"/>
      <c r="B287" s="705"/>
      <c r="C287" s="706"/>
      <c r="D287" s="598" t="s">
        <v>30</v>
      </c>
      <c r="E287" s="599" t="s">
        <v>376</v>
      </c>
      <c r="F287" s="600" t="s">
        <v>31</v>
      </c>
      <c r="G287" s="594" t="s">
        <v>238</v>
      </c>
      <c r="H287" s="595"/>
      <c r="I287" s="386"/>
      <c r="J287" s="386"/>
      <c r="K287" s="386"/>
      <c r="L287" s="386"/>
    </row>
    <row r="288" spans="1:12" ht="12.75" customHeight="1" x14ac:dyDescent="0.2">
      <c r="A288" s="464"/>
      <c r="B288" s="707"/>
      <c r="C288" s="708"/>
      <c r="D288" s="601" t="s">
        <v>32</v>
      </c>
      <c r="E288" s="602" t="s">
        <v>33</v>
      </c>
      <c r="F288" s="603" t="s">
        <v>34</v>
      </c>
      <c r="G288" s="594" t="s">
        <v>239</v>
      </c>
      <c r="H288" s="464"/>
      <c r="I288" s="386"/>
      <c r="J288" s="386"/>
      <c r="K288" s="386"/>
      <c r="L288" s="386"/>
    </row>
    <row r="289" spans="1:12" ht="12.9" customHeight="1" x14ac:dyDescent="0.2">
      <c r="A289" s="386"/>
      <c r="B289" s="398" t="s">
        <v>256</v>
      </c>
      <c r="C289" s="399" t="s">
        <v>257</v>
      </c>
      <c r="D289" s="604">
        <f t="shared" ref="D289:D322" si="39">D242/1000</f>
        <v>0</v>
      </c>
      <c r="E289" s="624">
        <v>6.0692511300487258E-2</v>
      </c>
      <c r="F289" s="605">
        <f>D289*E289</f>
        <v>0</v>
      </c>
      <c r="G289" s="386"/>
      <c r="H289" s="386"/>
      <c r="I289" s="386"/>
      <c r="J289" s="386"/>
      <c r="K289" s="386"/>
      <c r="L289" s="386"/>
    </row>
    <row r="290" spans="1:12" ht="12.9" customHeight="1" x14ac:dyDescent="0.2">
      <c r="A290" s="386"/>
      <c r="B290" s="398" t="s">
        <v>258</v>
      </c>
      <c r="C290" s="399" t="s">
        <v>259</v>
      </c>
      <c r="D290" s="606">
        <f t="shared" si="39"/>
        <v>0</v>
      </c>
      <c r="E290" s="625">
        <v>9.7830158775898332E-2</v>
      </c>
      <c r="F290" s="607">
        <f t="shared" ref="F290:F320" si="40">D290*E290</f>
        <v>0</v>
      </c>
      <c r="G290" s="386"/>
      <c r="H290" s="386"/>
      <c r="I290" s="386"/>
      <c r="J290" s="386"/>
      <c r="K290" s="386"/>
      <c r="L290" s="386"/>
    </row>
    <row r="291" spans="1:12" ht="12.9" customHeight="1" x14ac:dyDescent="0.2">
      <c r="A291" s="386"/>
      <c r="B291" s="398" t="s">
        <v>260</v>
      </c>
      <c r="C291" s="399" t="s">
        <v>261</v>
      </c>
      <c r="D291" s="606">
        <f t="shared" si="39"/>
        <v>0</v>
      </c>
      <c r="E291" s="625">
        <v>4.7013343191888934E-2</v>
      </c>
      <c r="F291" s="607">
        <f t="shared" si="40"/>
        <v>0</v>
      </c>
      <c r="G291" s="386"/>
      <c r="H291" s="386"/>
      <c r="I291" s="386"/>
      <c r="J291" s="386"/>
      <c r="K291" s="386"/>
      <c r="L291" s="386"/>
    </row>
    <row r="292" spans="1:12" ht="12.9" customHeight="1" x14ac:dyDescent="0.2">
      <c r="A292" s="386"/>
      <c r="B292" s="398" t="s">
        <v>264</v>
      </c>
      <c r="C292" s="399" t="s">
        <v>262</v>
      </c>
      <c r="D292" s="606">
        <f t="shared" si="39"/>
        <v>0</v>
      </c>
      <c r="E292" s="625">
        <v>0.1113793497116667</v>
      </c>
      <c r="F292" s="607">
        <f t="shared" si="40"/>
        <v>0</v>
      </c>
      <c r="G292" s="386"/>
      <c r="H292" s="386"/>
      <c r="I292" s="386"/>
      <c r="J292" s="386"/>
      <c r="K292" s="386"/>
      <c r="L292" s="386"/>
    </row>
    <row r="293" spans="1:12" ht="12.9" customHeight="1" x14ac:dyDescent="0.2">
      <c r="A293" s="386"/>
      <c r="B293" s="398">
        <v>11</v>
      </c>
      <c r="C293" s="399" t="s">
        <v>263</v>
      </c>
      <c r="D293" s="606">
        <f t="shared" si="39"/>
        <v>0</v>
      </c>
      <c r="E293" s="625">
        <v>7.8766358617769677E-2</v>
      </c>
      <c r="F293" s="607">
        <f t="shared" si="40"/>
        <v>0</v>
      </c>
      <c r="G293" s="386"/>
      <c r="H293" s="386"/>
      <c r="I293" s="386"/>
      <c r="J293" s="386"/>
      <c r="K293" s="386"/>
      <c r="L293" s="386"/>
    </row>
    <row r="294" spans="1:12" ht="12.9" customHeight="1" x14ac:dyDescent="0.2">
      <c r="A294" s="386"/>
      <c r="B294" s="398">
        <v>15</v>
      </c>
      <c r="C294" s="399" t="s">
        <v>265</v>
      </c>
      <c r="D294" s="606">
        <f t="shared" si="39"/>
        <v>0</v>
      </c>
      <c r="E294" s="625">
        <v>9.9831784379828287E-2</v>
      </c>
      <c r="F294" s="607">
        <f t="shared" si="40"/>
        <v>0</v>
      </c>
      <c r="G294" s="386"/>
      <c r="H294" s="386"/>
      <c r="I294" s="386"/>
      <c r="J294" s="386"/>
      <c r="K294" s="386"/>
      <c r="L294" s="386"/>
    </row>
    <row r="295" spans="1:12" ht="12.9" customHeight="1" x14ac:dyDescent="0.2">
      <c r="A295" s="386"/>
      <c r="B295" s="398">
        <v>16</v>
      </c>
      <c r="C295" s="399" t="s">
        <v>266</v>
      </c>
      <c r="D295" s="606">
        <f t="shared" si="39"/>
        <v>0</v>
      </c>
      <c r="E295" s="625">
        <v>4.7351882512153491E-2</v>
      </c>
      <c r="F295" s="607">
        <f t="shared" si="40"/>
        <v>0</v>
      </c>
      <c r="G295" s="386"/>
      <c r="H295" s="386"/>
      <c r="I295" s="386"/>
      <c r="J295" s="386"/>
      <c r="K295" s="386"/>
      <c r="L295" s="386"/>
    </row>
    <row r="296" spans="1:12" ht="12.9" customHeight="1" x14ac:dyDescent="0.2">
      <c r="A296" s="386"/>
      <c r="B296" s="398">
        <v>20</v>
      </c>
      <c r="C296" s="399" t="s">
        <v>267</v>
      </c>
      <c r="D296" s="606">
        <f t="shared" si="39"/>
        <v>0</v>
      </c>
      <c r="E296" s="625">
        <v>2.7549114638407556E-2</v>
      </c>
      <c r="F296" s="607">
        <f t="shared" si="40"/>
        <v>0</v>
      </c>
      <c r="G296" s="386"/>
      <c r="H296" s="386"/>
      <c r="I296" s="386"/>
      <c r="J296" s="386"/>
      <c r="K296" s="386"/>
      <c r="L296" s="386"/>
    </row>
    <row r="297" spans="1:12" ht="12.9" customHeight="1" x14ac:dyDescent="0.2">
      <c r="A297" s="386"/>
      <c r="B297" s="398">
        <v>21</v>
      </c>
      <c r="C297" s="399" t="s">
        <v>268</v>
      </c>
      <c r="D297" s="606">
        <f t="shared" si="39"/>
        <v>0</v>
      </c>
      <c r="E297" s="625">
        <v>3.686399900661224E-2</v>
      </c>
      <c r="F297" s="607">
        <f t="shared" si="40"/>
        <v>0</v>
      </c>
      <c r="G297" s="386"/>
      <c r="H297" s="386"/>
      <c r="I297" s="386"/>
      <c r="J297" s="386"/>
      <c r="K297" s="386"/>
      <c r="L297" s="386"/>
    </row>
    <row r="298" spans="1:12" ht="12.9" customHeight="1" x14ac:dyDescent="0.2">
      <c r="A298" s="386"/>
      <c r="B298" s="398">
        <v>22</v>
      </c>
      <c r="C298" s="399" t="s">
        <v>357</v>
      </c>
      <c r="D298" s="606">
        <f t="shared" si="39"/>
        <v>0</v>
      </c>
      <c r="E298" s="625">
        <v>4.7757633735972596E-2</v>
      </c>
      <c r="F298" s="607">
        <f t="shared" si="40"/>
        <v>0</v>
      </c>
      <c r="G298" s="386"/>
      <c r="H298" s="386"/>
      <c r="I298" s="386"/>
      <c r="J298" s="386"/>
      <c r="K298" s="386"/>
      <c r="L298" s="386"/>
    </row>
    <row r="299" spans="1:12" ht="12.9" customHeight="1" x14ac:dyDescent="0.2">
      <c r="A299" s="386"/>
      <c r="B299" s="398">
        <v>25</v>
      </c>
      <c r="C299" s="399" t="s">
        <v>269</v>
      </c>
      <c r="D299" s="606">
        <f t="shared" si="39"/>
        <v>0</v>
      </c>
      <c r="E299" s="625">
        <v>6.0528838697457524E-2</v>
      </c>
      <c r="F299" s="607">
        <f t="shared" si="40"/>
        <v>0</v>
      </c>
      <c r="G299" s="386"/>
      <c r="H299" s="386"/>
      <c r="I299" s="386"/>
      <c r="J299" s="386"/>
      <c r="K299" s="386"/>
      <c r="L299" s="386"/>
    </row>
    <row r="300" spans="1:12" ht="12.9" customHeight="1" x14ac:dyDescent="0.2">
      <c r="A300" s="386"/>
      <c r="B300" s="398">
        <v>26</v>
      </c>
      <c r="C300" s="399" t="s">
        <v>270</v>
      </c>
      <c r="D300" s="606">
        <f t="shared" si="39"/>
        <v>0</v>
      </c>
      <c r="E300" s="625">
        <v>2.9441197880571746E-2</v>
      </c>
      <c r="F300" s="607">
        <f t="shared" si="40"/>
        <v>0</v>
      </c>
      <c r="G300" s="386"/>
      <c r="H300" s="386"/>
      <c r="I300" s="386"/>
      <c r="J300" s="386"/>
      <c r="K300" s="386"/>
      <c r="L300" s="386"/>
    </row>
    <row r="301" spans="1:12" ht="12.9" customHeight="1" x14ac:dyDescent="0.2">
      <c r="A301" s="386"/>
      <c r="B301" s="398">
        <v>27</v>
      </c>
      <c r="C301" s="399" t="s">
        <v>271</v>
      </c>
      <c r="D301" s="606">
        <f t="shared" si="39"/>
        <v>0</v>
      </c>
      <c r="E301" s="625">
        <v>2.5284992719665889E-2</v>
      </c>
      <c r="F301" s="607">
        <f t="shared" si="40"/>
        <v>0</v>
      </c>
      <c r="G301" s="386"/>
      <c r="H301" s="386"/>
      <c r="I301" s="386"/>
      <c r="J301" s="386"/>
      <c r="K301" s="386"/>
      <c r="L301" s="386"/>
    </row>
    <row r="302" spans="1:12" ht="12.9" customHeight="1" x14ac:dyDescent="0.2">
      <c r="A302" s="386"/>
      <c r="B302" s="398">
        <v>28</v>
      </c>
      <c r="C302" s="399" t="s">
        <v>272</v>
      </c>
      <c r="D302" s="606">
        <f t="shared" si="39"/>
        <v>0</v>
      </c>
      <c r="E302" s="625">
        <v>7.3184913132202031E-2</v>
      </c>
      <c r="F302" s="607">
        <f t="shared" si="40"/>
        <v>0</v>
      </c>
      <c r="G302" s="386"/>
      <c r="H302" s="386"/>
      <c r="I302" s="386"/>
      <c r="J302" s="386"/>
      <c r="K302" s="386"/>
      <c r="L302" s="386"/>
    </row>
    <row r="303" spans="1:12" ht="12.9" customHeight="1" x14ac:dyDescent="0.2">
      <c r="A303" s="386"/>
      <c r="B303" s="398">
        <v>29</v>
      </c>
      <c r="C303" s="399" t="s">
        <v>358</v>
      </c>
      <c r="D303" s="606">
        <f t="shared" si="39"/>
        <v>0</v>
      </c>
      <c r="E303" s="625">
        <v>4.2428891602182835E-2</v>
      </c>
      <c r="F303" s="607">
        <f t="shared" si="40"/>
        <v>0</v>
      </c>
      <c r="G303" s="386"/>
      <c r="H303" s="386"/>
      <c r="I303" s="386"/>
      <c r="J303" s="386"/>
      <c r="K303" s="386"/>
      <c r="L303" s="386"/>
    </row>
    <row r="304" spans="1:12" ht="12.9" customHeight="1" x14ac:dyDescent="0.2">
      <c r="A304" s="386"/>
      <c r="B304" s="398">
        <v>30</v>
      </c>
      <c r="C304" s="399" t="s">
        <v>359</v>
      </c>
      <c r="D304" s="606">
        <f t="shared" si="39"/>
        <v>0</v>
      </c>
      <c r="E304" s="625">
        <v>5.732361572857228E-2</v>
      </c>
      <c r="F304" s="607">
        <f t="shared" si="40"/>
        <v>0</v>
      </c>
      <c r="G304" s="386"/>
      <c r="H304" s="386"/>
      <c r="I304" s="386"/>
      <c r="J304" s="386"/>
      <c r="K304" s="386"/>
      <c r="L304" s="386"/>
    </row>
    <row r="305" spans="1:12" ht="12.9" customHeight="1" x14ac:dyDescent="0.2">
      <c r="A305" s="386"/>
      <c r="B305" s="398">
        <v>31</v>
      </c>
      <c r="C305" s="399" t="s">
        <v>360</v>
      </c>
      <c r="D305" s="606">
        <f t="shared" si="39"/>
        <v>0</v>
      </c>
      <c r="E305" s="625">
        <v>3.0738523707676324E-2</v>
      </c>
      <c r="F305" s="607">
        <f t="shared" si="40"/>
        <v>0</v>
      </c>
      <c r="G305" s="386"/>
      <c r="H305" s="386"/>
      <c r="I305" s="386"/>
      <c r="J305" s="386"/>
      <c r="K305" s="386"/>
      <c r="L305" s="386"/>
    </row>
    <row r="306" spans="1:12" ht="12.9" customHeight="1" x14ac:dyDescent="0.2">
      <c r="A306" s="386"/>
      <c r="B306" s="398">
        <v>32</v>
      </c>
      <c r="C306" s="399" t="s">
        <v>273</v>
      </c>
      <c r="D306" s="606">
        <f t="shared" si="39"/>
        <v>0</v>
      </c>
      <c r="E306" s="625">
        <v>2.8098344624627666E-2</v>
      </c>
      <c r="F306" s="607">
        <f t="shared" si="40"/>
        <v>0</v>
      </c>
      <c r="G306" s="386"/>
      <c r="H306" s="386"/>
      <c r="I306" s="386"/>
      <c r="J306" s="386"/>
      <c r="K306" s="386"/>
      <c r="L306" s="386"/>
    </row>
    <row r="307" spans="1:12" ht="12.9" customHeight="1" x14ac:dyDescent="0.2">
      <c r="A307" s="386"/>
      <c r="B307" s="398">
        <v>33</v>
      </c>
      <c r="C307" s="399" t="s">
        <v>274</v>
      </c>
      <c r="D307" s="606">
        <f t="shared" si="39"/>
        <v>0</v>
      </c>
      <c r="E307" s="625">
        <v>4.7888624741315909E-2</v>
      </c>
      <c r="F307" s="607">
        <f t="shared" si="40"/>
        <v>0</v>
      </c>
      <c r="G307" s="386"/>
      <c r="H307" s="386"/>
      <c r="I307" s="386"/>
      <c r="J307" s="386"/>
      <c r="K307" s="386"/>
      <c r="L307" s="386"/>
    </row>
    <row r="308" spans="1:12" ht="12.9" customHeight="1" x14ac:dyDescent="0.2">
      <c r="A308" s="386"/>
      <c r="B308" s="398">
        <v>34</v>
      </c>
      <c r="C308" s="399" t="s">
        <v>352</v>
      </c>
      <c r="D308" s="606">
        <f t="shared" si="39"/>
        <v>0</v>
      </c>
      <c r="E308" s="625">
        <v>5.4743571498738312E-3</v>
      </c>
      <c r="F308" s="607">
        <f t="shared" si="40"/>
        <v>0</v>
      </c>
      <c r="G308" s="386"/>
      <c r="H308" s="386"/>
      <c r="I308" s="386"/>
      <c r="J308" s="386"/>
      <c r="K308" s="386"/>
      <c r="L308" s="386"/>
    </row>
    <row r="309" spans="1:12" ht="12.9" customHeight="1" x14ac:dyDescent="0.2">
      <c r="A309" s="386"/>
      <c r="B309" s="398">
        <v>35</v>
      </c>
      <c r="C309" s="399" t="s">
        <v>275</v>
      </c>
      <c r="D309" s="606">
        <f t="shared" si="39"/>
        <v>0</v>
      </c>
      <c r="E309" s="625">
        <v>4.7752121636373067E-2</v>
      </c>
      <c r="F309" s="607">
        <f t="shared" si="40"/>
        <v>0</v>
      </c>
      <c r="G309" s="386"/>
      <c r="H309" s="386"/>
      <c r="I309" s="386"/>
      <c r="J309" s="386"/>
      <c r="K309" s="386"/>
      <c r="L309" s="386"/>
    </row>
    <row r="310" spans="1:12" ht="12.9" customHeight="1" x14ac:dyDescent="0.2">
      <c r="A310" s="386"/>
      <c r="B310" s="398">
        <v>39</v>
      </c>
      <c r="C310" s="399" t="s">
        <v>353</v>
      </c>
      <c r="D310" s="606">
        <f t="shared" si="39"/>
        <v>0</v>
      </c>
      <c r="E310" s="625">
        <v>9.3590492909570777E-2</v>
      </c>
      <c r="F310" s="607">
        <f t="shared" si="40"/>
        <v>0</v>
      </c>
      <c r="G310" s="386"/>
      <c r="H310" s="386"/>
      <c r="I310" s="386"/>
      <c r="J310" s="386"/>
      <c r="K310" s="386"/>
      <c r="L310" s="386"/>
    </row>
    <row r="311" spans="1:12" ht="12.9" customHeight="1" x14ac:dyDescent="0.2">
      <c r="A311" s="386"/>
      <c r="B311" s="398">
        <v>41</v>
      </c>
      <c r="C311" s="399" t="s">
        <v>276</v>
      </c>
      <c r="D311" s="606">
        <f t="shared" si="39"/>
        <v>0</v>
      </c>
      <c r="E311" s="625">
        <v>6.2230700067058241E-2</v>
      </c>
      <c r="F311" s="607">
        <f t="shared" si="40"/>
        <v>0</v>
      </c>
      <c r="G311" s="386"/>
      <c r="H311" s="386"/>
      <c r="I311" s="386"/>
      <c r="J311" s="386"/>
      <c r="K311" s="386"/>
      <c r="L311" s="386"/>
    </row>
    <row r="312" spans="1:12" ht="12.9" customHeight="1" x14ac:dyDescent="0.2">
      <c r="A312" s="386"/>
      <c r="B312" s="398">
        <v>46</v>
      </c>
      <c r="C312" s="399" t="s">
        <v>390</v>
      </c>
      <c r="D312" s="606">
        <f t="shared" si="39"/>
        <v>0</v>
      </c>
      <c r="E312" s="625">
        <v>8.6220082497107109E-3</v>
      </c>
      <c r="F312" s="607">
        <f t="shared" si="40"/>
        <v>0</v>
      </c>
      <c r="G312" s="386"/>
      <c r="H312" s="386"/>
      <c r="I312" s="386"/>
      <c r="J312" s="386"/>
      <c r="K312" s="386"/>
      <c r="L312" s="386"/>
    </row>
    <row r="313" spans="1:12" ht="12.9" customHeight="1" x14ac:dyDescent="0.2">
      <c r="A313" s="386"/>
      <c r="B313" s="398">
        <v>47</v>
      </c>
      <c r="C313" s="399" t="s">
        <v>354</v>
      </c>
      <c r="D313" s="606">
        <f t="shared" si="39"/>
        <v>0</v>
      </c>
      <c r="E313" s="625">
        <v>3.0445705259054375E-2</v>
      </c>
      <c r="F313" s="607">
        <f t="shared" si="40"/>
        <v>0</v>
      </c>
      <c r="G313" s="386"/>
      <c r="H313" s="386"/>
      <c r="I313" s="386"/>
      <c r="J313" s="386"/>
      <c r="K313" s="386"/>
      <c r="L313" s="386"/>
    </row>
    <row r="314" spans="1:12" ht="12.9" customHeight="1" x14ac:dyDescent="0.2">
      <c r="A314" s="386"/>
      <c r="B314" s="398">
        <v>48</v>
      </c>
      <c r="C314" s="399" t="s">
        <v>361</v>
      </c>
      <c r="D314" s="606">
        <f t="shared" si="39"/>
        <v>0</v>
      </c>
      <c r="E314" s="625">
        <v>7.6845097384765845E-2</v>
      </c>
      <c r="F314" s="607">
        <f t="shared" si="40"/>
        <v>0</v>
      </c>
      <c r="G314" s="386"/>
      <c r="H314" s="386"/>
      <c r="I314" s="386"/>
      <c r="J314" s="386"/>
      <c r="K314" s="386"/>
      <c r="L314" s="386"/>
    </row>
    <row r="315" spans="1:12" ht="12.9" customHeight="1" x14ac:dyDescent="0.2">
      <c r="A315" s="386"/>
      <c r="B315" s="398">
        <v>51</v>
      </c>
      <c r="C315" s="399" t="s">
        <v>277</v>
      </c>
      <c r="D315" s="606">
        <f t="shared" si="39"/>
        <v>0</v>
      </c>
      <c r="E315" s="625">
        <v>0.17087030429240349</v>
      </c>
      <c r="F315" s="607">
        <f t="shared" si="40"/>
        <v>0</v>
      </c>
      <c r="G315" s="386"/>
      <c r="H315" s="386"/>
      <c r="I315" s="386"/>
      <c r="J315" s="386"/>
      <c r="K315" s="386"/>
      <c r="L315" s="386"/>
    </row>
    <row r="316" spans="1:12" ht="12.9" customHeight="1" x14ac:dyDescent="0.2">
      <c r="A316" s="386"/>
      <c r="B316" s="398">
        <v>53</v>
      </c>
      <c r="C316" s="399" t="s">
        <v>278</v>
      </c>
      <c r="D316" s="606">
        <f t="shared" si="39"/>
        <v>0</v>
      </c>
      <c r="E316" s="625">
        <v>6.9155306175588183E-2</v>
      </c>
      <c r="F316" s="607">
        <f t="shared" si="40"/>
        <v>0</v>
      </c>
      <c r="G316" s="386"/>
      <c r="H316" s="386"/>
      <c r="I316" s="386"/>
      <c r="J316" s="386"/>
      <c r="K316" s="386"/>
      <c r="L316" s="386"/>
    </row>
    <row r="317" spans="1:12" ht="12.9" customHeight="1" x14ac:dyDescent="0.2">
      <c r="A317" s="386"/>
      <c r="B317" s="398">
        <v>55</v>
      </c>
      <c r="C317" s="399" t="s">
        <v>279</v>
      </c>
      <c r="D317" s="606">
        <f t="shared" si="39"/>
        <v>0</v>
      </c>
      <c r="E317" s="625">
        <v>1.1078916078619713E-2</v>
      </c>
      <c r="F317" s="607">
        <f t="shared" si="40"/>
        <v>0</v>
      </c>
      <c r="G317" s="386"/>
      <c r="H317" s="386"/>
      <c r="I317" s="386"/>
      <c r="J317" s="386"/>
      <c r="K317" s="386"/>
      <c r="L317" s="386"/>
    </row>
    <row r="318" spans="1:12" ht="12.9" customHeight="1" x14ac:dyDescent="0.2">
      <c r="A318" s="386"/>
      <c r="B318" s="398">
        <v>57</v>
      </c>
      <c r="C318" s="399" t="s">
        <v>280</v>
      </c>
      <c r="D318" s="606">
        <f t="shared" si="39"/>
        <v>0</v>
      </c>
      <c r="E318" s="625">
        <v>8.3026011208505807E-2</v>
      </c>
      <c r="F318" s="607">
        <f t="shared" si="40"/>
        <v>0</v>
      </c>
      <c r="G318" s="386"/>
      <c r="H318" s="386"/>
      <c r="I318" s="386"/>
      <c r="J318" s="386"/>
      <c r="K318" s="386"/>
      <c r="L318" s="386"/>
    </row>
    <row r="319" spans="1:12" ht="12.9" customHeight="1" x14ac:dyDescent="0.2">
      <c r="A319" s="386"/>
      <c r="B319" s="398">
        <v>59</v>
      </c>
      <c r="C319" s="399" t="s">
        <v>281</v>
      </c>
      <c r="D319" s="606">
        <f t="shared" si="39"/>
        <v>0</v>
      </c>
      <c r="E319" s="625">
        <v>1.6902599111668196E-2</v>
      </c>
      <c r="F319" s="607">
        <f t="shared" si="40"/>
        <v>0</v>
      </c>
      <c r="G319" s="386"/>
      <c r="H319" s="386"/>
      <c r="I319" s="386"/>
      <c r="J319" s="386"/>
      <c r="K319" s="386"/>
      <c r="L319" s="386"/>
    </row>
    <row r="320" spans="1:12" ht="12.9" customHeight="1" x14ac:dyDescent="0.2">
      <c r="A320" s="386"/>
      <c r="B320" s="398">
        <v>61</v>
      </c>
      <c r="C320" s="399" t="s">
        <v>282</v>
      </c>
      <c r="D320" s="606">
        <f t="shared" si="39"/>
        <v>0</v>
      </c>
      <c r="E320" s="625">
        <v>4.4237946600203269E-2</v>
      </c>
      <c r="F320" s="607">
        <f t="shared" si="40"/>
        <v>0</v>
      </c>
      <c r="G320" s="386"/>
      <c r="H320" s="386"/>
      <c r="I320" s="386"/>
      <c r="J320" s="386"/>
      <c r="K320" s="386"/>
      <c r="L320" s="386"/>
    </row>
    <row r="321" spans="1:12" ht="12.9" customHeight="1" x14ac:dyDescent="0.2">
      <c r="A321" s="386"/>
      <c r="B321" s="398">
        <v>63</v>
      </c>
      <c r="C321" s="399" t="s">
        <v>283</v>
      </c>
      <c r="D321" s="606">
        <f t="shared" si="39"/>
        <v>0</v>
      </c>
      <c r="E321" s="625">
        <v>6.6870806510823416E-2</v>
      </c>
      <c r="F321" s="607">
        <f>D321*E321</f>
        <v>0</v>
      </c>
      <c r="G321" s="386"/>
      <c r="H321" s="386"/>
      <c r="I321" s="386"/>
      <c r="J321" s="386"/>
      <c r="K321" s="386"/>
      <c r="L321" s="386"/>
    </row>
    <row r="322" spans="1:12" ht="12.9" customHeight="1" x14ac:dyDescent="0.2">
      <c r="A322" s="386"/>
      <c r="B322" s="398">
        <v>64</v>
      </c>
      <c r="C322" s="399" t="s">
        <v>284</v>
      </c>
      <c r="D322" s="606">
        <f t="shared" si="39"/>
        <v>0</v>
      </c>
      <c r="E322" s="625">
        <v>0.12926295749995897</v>
      </c>
      <c r="F322" s="607">
        <f>D322*E322</f>
        <v>0</v>
      </c>
      <c r="G322" s="386"/>
      <c r="H322" s="386"/>
      <c r="I322" s="386"/>
      <c r="J322" s="386"/>
      <c r="K322" s="386"/>
      <c r="L322" s="386"/>
    </row>
    <row r="323" spans="1:12" ht="12.9" customHeight="1" x14ac:dyDescent="0.2">
      <c r="A323" s="386"/>
      <c r="B323" s="398">
        <v>65</v>
      </c>
      <c r="C323" s="399" t="s">
        <v>362</v>
      </c>
      <c r="D323" s="606">
        <f t="shared" ref="D323:D326" si="41">D276/1000</f>
        <v>0</v>
      </c>
      <c r="E323" s="625">
        <v>9.8823611479815748E-2</v>
      </c>
      <c r="F323" s="607">
        <f t="shared" ref="F323:F325" si="42">D323*E323</f>
        <v>0</v>
      </c>
      <c r="G323" s="386"/>
      <c r="H323" s="386"/>
      <c r="I323" s="386"/>
      <c r="J323" s="386"/>
      <c r="K323" s="386"/>
      <c r="L323" s="386"/>
    </row>
    <row r="324" spans="1:12" ht="12.9" customHeight="1" x14ac:dyDescent="0.2">
      <c r="A324" s="386"/>
      <c r="B324" s="398">
        <v>66</v>
      </c>
      <c r="C324" s="399" t="s">
        <v>285</v>
      </c>
      <c r="D324" s="606">
        <f t="shared" si="41"/>
        <v>0</v>
      </c>
      <c r="E324" s="625">
        <v>0.11217763395751561</v>
      </c>
      <c r="F324" s="607">
        <f t="shared" si="42"/>
        <v>0</v>
      </c>
      <c r="G324" s="386"/>
      <c r="H324" s="386"/>
      <c r="I324" s="386"/>
      <c r="J324" s="386"/>
      <c r="K324" s="386"/>
      <c r="L324" s="386"/>
    </row>
    <row r="325" spans="1:12" ht="12.9" customHeight="1" x14ac:dyDescent="0.2">
      <c r="A325" s="386"/>
      <c r="B325" s="398">
        <v>67</v>
      </c>
      <c r="C325" s="399" t="s">
        <v>286</v>
      </c>
      <c r="D325" s="606">
        <f t="shared" si="41"/>
        <v>0</v>
      </c>
      <c r="E325" s="625">
        <v>0.18288357368214922</v>
      </c>
      <c r="F325" s="607">
        <f t="shared" si="42"/>
        <v>0</v>
      </c>
      <c r="G325" s="386"/>
      <c r="H325" s="386"/>
      <c r="I325" s="386"/>
      <c r="J325" s="386"/>
      <c r="K325" s="386"/>
      <c r="L325" s="386"/>
    </row>
    <row r="326" spans="1:12" ht="12.9" customHeight="1" x14ac:dyDescent="0.15">
      <c r="A326" s="386"/>
      <c r="B326" s="398">
        <v>68</v>
      </c>
      <c r="C326" s="399" t="s">
        <v>287</v>
      </c>
      <c r="D326" s="606">
        <f t="shared" si="41"/>
        <v>0</v>
      </c>
      <c r="E326" s="625">
        <v>0</v>
      </c>
      <c r="F326" s="608" t="s">
        <v>35</v>
      </c>
      <c r="G326" s="386"/>
      <c r="H326" s="386"/>
      <c r="I326" s="386"/>
      <c r="J326" s="386"/>
      <c r="K326" s="386"/>
      <c r="L326" s="386"/>
    </row>
    <row r="327" spans="1:12" ht="12.9" customHeight="1" x14ac:dyDescent="0.15">
      <c r="A327" s="386"/>
      <c r="B327" s="398">
        <v>69</v>
      </c>
      <c r="C327" s="399" t="s">
        <v>288</v>
      </c>
      <c r="D327" s="609">
        <f>D280/1000</f>
        <v>0</v>
      </c>
      <c r="E327" s="626">
        <v>0</v>
      </c>
      <c r="F327" s="610" t="s">
        <v>35</v>
      </c>
      <c r="G327" s="386"/>
      <c r="H327" s="386"/>
      <c r="I327" s="386"/>
      <c r="J327" s="386"/>
      <c r="K327" s="386"/>
      <c r="L327" s="386"/>
    </row>
    <row r="328" spans="1:12" ht="15" customHeight="1" x14ac:dyDescent="0.2">
      <c r="A328" s="386"/>
      <c r="B328" s="701" t="s">
        <v>243</v>
      </c>
      <c r="C328" s="702"/>
      <c r="D328" s="609">
        <f>SUM(D289:D327)</f>
        <v>0</v>
      </c>
      <c r="E328" s="627">
        <v>7.0703950177234992E-2</v>
      </c>
      <c r="F328" s="611">
        <f>SUM(F289:F327)</f>
        <v>0</v>
      </c>
      <c r="G328" s="386"/>
      <c r="H328" s="386"/>
      <c r="I328" s="386"/>
      <c r="J328" s="386"/>
      <c r="K328" s="386"/>
      <c r="L328" s="386"/>
    </row>
    <row r="329" spans="1:12" x14ac:dyDescent="0.2">
      <c r="A329" s="386"/>
      <c r="B329" s="386"/>
      <c r="C329" s="386"/>
      <c r="D329" s="386"/>
      <c r="E329" s="464"/>
      <c r="F329" s="386"/>
      <c r="G329" s="386"/>
      <c r="H329" s="386"/>
      <c r="I329" s="386"/>
      <c r="J329" s="386"/>
      <c r="K329" s="386"/>
      <c r="L329" s="386"/>
    </row>
    <row r="330" spans="1:12" x14ac:dyDescent="0.2">
      <c r="A330" s="386"/>
      <c r="B330" s="386"/>
      <c r="C330" s="386"/>
      <c r="D330" s="386"/>
      <c r="E330" s="386"/>
      <c r="F330" s="386"/>
      <c r="G330" s="386"/>
      <c r="H330" s="386"/>
      <c r="I330" s="386"/>
      <c r="J330" s="386"/>
      <c r="K330" s="386"/>
      <c r="L330" s="386"/>
    </row>
    <row r="331" spans="1:12" x14ac:dyDescent="0.2">
      <c r="A331" s="386"/>
      <c r="B331" s="386"/>
      <c r="C331" s="386"/>
      <c r="D331" s="386"/>
      <c r="E331" s="386"/>
      <c r="F331" s="386"/>
      <c r="G331" s="386"/>
      <c r="H331" s="386"/>
      <c r="I331" s="386"/>
      <c r="J331" s="386"/>
      <c r="K331" s="386"/>
      <c r="L331" s="386"/>
    </row>
    <row r="332" spans="1:12" x14ac:dyDescent="0.2">
      <c r="A332" s="386"/>
      <c r="B332" s="386"/>
      <c r="C332" s="386"/>
      <c r="D332" s="386"/>
      <c r="E332" s="386"/>
      <c r="F332" s="386"/>
      <c r="G332" s="386"/>
      <c r="H332" s="386"/>
      <c r="I332" s="386"/>
      <c r="J332" s="386"/>
      <c r="K332" s="386"/>
      <c r="L332" s="386"/>
    </row>
    <row r="333" spans="1:12" x14ac:dyDescent="0.2">
      <c r="A333" s="386"/>
      <c r="B333" s="386"/>
      <c r="C333" s="386"/>
      <c r="D333" s="386"/>
      <c r="E333" s="386"/>
      <c r="F333" s="386"/>
      <c r="G333" s="386"/>
      <c r="H333" s="386"/>
      <c r="I333" s="386"/>
      <c r="J333" s="386"/>
      <c r="K333" s="386"/>
      <c r="L333" s="386"/>
    </row>
    <row r="334" spans="1:12" x14ac:dyDescent="0.2">
      <c r="A334" s="386"/>
      <c r="B334" s="386"/>
      <c r="C334" s="386"/>
      <c r="D334" s="386"/>
      <c r="E334" s="386"/>
      <c r="F334" s="386"/>
      <c r="G334" s="386"/>
      <c r="H334" s="386"/>
      <c r="I334" s="386"/>
      <c r="J334" s="386"/>
      <c r="K334" s="386"/>
      <c r="L334" s="386"/>
    </row>
    <row r="335" spans="1:12" x14ac:dyDescent="0.2">
      <c r="A335" s="386"/>
      <c r="B335" s="386"/>
      <c r="C335" s="386"/>
      <c r="D335" s="386"/>
      <c r="E335" s="386"/>
      <c r="F335" s="386"/>
      <c r="G335" s="386"/>
      <c r="H335" s="386"/>
      <c r="I335" s="386"/>
      <c r="J335" s="386"/>
      <c r="K335" s="386"/>
      <c r="L335" s="386"/>
    </row>
    <row r="336" spans="1:12" x14ac:dyDescent="0.2">
      <c r="A336" s="386"/>
      <c r="B336" s="386"/>
      <c r="C336" s="386"/>
      <c r="D336" s="386"/>
      <c r="E336" s="386"/>
      <c r="F336" s="386"/>
      <c r="G336" s="386"/>
      <c r="H336" s="386"/>
      <c r="I336" s="386"/>
      <c r="J336" s="386"/>
      <c r="K336" s="386"/>
      <c r="L336" s="386"/>
    </row>
    <row r="337" spans="1:12" x14ac:dyDescent="0.2">
      <c r="A337" s="386"/>
      <c r="B337" s="386"/>
      <c r="C337" s="386"/>
      <c r="D337" s="386"/>
      <c r="E337" s="386"/>
      <c r="F337" s="386"/>
      <c r="G337" s="386"/>
      <c r="H337" s="386"/>
      <c r="I337" s="386"/>
      <c r="J337" s="386"/>
      <c r="K337" s="386"/>
      <c r="L337" s="386"/>
    </row>
  </sheetData>
  <sheetProtection sheet="1" selectLockedCells="1"/>
  <mergeCells count="36">
    <mergeCell ref="G7:G8"/>
    <mergeCell ref="I7:I8"/>
    <mergeCell ref="G100:G101"/>
    <mergeCell ref="E193:E194"/>
    <mergeCell ref="I100:I101"/>
    <mergeCell ref="G193:G194"/>
    <mergeCell ref="H52:H54"/>
    <mergeCell ref="G145:G147"/>
    <mergeCell ref="H145:H146"/>
    <mergeCell ref="I145:J147"/>
    <mergeCell ref="B95:C95"/>
    <mergeCell ref="B142:C142"/>
    <mergeCell ref="B6:C9"/>
    <mergeCell ref="F6:F8"/>
    <mergeCell ref="B49:C49"/>
    <mergeCell ref="B52:C55"/>
    <mergeCell ref="E52:E54"/>
    <mergeCell ref="F52:F54"/>
    <mergeCell ref="M145:M147"/>
    <mergeCell ref="K146:L146"/>
    <mergeCell ref="G149:G187"/>
    <mergeCell ref="H149:H187"/>
    <mergeCell ref="B99:C102"/>
    <mergeCell ref="E99:E101"/>
    <mergeCell ref="F99:F101"/>
    <mergeCell ref="B188:C188"/>
    <mergeCell ref="F285:F286"/>
    <mergeCell ref="B235:C235"/>
    <mergeCell ref="B281:C281"/>
    <mergeCell ref="B145:C148"/>
    <mergeCell ref="B328:C328"/>
    <mergeCell ref="B238:C241"/>
    <mergeCell ref="D238:D240"/>
    <mergeCell ref="B285:C288"/>
    <mergeCell ref="B192:C195"/>
    <mergeCell ref="D192:D194"/>
  </mergeCells>
  <phoneticPr fontId="2"/>
  <printOptions horizontalCentered="1"/>
  <pageMargins left="0.19685039370078741" right="0.19685039370078741" top="0.78740157480314965" bottom="0.19685039370078741" header="0.39370078740157483" footer="0"/>
  <pageSetup paperSize="9" scale="65" fitToHeight="5" orientation="portrait" r:id="rId1"/>
  <headerFooter alignWithMargins="0">
    <oddFooter>&amp;C&amp;P／&amp;N</oddFooter>
  </headerFooter>
  <rowBreaks count="3" manualBreakCount="3">
    <brk id="50" max="16383" man="1"/>
    <brk id="143" max="16383" man="1"/>
    <brk id="236" max="16383" man="1"/>
  </rowBreaks>
  <ignoredErrors>
    <ignoredError sqref="B10:C32 B56:C78 B103:C125 B149:C171 B196:C218 B242:C264 B289:C311 B34:C48 B33 B80:C94 B79 B127:C141 B126 B173:C187 B172 B220:C234 B219 B266:C280 B265 B313:C327 B312"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CC"/>
  </sheetPr>
  <dimension ref="A1:N9"/>
  <sheetViews>
    <sheetView showGridLines="0" zoomScale="115" zoomScaleNormal="115" workbookViewId="0"/>
  </sheetViews>
  <sheetFormatPr defaultRowHeight="13.2" x14ac:dyDescent="0.2"/>
  <cols>
    <col min="1" max="1" width="2.44140625" customWidth="1"/>
    <col min="2" max="2" width="2.33203125" customWidth="1"/>
  </cols>
  <sheetData>
    <row r="1" spans="1:14" x14ac:dyDescent="0.2">
      <c r="A1" s="349"/>
      <c r="B1" s="349"/>
      <c r="C1" s="349"/>
      <c r="D1" s="349"/>
      <c r="E1" s="349"/>
      <c r="F1" s="349"/>
      <c r="G1" s="349"/>
      <c r="H1" s="349"/>
      <c r="I1" s="349"/>
      <c r="J1" s="349"/>
      <c r="K1" s="349"/>
      <c r="L1" s="349"/>
      <c r="M1" s="349"/>
      <c r="N1" s="349"/>
    </row>
    <row r="2" spans="1:14" ht="21" x14ac:dyDescent="0.2">
      <c r="A2" s="349"/>
      <c r="B2" s="350" t="s">
        <v>244</v>
      </c>
      <c r="C2" s="349"/>
      <c r="D2" s="349"/>
      <c r="E2" s="349"/>
      <c r="F2" s="349"/>
      <c r="G2" s="349"/>
      <c r="H2" s="349"/>
      <c r="I2" s="349"/>
      <c r="J2" s="349"/>
      <c r="K2" s="349"/>
      <c r="L2" s="349"/>
      <c r="M2" s="349"/>
      <c r="N2" s="349"/>
    </row>
    <row r="3" spans="1:14" ht="24.9" customHeight="1" x14ac:dyDescent="0.2">
      <c r="A3" s="349"/>
      <c r="B3" s="349"/>
      <c r="C3" s="349"/>
      <c r="D3" s="349"/>
      <c r="E3" s="349"/>
      <c r="F3" s="349"/>
      <c r="G3" s="349"/>
      <c r="H3" s="349"/>
      <c r="I3" s="349"/>
      <c r="J3" s="349"/>
      <c r="K3" s="349"/>
      <c r="L3" s="349"/>
      <c r="M3" s="349"/>
      <c r="N3" s="349"/>
    </row>
    <row r="4" spans="1:14" ht="17.100000000000001" customHeight="1" x14ac:dyDescent="0.2">
      <c r="A4" s="349"/>
      <c r="B4" s="351" t="s">
        <v>370</v>
      </c>
      <c r="C4" s="349"/>
      <c r="D4" s="349"/>
      <c r="E4" s="349"/>
      <c r="F4" s="349"/>
      <c r="G4" s="349"/>
      <c r="H4" s="349"/>
      <c r="I4" s="349"/>
      <c r="J4" s="349"/>
      <c r="K4" s="349"/>
      <c r="L4" s="349"/>
      <c r="M4" s="349"/>
      <c r="N4" s="349"/>
    </row>
    <row r="5" spans="1:14" ht="24.9" customHeight="1" x14ac:dyDescent="0.2">
      <c r="A5" s="352"/>
      <c r="B5" s="352"/>
      <c r="C5" s="352"/>
      <c r="D5" s="352"/>
      <c r="E5" s="352"/>
      <c r="F5" s="352"/>
      <c r="G5" s="352"/>
      <c r="H5" s="352"/>
      <c r="I5" s="352"/>
      <c r="J5" s="352"/>
      <c r="K5" s="352"/>
      <c r="L5" s="352"/>
      <c r="M5" s="349"/>
      <c r="N5" s="349"/>
    </row>
    <row r="6" spans="1:14" ht="17.100000000000001" customHeight="1" x14ac:dyDescent="0.2">
      <c r="A6" s="352"/>
      <c r="B6" s="353" t="s">
        <v>394</v>
      </c>
      <c r="C6" s="354"/>
      <c r="D6" s="354"/>
      <c r="E6" s="354"/>
      <c r="F6" s="354"/>
      <c r="G6" s="354"/>
      <c r="H6" s="354"/>
      <c r="I6" s="354"/>
      <c r="J6" s="354"/>
      <c r="K6" s="354"/>
      <c r="L6" s="354"/>
      <c r="M6" s="354"/>
      <c r="N6" s="349"/>
    </row>
    <row r="7" spans="1:14" ht="17.100000000000001" customHeight="1" x14ac:dyDescent="0.2">
      <c r="A7" s="352"/>
      <c r="B7" s="354"/>
      <c r="C7" s="354" t="s">
        <v>388</v>
      </c>
      <c r="D7" s="354"/>
      <c r="E7" s="354"/>
      <c r="F7" s="354"/>
      <c r="G7" s="354"/>
      <c r="H7" s="354"/>
      <c r="I7" s="354"/>
      <c r="J7" s="354"/>
      <c r="K7" s="354"/>
      <c r="L7" s="354"/>
      <c r="M7" s="354"/>
      <c r="N7" s="349"/>
    </row>
    <row r="8" spans="1:14" ht="17.100000000000001" customHeight="1" x14ac:dyDescent="0.2">
      <c r="A8" s="352"/>
      <c r="B8" s="354"/>
      <c r="C8" s="354" t="s">
        <v>387</v>
      </c>
      <c r="D8" s="354"/>
      <c r="E8" s="354"/>
      <c r="F8" s="354"/>
      <c r="G8" s="354"/>
      <c r="H8" s="354"/>
      <c r="I8" s="354"/>
      <c r="J8" s="354"/>
      <c r="K8" s="354"/>
      <c r="L8" s="354"/>
      <c r="M8" s="354"/>
      <c r="N8" s="349"/>
    </row>
    <row r="9" spans="1:14" ht="17.100000000000001" customHeight="1" x14ac:dyDescent="0.2">
      <c r="A9" s="352"/>
      <c r="B9" s="352"/>
      <c r="C9" s="352"/>
      <c r="D9" s="352"/>
      <c r="E9" s="352"/>
      <c r="F9" s="352"/>
      <c r="G9" s="352"/>
      <c r="H9" s="352"/>
      <c r="I9" s="352"/>
      <c r="J9" s="352"/>
      <c r="K9" s="352"/>
      <c r="L9" s="352"/>
      <c r="M9" s="349"/>
      <c r="N9" s="349"/>
    </row>
  </sheetData>
  <sheetProtection sheet="1" selectLockedCells="1"/>
  <phoneticPr fontId="2"/>
  <printOptions horizontalCentered="1"/>
  <pageMargins left="0.78740157480314965" right="0.39370078740157483" top="0.78740157480314965" bottom="0.59055118110236227" header="0" footer="0.19685039370078741"/>
  <pageSetup paperSize="9" scale="9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CC"/>
  </sheetPr>
  <dimension ref="A1:R96"/>
  <sheetViews>
    <sheetView showGridLines="0" topLeftCell="B1" zoomScale="85" zoomScaleNormal="85" zoomScaleSheetLayoutView="40" workbookViewId="0">
      <selection activeCell="C3" sqref="C3:J3"/>
    </sheetView>
  </sheetViews>
  <sheetFormatPr defaultColWidth="9" defaultRowHeight="12" x14ac:dyDescent="0.2"/>
  <cols>
    <col min="1" max="1" width="3.33203125" style="1" hidden="1" customWidth="1"/>
    <col min="2" max="2" width="4.88671875" style="1" customWidth="1"/>
    <col min="3" max="3" width="16.33203125" style="1" customWidth="1"/>
    <col min="4" max="5" width="16.33203125" style="2" customWidth="1"/>
    <col min="6" max="6" width="5.77734375" style="1" customWidth="1"/>
    <col min="7" max="7" width="16.33203125" style="2" customWidth="1"/>
    <col min="8" max="8" width="9.33203125" style="1" customWidth="1"/>
    <col min="9" max="9" width="16.33203125" style="2" customWidth="1"/>
    <col min="10" max="10" width="9" style="1"/>
    <col min="11" max="11" width="12.6640625" style="1" customWidth="1"/>
    <col min="12" max="12" width="9.88671875" style="60" customWidth="1"/>
    <col min="13" max="14" width="9" style="2" hidden="1" customWidth="1"/>
    <col min="15" max="15" width="9" style="1" hidden="1" customWidth="1"/>
    <col min="16" max="16" width="21.88671875" style="1" customWidth="1"/>
    <col min="17" max="17" width="14" style="1" customWidth="1"/>
    <col min="18" max="18" width="9.6640625" style="1" customWidth="1"/>
    <col min="19" max="16384" width="9" style="1"/>
  </cols>
  <sheetData>
    <row r="1" spans="1:18" ht="20.100000000000001" customHeight="1" x14ac:dyDescent="0.2">
      <c r="A1" s="247"/>
      <c r="B1" s="270" t="s">
        <v>146</v>
      </c>
      <c r="C1" s="6"/>
      <c r="D1" s="115"/>
      <c r="E1" s="190"/>
      <c r="F1" s="6"/>
      <c r="G1" s="6"/>
      <c r="H1" s="6"/>
      <c r="I1" s="192"/>
      <c r="J1" s="190"/>
      <c r="K1" s="190"/>
      <c r="L1" s="6"/>
      <c r="M1" s="6"/>
      <c r="N1" s="6"/>
      <c r="O1" s="6"/>
      <c r="P1" s="6"/>
      <c r="Q1" s="240"/>
    </row>
    <row r="2" spans="1:18" ht="20.100000000000001" customHeight="1" x14ac:dyDescent="0.2">
      <c r="A2" s="264"/>
      <c r="B2" s="264"/>
      <c r="C2" s="257" t="s">
        <v>138</v>
      </c>
      <c r="D2" s="115"/>
      <c r="E2" s="190"/>
      <c r="F2" s="6"/>
      <c r="G2" s="6"/>
      <c r="H2" s="6"/>
      <c r="I2" s="192"/>
      <c r="J2" s="190"/>
      <c r="K2" s="190"/>
      <c r="L2" s="6"/>
      <c r="M2" s="6"/>
      <c r="N2" s="6"/>
      <c r="O2" s="6"/>
      <c r="P2" s="6"/>
      <c r="Q2" s="240"/>
    </row>
    <row r="3" spans="1:18" ht="45" customHeight="1" x14ac:dyDescent="0.2">
      <c r="A3" s="246"/>
      <c r="B3" s="6"/>
      <c r="C3" s="641"/>
      <c r="D3" s="642"/>
      <c r="E3" s="642"/>
      <c r="F3" s="642"/>
      <c r="G3" s="642"/>
      <c r="H3" s="642"/>
      <c r="I3" s="642"/>
      <c r="J3" s="643"/>
      <c r="K3" s="190"/>
      <c r="L3" s="6"/>
      <c r="M3" s="6"/>
      <c r="N3" s="6"/>
      <c r="O3" s="6"/>
      <c r="P3" s="6"/>
      <c r="Q3" s="234"/>
      <c r="R3"/>
    </row>
    <row r="4" spans="1:18" ht="12" customHeight="1" x14ac:dyDescent="0.2">
      <c r="A4" s="246"/>
      <c r="B4" s="6"/>
      <c r="C4" s="6"/>
      <c r="D4" s="190"/>
      <c r="E4" s="64"/>
      <c r="F4" s="6"/>
      <c r="G4" s="206"/>
      <c r="H4" s="245"/>
      <c r="I4" s="245"/>
      <c r="J4" s="245"/>
      <c r="K4" s="245"/>
      <c r="L4" s="6"/>
      <c r="M4" s="6"/>
      <c r="N4" s="6"/>
      <c r="O4" s="6"/>
      <c r="P4" s="6"/>
      <c r="Q4" s="240"/>
    </row>
    <row r="5" spans="1:18" ht="12" customHeight="1" x14ac:dyDescent="0.2">
      <c r="A5" s="246"/>
      <c r="B5" s="6"/>
      <c r="C5" s="6"/>
      <c r="D5" s="190"/>
      <c r="E5" s="190"/>
      <c r="F5" s="6"/>
      <c r="G5" s="245"/>
      <c r="H5" s="245"/>
      <c r="I5" s="245"/>
      <c r="J5" s="245"/>
      <c r="K5" s="245"/>
      <c r="L5" s="6"/>
      <c r="M5" s="6"/>
      <c r="N5" s="6"/>
      <c r="O5" s="6"/>
      <c r="P5" s="6"/>
      <c r="Q5" s="240"/>
    </row>
    <row r="6" spans="1:18" ht="12" customHeight="1" x14ac:dyDescent="0.2">
      <c r="A6" s="246"/>
      <c r="B6" s="6"/>
      <c r="C6" s="6"/>
      <c r="D6" s="190"/>
      <c r="E6" s="190"/>
      <c r="F6" s="6"/>
      <c r="G6" s="245"/>
      <c r="H6" s="245"/>
      <c r="I6" s="245"/>
      <c r="J6" s="245"/>
      <c r="K6" s="245"/>
      <c r="L6" s="6"/>
      <c r="M6" s="6"/>
      <c r="N6" s="6"/>
      <c r="O6" s="6"/>
      <c r="P6" s="6"/>
      <c r="Q6" s="240"/>
    </row>
    <row r="7" spans="1:18" ht="13.2" x14ac:dyDescent="0.2">
      <c r="A7" s="246"/>
      <c r="B7" s="6"/>
      <c r="C7" s="6"/>
      <c r="D7" s="190"/>
      <c r="E7" s="190"/>
      <c r="F7" s="6"/>
      <c r="G7" s="191"/>
      <c r="H7" s="191"/>
      <c r="I7" s="191"/>
      <c r="J7" s="191"/>
      <c r="K7" s="191"/>
      <c r="L7" s="6"/>
      <c r="M7" s="6"/>
      <c r="N7" s="6"/>
      <c r="O7" s="6"/>
      <c r="P7" s="6"/>
      <c r="Q7" s="240"/>
    </row>
    <row r="8" spans="1:18" ht="30" customHeight="1" x14ac:dyDescent="0.2">
      <c r="A8" s="246"/>
      <c r="B8" s="270" t="s">
        <v>149</v>
      </c>
      <c r="C8" s="6"/>
      <c r="D8" s="190"/>
      <c r="E8" s="190"/>
      <c r="F8" s="6"/>
      <c r="G8" s="190"/>
      <c r="H8" s="6"/>
      <c r="I8" s="190"/>
      <c r="J8" s="6"/>
      <c r="K8" s="6"/>
      <c r="L8" s="192"/>
      <c r="M8" s="190"/>
      <c r="N8" s="190"/>
      <c r="O8" s="6"/>
      <c r="P8" s="6"/>
      <c r="Q8" s="240"/>
    </row>
    <row r="9" spans="1:18" x14ac:dyDescent="0.2">
      <c r="A9" s="246"/>
      <c r="B9" s="6"/>
      <c r="C9" s="64"/>
      <c r="D9" s="193"/>
      <c r="E9" s="64"/>
      <c r="F9" s="6"/>
      <c r="G9" s="190"/>
      <c r="H9" s="6"/>
      <c r="I9" s="190"/>
      <c r="J9" s="6"/>
      <c r="K9" s="6"/>
      <c r="L9" s="192"/>
      <c r="M9" s="190"/>
      <c r="N9" s="190"/>
      <c r="O9" s="6"/>
      <c r="P9" s="6"/>
      <c r="Q9" s="240"/>
    </row>
    <row r="10" spans="1:18" x14ac:dyDescent="0.2">
      <c r="A10" s="246"/>
      <c r="B10" s="6"/>
      <c r="C10" s="64"/>
      <c r="D10" s="193"/>
      <c r="E10" s="64"/>
      <c r="F10" s="6"/>
      <c r="G10" s="190"/>
      <c r="H10" s="6"/>
      <c r="I10" s="190"/>
      <c r="J10" s="6"/>
      <c r="K10" s="6"/>
      <c r="L10" s="192"/>
      <c r="M10" s="190"/>
      <c r="N10" s="190"/>
      <c r="O10" s="6"/>
      <c r="P10" s="6"/>
      <c r="Q10" s="240"/>
    </row>
    <row r="11" spans="1:18" x14ac:dyDescent="0.2">
      <c r="A11" s="246"/>
      <c r="B11" s="6"/>
      <c r="C11" s="64"/>
      <c r="D11" s="193"/>
      <c r="E11" s="64"/>
      <c r="F11" s="6"/>
      <c r="G11" s="190"/>
      <c r="H11" s="6"/>
      <c r="I11" s="190"/>
      <c r="J11" s="6"/>
      <c r="K11" s="6"/>
      <c r="L11" s="192"/>
      <c r="M11" s="190"/>
      <c r="N11" s="190"/>
      <c r="O11" s="6"/>
      <c r="P11" s="6"/>
      <c r="Q11" s="240"/>
    </row>
    <row r="12" spans="1:18" x14ac:dyDescent="0.2">
      <c r="A12" s="246"/>
      <c r="B12" s="6"/>
      <c r="C12" s="64"/>
      <c r="D12" s="193"/>
      <c r="E12" s="64"/>
      <c r="F12" s="6"/>
      <c r="G12" s="190"/>
      <c r="H12" s="6"/>
      <c r="I12" s="190"/>
      <c r="J12" s="6"/>
      <c r="K12" s="6"/>
      <c r="L12" s="192"/>
      <c r="M12" s="190"/>
      <c r="N12" s="190"/>
      <c r="O12" s="6"/>
      <c r="P12" s="6"/>
      <c r="Q12" s="240"/>
    </row>
    <row r="13" spans="1:18" x14ac:dyDescent="0.2">
      <c r="A13" s="246"/>
      <c r="B13" s="6"/>
      <c r="C13" s="64"/>
      <c r="D13" s="193"/>
      <c r="E13" s="64"/>
      <c r="F13" s="6"/>
      <c r="G13" s="190"/>
      <c r="H13" s="6"/>
      <c r="I13" s="190"/>
      <c r="J13" s="6"/>
      <c r="K13" s="6"/>
      <c r="L13" s="192"/>
      <c r="M13" s="190"/>
      <c r="N13" s="190"/>
      <c r="O13" s="6"/>
      <c r="P13" s="6"/>
      <c r="Q13" s="240"/>
    </row>
    <row r="14" spans="1:18" x14ac:dyDescent="0.2">
      <c r="A14" s="246"/>
      <c r="B14" s="6"/>
      <c r="C14" s="64"/>
      <c r="D14" s="193"/>
      <c r="E14" s="64"/>
      <c r="F14" s="6"/>
      <c r="G14" s="190"/>
      <c r="H14" s="6"/>
      <c r="I14" s="190"/>
      <c r="J14" s="6"/>
      <c r="K14" s="6"/>
      <c r="L14" s="192"/>
      <c r="M14" s="190"/>
      <c r="N14" s="190"/>
      <c r="O14" s="6"/>
      <c r="P14" s="6"/>
      <c r="Q14" s="240"/>
    </row>
    <row r="15" spans="1:18" x14ac:dyDescent="0.2">
      <c r="A15" s="246"/>
      <c r="B15" s="6"/>
      <c r="C15" s="64"/>
      <c r="D15" s="6"/>
      <c r="E15" s="64"/>
      <c r="F15" s="6"/>
      <c r="G15" s="190"/>
      <c r="H15" s="6"/>
      <c r="I15" s="190"/>
      <c r="J15" s="6"/>
      <c r="K15" s="6"/>
      <c r="L15" s="192"/>
      <c r="M15" s="190"/>
      <c r="N15" s="190"/>
      <c r="O15" s="6"/>
      <c r="P15" s="6"/>
      <c r="Q15" s="240"/>
    </row>
    <row r="16" spans="1:18" ht="13.5" customHeight="1" x14ac:dyDescent="0.2">
      <c r="A16" s="246"/>
      <c r="B16" s="6"/>
      <c r="C16" s="644" t="s">
        <v>139</v>
      </c>
      <c r="D16" s="193"/>
      <c r="E16" s="645" t="s">
        <v>140</v>
      </c>
      <c r="F16" s="6"/>
      <c r="G16" s="190"/>
      <c r="H16" s="6"/>
      <c r="I16" s="190"/>
      <c r="J16" s="6"/>
      <c r="K16" s="6"/>
      <c r="L16" s="192"/>
      <c r="M16" s="190"/>
      <c r="N16" s="190"/>
      <c r="O16" s="6"/>
      <c r="P16" s="6"/>
      <c r="Q16" s="240"/>
    </row>
    <row r="17" spans="1:17" ht="13.2" x14ac:dyDescent="0.2">
      <c r="A17" s="246"/>
      <c r="B17" s="6"/>
      <c r="C17" s="644"/>
      <c r="D17" s="194"/>
      <c r="E17" s="645"/>
      <c r="F17" s="6"/>
      <c r="G17" s="190"/>
      <c r="H17" s="6"/>
      <c r="I17" s="190"/>
      <c r="J17" s="6"/>
      <c r="K17" s="6"/>
      <c r="L17" s="192"/>
      <c r="M17" s="190"/>
      <c r="N17" s="190"/>
      <c r="O17" s="6"/>
      <c r="P17" s="6"/>
      <c r="Q17" s="240"/>
    </row>
    <row r="18" spans="1:17" ht="13.2" x14ac:dyDescent="0.2">
      <c r="A18" s="246"/>
      <c r="B18" s="6"/>
      <c r="C18" s="64" t="s">
        <v>117</v>
      </c>
      <c r="D18" s="194"/>
      <c r="E18" s="193" t="s">
        <v>116</v>
      </c>
      <c r="F18" s="6"/>
      <c r="G18" s="190"/>
      <c r="H18" s="6"/>
      <c r="I18" s="190"/>
      <c r="J18" s="6"/>
      <c r="K18" s="6"/>
      <c r="L18" s="192"/>
      <c r="M18" s="190"/>
      <c r="N18" s="190"/>
      <c r="O18" s="6"/>
      <c r="P18" s="6"/>
      <c r="Q18" s="240"/>
    </row>
    <row r="19" spans="1:17" ht="13.2" x14ac:dyDescent="0.2">
      <c r="A19" s="246"/>
      <c r="B19" s="6"/>
      <c r="C19" s="64"/>
      <c r="D19" s="194"/>
      <c r="E19" s="64"/>
      <c r="F19" s="6"/>
      <c r="G19" s="190"/>
      <c r="H19" s="6"/>
      <c r="I19" s="190"/>
      <c r="J19" s="6"/>
      <c r="K19" s="6"/>
      <c r="L19" s="192"/>
      <c r="M19" s="190"/>
      <c r="N19" s="190"/>
      <c r="O19" s="6"/>
      <c r="P19" s="6"/>
      <c r="Q19" s="240"/>
    </row>
    <row r="20" spans="1:17" ht="13.2" x14ac:dyDescent="0.2">
      <c r="A20" s="246"/>
      <c r="B20" s="6"/>
      <c r="C20" s="64"/>
      <c r="D20" s="194"/>
      <c r="E20" s="64"/>
      <c r="F20" s="6"/>
      <c r="G20" s="190"/>
      <c r="H20" s="6"/>
      <c r="I20" s="190"/>
      <c r="J20" s="6"/>
      <c r="K20" s="6"/>
      <c r="L20" s="192"/>
      <c r="M20" s="190"/>
      <c r="N20" s="190"/>
      <c r="O20" s="6"/>
      <c r="P20" s="6"/>
      <c r="Q20" s="240"/>
    </row>
    <row r="21" spans="1:17" ht="13.2" x14ac:dyDescent="0.2">
      <c r="A21" s="246"/>
      <c r="B21" s="6"/>
      <c r="C21" s="64"/>
      <c r="D21" s="194"/>
      <c r="E21" s="64"/>
      <c r="F21" s="6"/>
      <c r="G21" s="190"/>
      <c r="H21" s="6"/>
      <c r="I21" s="190"/>
      <c r="J21" s="6"/>
      <c r="K21" s="6"/>
      <c r="L21" s="192"/>
      <c r="M21" s="190"/>
      <c r="N21" s="190"/>
      <c r="O21" s="6"/>
      <c r="P21" s="6"/>
      <c r="Q21" s="240"/>
    </row>
    <row r="22" spans="1:17" ht="13.2" x14ac:dyDescent="0.2">
      <c r="A22" s="246"/>
      <c r="B22" s="6"/>
      <c r="C22" s="64"/>
      <c r="D22" s="194"/>
      <c r="E22" s="64"/>
      <c r="F22" s="6"/>
      <c r="G22" s="190"/>
      <c r="H22" s="6"/>
      <c r="I22" s="190"/>
      <c r="J22" s="6"/>
      <c r="K22" s="6"/>
      <c r="L22" s="192"/>
      <c r="M22" s="190"/>
      <c r="N22" s="190"/>
      <c r="O22" s="6"/>
      <c r="P22" s="6"/>
      <c r="Q22" s="240"/>
    </row>
    <row r="23" spans="1:17" ht="13.5" customHeight="1" x14ac:dyDescent="0.2">
      <c r="A23" s="246"/>
      <c r="B23" s="6"/>
      <c r="C23" s="64"/>
      <c r="D23" s="194"/>
      <c r="E23" s="64"/>
      <c r="F23" s="6"/>
      <c r="G23" s="190"/>
      <c r="H23" s="6"/>
      <c r="I23" s="190"/>
      <c r="J23" s="6"/>
      <c r="K23" s="6"/>
      <c r="L23" s="192"/>
      <c r="M23" s="190"/>
      <c r="N23" s="190"/>
      <c r="O23" s="6"/>
      <c r="P23" s="6"/>
      <c r="Q23" s="240"/>
    </row>
    <row r="24" spans="1:17" ht="13.2" x14ac:dyDescent="0.2">
      <c r="A24" s="246"/>
      <c r="B24" s="6"/>
      <c r="C24" s="64"/>
      <c r="D24" s="195"/>
      <c r="E24" s="64"/>
      <c r="F24" s="6"/>
      <c r="G24" s="190"/>
      <c r="H24" s="6"/>
      <c r="I24" s="190"/>
      <c r="J24" s="6"/>
      <c r="K24" s="6"/>
      <c r="L24" s="192"/>
      <c r="M24" s="190"/>
      <c r="N24" s="190"/>
      <c r="O24" s="6"/>
      <c r="P24" s="6"/>
      <c r="Q24" s="240"/>
    </row>
    <row r="25" spans="1:17" ht="13.5" customHeight="1" x14ac:dyDescent="0.2">
      <c r="A25" s="246"/>
      <c r="B25" s="115"/>
      <c r="C25" s="64"/>
      <c r="D25" s="267"/>
      <c r="E25" s="265"/>
      <c r="F25" s="6"/>
      <c r="G25" s="190"/>
      <c r="H25" s="6"/>
      <c r="I25" s="190"/>
      <c r="J25" s="6"/>
      <c r="K25" s="6"/>
      <c r="L25" s="192"/>
      <c r="M25" s="190"/>
      <c r="N25" s="190"/>
      <c r="O25" s="6"/>
      <c r="P25" s="6"/>
      <c r="Q25" s="240"/>
    </row>
    <row r="26" spans="1:17" ht="12" customHeight="1" x14ac:dyDescent="0.2">
      <c r="A26" s="246"/>
      <c r="B26" s="115"/>
      <c r="C26" s="64"/>
      <c r="D26" s="268"/>
      <c r="E26" s="190"/>
      <c r="F26" s="6"/>
      <c r="G26" s="190"/>
      <c r="H26" s="6"/>
      <c r="I26" s="190"/>
      <c r="J26" s="6"/>
      <c r="K26" s="6"/>
      <c r="L26" s="192"/>
      <c r="M26" s="190"/>
      <c r="N26" s="190"/>
      <c r="O26" s="6"/>
      <c r="P26" s="6"/>
      <c r="Q26" s="240" t="s">
        <v>115</v>
      </c>
    </row>
    <row r="27" spans="1:17" ht="12" customHeight="1" x14ac:dyDescent="0.2">
      <c r="A27" s="246"/>
      <c r="B27" s="115"/>
      <c r="C27" s="266"/>
      <c r="D27" s="268"/>
      <c r="E27" s="190"/>
      <c r="F27" s="6"/>
      <c r="G27" s="190"/>
      <c r="H27" s="6"/>
      <c r="I27" s="190"/>
      <c r="J27" s="6"/>
      <c r="K27" s="6"/>
      <c r="L27" s="192"/>
      <c r="M27" s="190"/>
      <c r="N27" s="190"/>
      <c r="O27" s="6"/>
      <c r="P27" s="6"/>
      <c r="Q27" s="240"/>
    </row>
    <row r="28" spans="1:17" x14ac:dyDescent="0.2">
      <c r="A28" s="246"/>
      <c r="B28" s="6"/>
      <c r="C28" s="6"/>
      <c r="D28" s="190"/>
      <c r="E28" s="190"/>
      <c r="F28" s="6"/>
      <c r="G28" s="190"/>
      <c r="H28" s="6"/>
      <c r="I28" s="190"/>
      <c r="J28" s="6"/>
      <c r="K28" s="6"/>
      <c r="L28" s="192"/>
      <c r="M28" s="190"/>
      <c r="N28" s="190"/>
      <c r="O28" s="6"/>
      <c r="P28" s="6"/>
      <c r="Q28" s="240" t="s">
        <v>115</v>
      </c>
    </row>
    <row r="29" spans="1:17" x14ac:dyDescent="0.2">
      <c r="A29" s="246"/>
      <c r="B29" s="6"/>
      <c r="C29" s="6"/>
      <c r="D29" s="190"/>
      <c r="E29" s="190"/>
      <c r="F29" s="6"/>
      <c r="G29" s="190"/>
      <c r="H29" s="6"/>
      <c r="I29" s="190"/>
      <c r="J29" s="6"/>
      <c r="K29" s="6"/>
      <c r="L29" s="192"/>
      <c r="M29" s="190"/>
      <c r="N29" s="190"/>
      <c r="O29" s="6"/>
      <c r="P29" s="6"/>
      <c r="Q29" s="240"/>
    </row>
    <row r="30" spans="1:17" x14ac:dyDescent="0.2">
      <c r="A30" s="246"/>
      <c r="B30" s="6"/>
      <c r="C30" s="6"/>
      <c r="D30" s="190"/>
      <c r="E30" s="190"/>
      <c r="F30" s="6"/>
      <c r="G30" s="190"/>
      <c r="H30" s="6"/>
      <c r="I30" s="190"/>
      <c r="J30" s="6"/>
      <c r="K30" s="6"/>
      <c r="L30" s="192"/>
      <c r="M30" s="190"/>
      <c r="N30" s="190"/>
      <c r="O30" s="6"/>
      <c r="P30" s="6"/>
      <c r="Q30" s="240"/>
    </row>
    <row r="31" spans="1:17" x14ac:dyDescent="0.2">
      <c r="A31" s="246"/>
      <c r="B31" s="6"/>
      <c r="C31" s="6"/>
      <c r="D31" s="190"/>
      <c r="E31" s="190"/>
      <c r="F31" s="6"/>
      <c r="G31" s="190"/>
      <c r="H31" s="6"/>
      <c r="I31" s="190"/>
      <c r="J31" s="6"/>
      <c r="K31" s="6"/>
      <c r="L31" s="192"/>
      <c r="M31" s="190"/>
      <c r="N31" s="190"/>
      <c r="O31" s="6"/>
      <c r="P31" s="6"/>
      <c r="Q31" s="240"/>
    </row>
    <row r="32" spans="1:17" x14ac:dyDescent="0.2">
      <c r="A32" s="246"/>
      <c r="B32" s="6"/>
      <c r="C32" s="6"/>
      <c r="D32" s="190"/>
      <c r="E32" s="190"/>
      <c r="F32" s="6"/>
      <c r="G32" s="190"/>
      <c r="H32" s="6"/>
      <c r="I32" s="190"/>
      <c r="J32" s="6"/>
      <c r="K32" s="6"/>
      <c r="L32" s="192"/>
      <c r="M32" s="190"/>
      <c r="N32" s="190"/>
      <c r="O32" s="6"/>
      <c r="P32" s="6"/>
      <c r="Q32" s="240"/>
    </row>
    <row r="33" spans="1:17" x14ac:dyDescent="0.2">
      <c r="A33" s="246"/>
      <c r="B33" s="6"/>
      <c r="C33" s="6"/>
      <c r="D33" s="190"/>
      <c r="E33" s="190"/>
      <c r="F33" s="6"/>
      <c r="G33" s="190"/>
      <c r="H33" s="6"/>
      <c r="I33" s="190"/>
      <c r="J33" s="6"/>
      <c r="K33" s="6"/>
      <c r="L33" s="192"/>
      <c r="M33" s="190"/>
      <c r="N33" s="190"/>
      <c r="O33" s="6"/>
      <c r="P33" s="6"/>
      <c r="Q33" s="240"/>
    </row>
    <row r="34" spans="1:17" x14ac:dyDescent="0.2">
      <c r="A34" s="246"/>
      <c r="B34" s="6"/>
      <c r="C34" s="6"/>
      <c r="D34" s="190"/>
      <c r="E34" s="190"/>
      <c r="F34" s="6"/>
      <c r="G34" s="190"/>
      <c r="H34" s="6"/>
      <c r="I34" s="190"/>
      <c r="J34" s="6"/>
      <c r="K34" s="6"/>
      <c r="L34" s="192"/>
      <c r="M34" s="190"/>
      <c r="N34" s="190"/>
      <c r="O34" s="6"/>
      <c r="P34" s="6"/>
      <c r="Q34" s="240"/>
    </row>
    <row r="35" spans="1:17" x14ac:dyDescent="0.2">
      <c r="A35" s="246"/>
      <c r="B35" s="6"/>
      <c r="C35" s="6"/>
      <c r="D35" s="190"/>
      <c r="E35" s="190"/>
      <c r="F35" s="6"/>
      <c r="G35" s="190"/>
      <c r="H35" s="6"/>
      <c r="I35" s="190"/>
      <c r="J35" s="6"/>
      <c r="K35" s="6"/>
      <c r="L35" s="192"/>
      <c r="M35" s="190"/>
      <c r="N35" s="190"/>
      <c r="O35" s="6"/>
      <c r="P35" s="6"/>
      <c r="Q35" s="240"/>
    </row>
    <row r="36" spans="1:17" ht="20.100000000000001" customHeight="1" x14ac:dyDescent="0.2">
      <c r="A36" s="246"/>
      <c r="B36" s="6"/>
      <c r="C36" s="6"/>
      <c r="D36" s="190"/>
      <c r="E36" s="190"/>
      <c r="F36" s="6"/>
      <c r="G36" s="6"/>
      <c r="H36" s="6"/>
      <c r="I36" s="190"/>
      <c r="J36" s="6"/>
      <c r="K36" s="6"/>
      <c r="L36" s="192"/>
      <c r="M36" s="190"/>
      <c r="N36" s="190"/>
      <c r="O36" s="6"/>
      <c r="P36" s="6"/>
      <c r="Q36" s="240"/>
    </row>
    <row r="37" spans="1:17" ht="20.100000000000001" customHeight="1" x14ac:dyDescent="0.2">
      <c r="A37" s="246"/>
      <c r="B37" s="6"/>
      <c r="C37" s="6"/>
      <c r="D37" s="190"/>
      <c r="E37" s="190"/>
      <c r="F37" s="6"/>
      <c r="G37" s="6"/>
      <c r="H37" s="6"/>
      <c r="I37" s="190"/>
      <c r="J37" s="6"/>
      <c r="K37" s="6"/>
      <c r="L37" s="192"/>
      <c r="M37" s="190"/>
      <c r="N37" s="190"/>
      <c r="O37" s="6"/>
      <c r="P37" s="6"/>
      <c r="Q37" s="240"/>
    </row>
    <row r="38" spans="1:17" ht="20.100000000000001" customHeight="1" x14ac:dyDescent="0.2">
      <c r="A38" s="638"/>
      <c r="B38" s="6"/>
      <c r="C38" s="6"/>
      <c r="D38" s="190"/>
      <c r="E38" s="190"/>
      <c r="F38" s="6"/>
      <c r="G38" s="6"/>
      <c r="H38" s="6"/>
      <c r="I38" s="190"/>
      <c r="J38" s="6"/>
      <c r="K38" s="6"/>
      <c r="L38" s="192"/>
      <c r="M38" s="190"/>
      <c r="N38" s="190"/>
      <c r="O38" s="6"/>
      <c r="P38" s="6"/>
      <c r="Q38" s="240"/>
    </row>
    <row r="39" spans="1:17" ht="20.100000000000001" customHeight="1" x14ac:dyDescent="0.2">
      <c r="A39" s="638"/>
      <c r="B39" s="6"/>
      <c r="C39" s="6"/>
      <c r="D39" s="190"/>
      <c r="E39" s="190"/>
      <c r="F39" s="6"/>
      <c r="G39" s="190"/>
      <c r="H39" s="6"/>
      <c r="I39" s="190"/>
      <c r="J39" s="6"/>
      <c r="K39" s="270" t="s">
        <v>148</v>
      </c>
      <c r="L39" s="192"/>
      <c r="M39" s="190"/>
      <c r="N39" s="190"/>
      <c r="O39" s="6"/>
      <c r="P39" s="6"/>
      <c r="Q39" s="240"/>
    </row>
    <row r="40" spans="1:17" ht="15.9" customHeight="1" x14ac:dyDescent="0.15">
      <c r="A40" s="638"/>
      <c r="B40" s="6"/>
      <c r="C40" s="6"/>
      <c r="D40" s="190"/>
      <c r="E40" s="190"/>
      <c r="F40" s="6"/>
      <c r="G40" s="190"/>
      <c r="H40" s="6"/>
      <c r="I40" s="269" t="s">
        <v>145</v>
      </c>
      <c r="J40" s="6"/>
      <c r="K40" s="273" t="s">
        <v>254</v>
      </c>
      <c r="L40" s="192"/>
      <c r="M40" s="190"/>
      <c r="N40" s="190"/>
      <c r="O40" s="6"/>
      <c r="P40" s="6"/>
      <c r="Q40" s="240"/>
    </row>
    <row r="41" spans="1:17" ht="18" customHeight="1" x14ac:dyDescent="0.15">
      <c r="A41" s="638"/>
      <c r="B41" s="646" t="s">
        <v>143</v>
      </c>
      <c r="C41" s="646" t="s">
        <v>54</v>
      </c>
      <c r="D41" s="340" t="s">
        <v>63</v>
      </c>
      <c r="E41" s="639" t="s">
        <v>141</v>
      </c>
      <c r="F41" s="64"/>
      <c r="G41" s="340" t="s">
        <v>78</v>
      </c>
      <c r="H41" s="342" t="s">
        <v>60</v>
      </c>
      <c r="I41" s="343" t="s">
        <v>144</v>
      </c>
      <c r="J41" s="6"/>
      <c r="K41" s="271" t="s">
        <v>150</v>
      </c>
      <c r="L41" s="272" t="s">
        <v>151</v>
      </c>
      <c r="M41" s="190"/>
      <c r="N41" s="190"/>
      <c r="O41" s="6"/>
      <c r="P41" s="6"/>
      <c r="Q41" s="240"/>
    </row>
    <row r="42" spans="1:17" s="59" customFormat="1" ht="18" customHeight="1" thickBot="1" x14ac:dyDescent="0.25">
      <c r="A42" s="638"/>
      <c r="B42" s="647"/>
      <c r="C42" s="647"/>
      <c r="D42" s="341" t="s">
        <v>142</v>
      </c>
      <c r="E42" s="640"/>
      <c r="F42" s="64"/>
      <c r="G42" s="341" t="s">
        <v>61</v>
      </c>
      <c r="H42" s="344" t="s">
        <v>62</v>
      </c>
      <c r="I42" s="345" t="s">
        <v>28</v>
      </c>
      <c r="J42" s="64"/>
      <c r="K42" s="224" t="s">
        <v>382</v>
      </c>
      <c r="L42" s="229">
        <f>VLOOKUP(K42,K46:O56,2,FALSE)</f>
        <v>0.62508714420693279</v>
      </c>
      <c r="M42" s="193"/>
      <c r="N42" s="193"/>
      <c r="O42" s="64"/>
      <c r="P42" s="64"/>
      <c r="Q42" s="241"/>
    </row>
    <row r="43" spans="1:17" ht="15.9" customHeight="1" thickTop="1" x14ac:dyDescent="0.15">
      <c r="A43" s="638"/>
      <c r="B43" s="362" t="s">
        <v>256</v>
      </c>
      <c r="C43" s="363" t="s">
        <v>257</v>
      </c>
      <c r="D43" s="315"/>
      <c r="E43" s="364">
        <f>マージン計算!H7</f>
        <v>0</v>
      </c>
      <c r="F43" s="365"/>
      <c r="G43" s="315">
        <f>E43</f>
        <v>0</v>
      </c>
      <c r="H43" s="366">
        <f>自給・移輸入率!C5</f>
        <v>0.64523593864062168</v>
      </c>
      <c r="I43" s="367">
        <f>G43*H43</f>
        <v>0</v>
      </c>
      <c r="J43" s="6"/>
      <c r="K43" s="15" t="s">
        <v>152</v>
      </c>
      <c r="L43" s="196"/>
      <c r="M43" s="190"/>
      <c r="N43" s="190"/>
      <c r="O43" s="6"/>
      <c r="P43" s="6"/>
      <c r="Q43" s="240"/>
    </row>
    <row r="44" spans="1:17" ht="15.9" customHeight="1" x14ac:dyDescent="0.2">
      <c r="A44" s="638"/>
      <c r="B44" s="368" t="s">
        <v>258</v>
      </c>
      <c r="C44" s="369" t="s">
        <v>259</v>
      </c>
      <c r="D44" s="315"/>
      <c r="E44" s="370">
        <f>マージン計算!H8</f>
        <v>0</v>
      </c>
      <c r="F44" s="365"/>
      <c r="G44" s="316">
        <f t="shared" ref="G44:G76" si="0">E44</f>
        <v>0</v>
      </c>
      <c r="H44" s="371">
        <f>自給・移輸入率!C6</f>
        <v>0.8563840864758927</v>
      </c>
      <c r="I44" s="372">
        <f t="shared" ref="I44:I76" si="1">G44*H44</f>
        <v>0</v>
      </c>
      <c r="J44" s="6"/>
      <c r="K44" s="274" t="s">
        <v>119</v>
      </c>
      <c r="L44" s="192"/>
      <c r="M44" s="190"/>
      <c r="N44" s="190"/>
      <c r="O44" s="6"/>
      <c r="P44" s="6"/>
      <c r="Q44" s="240"/>
    </row>
    <row r="45" spans="1:17" ht="15.9" customHeight="1" x14ac:dyDescent="0.2">
      <c r="A45" s="638"/>
      <c r="B45" s="368" t="s">
        <v>260</v>
      </c>
      <c r="C45" s="369" t="s">
        <v>261</v>
      </c>
      <c r="D45" s="315"/>
      <c r="E45" s="370">
        <f>マージン計算!H9</f>
        <v>0</v>
      </c>
      <c r="F45" s="365"/>
      <c r="G45" s="316">
        <f t="shared" si="0"/>
        <v>0</v>
      </c>
      <c r="H45" s="371">
        <f>自給・移輸入率!C7</f>
        <v>0.40991575388009316</v>
      </c>
      <c r="I45" s="372">
        <f t="shared" si="1"/>
        <v>0</v>
      </c>
      <c r="J45" s="6"/>
      <c r="K45" s="360" t="s">
        <v>344</v>
      </c>
      <c r="L45" s="359" t="s">
        <v>341</v>
      </c>
      <c r="M45" s="274" t="s">
        <v>55</v>
      </c>
      <c r="N45" s="274" t="s">
        <v>56</v>
      </c>
      <c r="O45" s="274" t="s">
        <v>343</v>
      </c>
      <c r="P45" s="274" t="s">
        <v>342</v>
      </c>
      <c r="Q45" s="240"/>
    </row>
    <row r="46" spans="1:17" ht="15.9" customHeight="1" x14ac:dyDescent="0.2">
      <c r="A46" s="638"/>
      <c r="B46" s="368" t="s">
        <v>264</v>
      </c>
      <c r="C46" s="369" t="s">
        <v>262</v>
      </c>
      <c r="D46" s="315"/>
      <c r="E46" s="370">
        <f>マージン計算!H10</f>
        <v>0</v>
      </c>
      <c r="F46" s="365"/>
      <c r="G46" s="316">
        <f t="shared" si="0"/>
        <v>0</v>
      </c>
      <c r="H46" s="371">
        <f>自給・移輸入率!C8</f>
        <v>5.2308604401407277E-2</v>
      </c>
      <c r="I46" s="372">
        <f t="shared" si="1"/>
        <v>0</v>
      </c>
      <c r="K46" s="358" t="s">
        <v>311</v>
      </c>
      <c r="L46" s="355"/>
      <c r="P46" s="355" t="s">
        <v>345</v>
      </c>
      <c r="Q46" s="240"/>
    </row>
    <row r="47" spans="1:17" ht="15.9" customHeight="1" x14ac:dyDescent="0.2">
      <c r="A47" s="638"/>
      <c r="B47" s="368">
        <v>11</v>
      </c>
      <c r="C47" s="369" t="s">
        <v>263</v>
      </c>
      <c r="D47" s="315"/>
      <c r="E47" s="370">
        <f>マージン計算!H11</f>
        <v>0</v>
      </c>
      <c r="F47" s="365"/>
      <c r="G47" s="316">
        <f t="shared" si="0"/>
        <v>0</v>
      </c>
      <c r="H47" s="371">
        <f>自給・移輸入率!C9</f>
        <v>0.1685345543539698</v>
      </c>
      <c r="I47" s="372">
        <f t="shared" si="1"/>
        <v>0</v>
      </c>
      <c r="J47" s="6"/>
      <c r="K47" s="633" t="s">
        <v>382</v>
      </c>
      <c r="L47" s="628">
        <v>0.62508714420693279</v>
      </c>
      <c r="M47" s="190">
        <v>476510</v>
      </c>
      <c r="N47" s="190">
        <v>322114</v>
      </c>
      <c r="O47" s="6">
        <f t="shared" ref="O47:O53" si="2">N47/M47</f>
        <v>0.67598581351912868</v>
      </c>
      <c r="P47" s="6"/>
      <c r="Q47" s="240"/>
    </row>
    <row r="48" spans="1:17" ht="15.9" customHeight="1" x14ac:dyDescent="0.2">
      <c r="A48" s="638"/>
      <c r="B48" s="368">
        <v>15</v>
      </c>
      <c r="C48" s="369" t="s">
        <v>265</v>
      </c>
      <c r="D48" s="315"/>
      <c r="E48" s="370">
        <f>マージン計算!H12</f>
        <v>0</v>
      </c>
      <c r="F48" s="365"/>
      <c r="G48" s="316">
        <f t="shared" si="0"/>
        <v>0</v>
      </c>
      <c r="H48" s="371">
        <f>自給・移輸入率!C10</f>
        <v>7.3574075753341517E-2</v>
      </c>
      <c r="I48" s="372">
        <f t="shared" si="1"/>
        <v>0</v>
      </c>
      <c r="J48" s="6"/>
      <c r="K48" s="8" t="s">
        <v>381</v>
      </c>
      <c r="L48" s="628">
        <v>0.58956354993167903</v>
      </c>
      <c r="M48" s="190">
        <v>509734</v>
      </c>
      <c r="N48" s="190">
        <v>352862</v>
      </c>
      <c r="O48" s="6">
        <f t="shared" si="2"/>
        <v>0.69224732899904651</v>
      </c>
      <c r="P48" s="6"/>
      <c r="Q48" s="240"/>
    </row>
    <row r="49" spans="1:18" ht="15.9" customHeight="1" x14ac:dyDescent="0.2">
      <c r="A49" s="638"/>
      <c r="B49" s="368">
        <v>16</v>
      </c>
      <c r="C49" s="369" t="s">
        <v>266</v>
      </c>
      <c r="D49" s="315"/>
      <c r="E49" s="370">
        <f>マージン計算!H13</f>
        <v>0</v>
      </c>
      <c r="F49" s="365"/>
      <c r="G49" s="316">
        <f t="shared" si="0"/>
        <v>0</v>
      </c>
      <c r="H49" s="371">
        <f>自給・移輸入率!C11</f>
        <v>0.30753116146768145</v>
      </c>
      <c r="I49" s="372">
        <f t="shared" si="1"/>
        <v>0</v>
      </c>
      <c r="J49" s="6"/>
      <c r="K49" s="8" t="s">
        <v>380</v>
      </c>
      <c r="L49" s="61">
        <v>0.5970664530403601</v>
      </c>
      <c r="M49" s="190">
        <v>500429</v>
      </c>
      <c r="N49" s="190">
        <v>330244</v>
      </c>
      <c r="O49" s="6">
        <f t="shared" si="2"/>
        <v>0.65992178710666249</v>
      </c>
      <c r="P49" s="6"/>
      <c r="Q49" s="240"/>
    </row>
    <row r="50" spans="1:18" ht="15.9" customHeight="1" x14ac:dyDescent="0.2">
      <c r="A50" s="638"/>
      <c r="B50" s="368">
        <v>20</v>
      </c>
      <c r="C50" s="369" t="s">
        <v>267</v>
      </c>
      <c r="D50" s="315"/>
      <c r="E50" s="370">
        <f>マージン計算!H14</f>
        <v>0</v>
      </c>
      <c r="F50" s="365"/>
      <c r="G50" s="316">
        <f t="shared" si="0"/>
        <v>0</v>
      </c>
      <c r="H50" s="371">
        <f>自給・移輸入率!C12</f>
        <v>5.1861191133757201E-2</v>
      </c>
      <c r="I50" s="372">
        <f t="shared" si="1"/>
        <v>0</v>
      </c>
      <c r="J50" s="6"/>
      <c r="K50" s="8" t="s">
        <v>379</v>
      </c>
      <c r="L50" s="230">
        <v>0.55988244632597495</v>
      </c>
      <c r="M50" s="190">
        <v>469364</v>
      </c>
      <c r="N50" s="190">
        <v>318020</v>
      </c>
      <c r="O50" s="6">
        <f t="shared" si="2"/>
        <v>0.67755515974808467</v>
      </c>
      <c r="P50" s="6"/>
      <c r="Q50" s="240"/>
    </row>
    <row r="51" spans="1:18" ht="15.9" customHeight="1" x14ac:dyDescent="0.2">
      <c r="A51" s="638"/>
      <c r="B51" s="368">
        <v>21</v>
      </c>
      <c r="C51" s="369" t="s">
        <v>268</v>
      </c>
      <c r="D51" s="315"/>
      <c r="E51" s="370">
        <f>マージン計算!H15</f>
        <v>0</v>
      </c>
      <c r="F51" s="365"/>
      <c r="G51" s="316">
        <f t="shared" si="0"/>
        <v>0</v>
      </c>
      <c r="H51" s="371">
        <f>自給・移輸入率!C13</f>
        <v>3.5495573837728722E-2</v>
      </c>
      <c r="I51" s="372">
        <f t="shared" si="1"/>
        <v>0</v>
      </c>
      <c r="J51" s="6"/>
      <c r="K51" s="8" t="s">
        <v>378</v>
      </c>
      <c r="L51" s="230">
        <v>0.59005299975701597</v>
      </c>
      <c r="M51" s="190">
        <v>493126</v>
      </c>
      <c r="N51" s="190">
        <v>351492</v>
      </c>
      <c r="O51" s="6">
        <f t="shared" si="2"/>
        <v>0.71278334543301303</v>
      </c>
      <c r="P51" s="6"/>
      <c r="Q51" s="240"/>
    </row>
    <row r="52" spans="1:18" ht="15.9" customHeight="1" x14ac:dyDescent="0.2">
      <c r="A52" s="638"/>
      <c r="B52" s="368">
        <v>22</v>
      </c>
      <c r="C52" s="369" t="s">
        <v>348</v>
      </c>
      <c r="D52" s="315"/>
      <c r="E52" s="370">
        <f>マージン計算!H16</f>
        <v>0</v>
      </c>
      <c r="F52" s="365"/>
      <c r="G52" s="316">
        <f t="shared" si="0"/>
        <v>0</v>
      </c>
      <c r="H52" s="371">
        <f>自給・移輸入率!C14</f>
        <v>0.27014248014019482</v>
      </c>
      <c r="I52" s="372">
        <f t="shared" si="1"/>
        <v>0</v>
      </c>
      <c r="J52" s="6"/>
      <c r="K52" s="8"/>
      <c r="L52" s="61"/>
      <c r="M52" s="6"/>
      <c r="N52" s="190">
        <v>314231</v>
      </c>
      <c r="O52" s="6" t="e">
        <f t="shared" si="2"/>
        <v>#DIV/0!</v>
      </c>
      <c r="P52" s="6"/>
      <c r="Q52" s="240"/>
    </row>
    <row r="53" spans="1:18" ht="15.9" customHeight="1" x14ac:dyDescent="0.15">
      <c r="A53" s="638"/>
      <c r="B53" s="368">
        <v>25</v>
      </c>
      <c r="C53" s="369" t="s">
        <v>269</v>
      </c>
      <c r="D53" s="315"/>
      <c r="E53" s="370">
        <f>マージン計算!H17</f>
        <v>0</v>
      </c>
      <c r="F53" s="365"/>
      <c r="G53" s="316">
        <f t="shared" si="0"/>
        <v>0</v>
      </c>
      <c r="H53" s="371">
        <f>自給・移輸入率!C15</f>
        <v>0.56085885051352258</v>
      </c>
      <c r="I53" s="372">
        <f t="shared" si="1"/>
        <v>0</v>
      </c>
      <c r="J53" s="6"/>
      <c r="K53" s="275" t="s">
        <v>255</v>
      </c>
      <c r="M53" s="6"/>
      <c r="N53" s="190">
        <v>319537</v>
      </c>
      <c r="O53" s="6" t="e">
        <f t="shared" si="2"/>
        <v>#DIV/0!</v>
      </c>
      <c r="P53" s="6"/>
      <c r="Q53" s="240"/>
    </row>
    <row r="54" spans="1:18" ht="15.9" customHeight="1" x14ac:dyDescent="0.2">
      <c r="A54" s="638"/>
      <c r="B54" s="368">
        <v>26</v>
      </c>
      <c r="C54" s="369" t="s">
        <v>270</v>
      </c>
      <c r="D54" s="315"/>
      <c r="E54" s="370">
        <f>マージン計算!H18</f>
        <v>0</v>
      </c>
      <c r="F54" s="365"/>
      <c r="G54" s="316">
        <f t="shared" si="0"/>
        <v>0</v>
      </c>
      <c r="H54" s="371">
        <f>自給・移輸入率!C16</f>
        <v>0.21789816813389928</v>
      </c>
      <c r="I54" s="372">
        <f t="shared" si="1"/>
        <v>0</v>
      </c>
      <c r="J54" s="6"/>
      <c r="K54" s="274" t="s">
        <v>118</v>
      </c>
      <c r="M54" s="6"/>
      <c r="N54" s="190"/>
      <c r="O54" s="6"/>
      <c r="P54" s="6"/>
      <c r="Q54" s="240"/>
    </row>
    <row r="55" spans="1:18" ht="15.9" customHeight="1" x14ac:dyDescent="0.2">
      <c r="A55" s="638"/>
      <c r="B55" s="368">
        <v>27</v>
      </c>
      <c r="C55" s="369" t="s">
        <v>271</v>
      </c>
      <c r="D55" s="315"/>
      <c r="E55" s="370">
        <f>マージン計算!H19</f>
        <v>0</v>
      </c>
      <c r="F55" s="365"/>
      <c r="G55" s="316">
        <f t="shared" si="0"/>
        <v>0</v>
      </c>
      <c r="H55" s="371">
        <f>自給・移輸入率!C17</f>
        <v>0.19141894773723644</v>
      </c>
      <c r="I55" s="372">
        <f t="shared" si="1"/>
        <v>0</v>
      </c>
      <c r="J55" s="6"/>
      <c r="L55" s="1"/>
      <c r="M55" s="1"/>
      <c r="N55" s="190"/>
      <c r="O55" s="6"/>
      <c r="P55" s="6"/>
      <c r="Q55" s="240"/>
    </row>
    <row r="56" spans="1:18" ht="15.9" customHeight="1" x14ac:dyDescent="0.2">
      <c r="A56" s="638"/>
      <c r="B56" s="368">
        <v>28</v>
      </c>
      <c r="C56" s="369" t="s">
        <v>272</v>
      </c>
      <c r="D56" s="315"/>
      <c r="E56" s="370">
        <f>マージン計算!H20</f>
        <v>0</v>
      </c>
      <c r="F56" s="365"/>
      <c r="G56" s="316">
        <f t="shared" si="0"/>
        <v>0</v>
      </c>
      <c r="H56" s="371">
        <f>自給・移輸入率!C18</f>
        <v>0.15479076671729541</v>
      </c>
      <c r="I56" s="372">
        <f t="shared" si="1"/>
        <v>0</v>
      </c>
      <c r="J56" s="6"/>
      <c r="K56" s="6"/>
      <c r="L56" s="192"/>
      <c r="M56" s="6"/>
      <c r="N56" s="190"/>
      <c r="O56" s="6"/>
      <c r="P56" s="6"/>
      <c r="Q56" s="240"/>
    </row>
    <row r="57" spans="1:18" ht="15.9" customHeight="1" x14ac:dyDescent="0.2">
      <c r="A57" s="638"/>
      <c r="B57" s="368">
        <v>29</v>
      </c>
      <c r="C57" s="369" t="s">
        <v>349</v>
      </c>
      <c r="D57" s="315"/>
      <c r="E57" s="370">
        <f>マージン計算!H21</f>
        <v>0</v>
      </c>
      <c r="F57" s="365"/>
      <c r="G57" s="316">
        <f t="shared" si="0"/>
        <v>0</v>
      </c>
      <c r="H57" s="371">
        <f>自給・移輸入率!C19</f>
        <v>0.23449402462830726</v>
      </c>
      <c r="I57" s="372">
        <f t="shared" si="1"/>
        <v>0</v>
      </c>
      <c r="J57" s="6"/>
      <c r="K57" s="6"/>
      <c r="L57" s="192"/>
      <c r="M57" s="6"/>
      <c r="N57" s="190"/>
      <c r="O57" s="6"/>
      <c r="P57" s="6"/>
      <c r="Q57" s="240"/>
    </row>
    <row r="58" spans="1:18" ht="15.9" customHeight="1" x14ac:dyDescent="0.2">
      <c r="A58" s="638"/>
      <c r="B58" s="368">
        <v>30</v>
      </c>
      <c r="C58" s="369" t="s">
        <v>350</v>
      </c>
      <c r="D58" s="315"/>
      <c r="E58" s="370">
        <f>マージン計算!H22</f>
        <v>0</v>
      </c>
      <c r="F58" s="365"/>
      <c r="G58" s="316">
        <f t="shared" si="0"/>
        <v>0</v>
      </c>
      <c r="H58" s="371">
        <f>自給・移輸入率!C20</f>
        <v>0.65575035969815409</v>
      </c>
      <c r="I58" s="372">
        <f t="shared" si="1"/>
        <v>0</v>
      </c>
      <c r="J58" s="6"/>
      <c r="K58" s="6"/>
      <c r="L58" s="192"/>
      <c r="M58" s="6"/>
      <c r="N58" s="190"/>
      <c r="O58" s="6"/>
      <c r="P58" s="6"/>
      <c r="Q58" s="240"/>
    </row>
    <row r="59" spans="1:18" ht="15.9" customHeight="1" x14ac:dyDescent="0.2">
      <c r="A59" s="638"/>
      <c r="B59" s="368">
        <v>31</v>
      </c>
      <c r="C59" s="369" t="s">
        <v>351</v>
      </c>
      <c r="D59" s="315"/>
      <c r="E59" s="370">
        <f>マージン計算!H23</f>
        <v>0</v>
      </c>
      <c r="F59" s="373"/>
      <c r="G59" s="316">
        <f t="shared" si="0"/>
        <v>0</v>
      </c>
      <c r="H59" s="371">
        <f>自給・移輸入率!C21</f>
        <v>0.15292646048856229</v>
      </c>
      <c r="I59" s="372">
        <f t="shared" si="1"/>
        <v>0</v>
      </c>
      <c r="J59" s="6"/>
      <c r="K59" s="6"/>
      <c r="L59" s="192"/>
      <c r="M59" s="6"/>
      <c r="N59" s="190"/>
      <c r="O59" s="6"/>
      <c r="P59" s="6"/>
      <c r="Q59" s="240"/>
    </row>
    <row r="60" spans="1:18" ht="15.9" customHeight="1" x14ac:dyDescent="0.2">
      <c r="A60" s="638"/>
      <c r="B60" s="368">
        <v>32</v>
      </c>
      <c r="C60" s="369" t="s">
        <v>273</v>
      </c>
      <c r="D60" s="315"/>
      <c r="E60" s="370">
        <f>マージン計算!H24</f>
        <v>0</v>
      </c>
      <c r="F60" s="365"/>
      <c r="G60" s="316">
        <f t="shared" si="0"/>
        <v>0</v>
      </c>
      <c r="H60" s="371">
        <f>自給・移輸入率!C22</f>
        <v>7.6360752473255689E-3</v>
      </c>
      <c r="I60" s="372">
        <f t="shared" si="1"/>
        <v>0</v>
      </c>
      <c r="J60" s="6"/>
      <c r="K60" s="6"/>
      <c r="L60" s="192"/>
      <c r="M60" s="6"/>
      <c r="N60" s="190"/>
      <c r="O60" s="6"/>
      <c r="P60" s="6"/>
      <c r="Q60" s="234"/>
    </row>
    <row r="61" spans="1:18" ht="15.9" customHeight="1" x14ac:dyDescent="0.2">
      <c r="A61" s="638"/>
      <c r="B61" s="368">
        <v>33</v>
      </c>
      <c r="C61" s="369" t="s">
        <v>274</v>
      </c>
      <c r="D61" s="315"/>
      <c r="E61" s="370">
        <f>マージン計算!H25</f>
        <v>0</v>
      </c>
      <c r="F61" s="365"/>
      <c r="G61" s="316">
        <f t="shared" si="0"/>
        <v>0</v>
      </c>
      <c r="H61" s="371">
        <f>自給・移輸入率!C23</f>
        <v>0.25041266014902763</v>
      </c>
      <c r="I61" s="372">
        <f t="shared" si="1"/>
        <v>0</v>
      </c>
      <c r="J61" s="6"/>
      <c r="K61" s="6"/>
      <c r="L61" s="192"/>
      <c r="M61" s="6"/>
      <c r="N61" s="190"/>
      <c r="O61" s="6"/>
      <c r="P61" s="6"/>
      <c r="Q61" s="240"/>
    </row>
    <row r="62" spans="1:18" ht="15.9" customHeight="1" x14ac:dyDescent="0.2">
      <c r="A62" s="638"/>
      <c r="B62" s="368">
        <v>34</v>
      </c>
      <c r="C62" s="369" t="s">
        <v>352</v>
      </c>
      <c r="D62" s="315"/>
      <c r="E62" s="370">
        <f>マージン計算!H26</f>
        <v>0</v>
      </c>
      <c r="F62" s="365"/>
      <c r="G62" s="316">
        <f t="shared" si="0"/>
        <v>0</v>
      </c>
      <c r="H62" s="371">
        <f>自給・移輸入率!C24</f>
        <v>9.5154664819196988E-4</v>
      </c>
      <c r="I62" s="372">
        <f t="shared" si="1"/>
        <v>0</v>
      </c>
      <c r="J62" s="6"/>
      <c r="K62" s="6"/>
      <c r="L62" s="192"/>
      <c r="M62" s="1"/>
      <c r="N62" s="190"/>
      <c r="O62" s="6"/>
      <c r="P62" s="6"/>
      <c r="Q62" s="240"/>
    </row>
    <row r="63" spans="1:18" ht="15.9" customHeight="1" x14ac:dyDescent="0.2">
      <c r="A63" s="638"/>
      <c r="B63" s="368">
        <v>35</v>
      </c>
      <c r="C63" s="369" t="s">
        <v>275</v>
      </c>
      <c r="D63" s="315"/>
      <c r="E63" s="370">
        <f>マージン計算!H27</f>
        <v>0</v>
      </c>
      <c r="F63" s="365"/>
      <c r="G63" s="316">
        <f t="shared" si="0"/>
        <v>0</v>
      </c>
      <c r="H63" s="371">
        <f>自給・移輸入率!C25</f>
        <v>2.4678024320845204E-2</v>
      </c>
      <c r="I63" s="372">
        <f t="shared" si="1"/>
        <v>0</v>
      </c>
      <c r="J63" s="6"/>
      <c r="L63" s="192"/>
      <c r="M63" s="1"/>
      <c r="N63" s="190"/>
      <c r="O63" s="6"/>
      <c r="P63" s="6"/>
      <c r="Q63" s="234"/>
      <c r="R63"/>
    </row>
    <row r="64" spans="1:18" ht="15.9" customHeight="1" x14ac:dyDescent="0.2">
      <c r="A64" s="638"/>
      <c r="B64" s="368">
        <v>39</v>
      </c>
      <c r="C64" s="369" t="s">
        <v>353</v>
      </c>
      <c r="D64" s="315"/>
      <c r="E64" s="370">
        <f>マージン計算!H28</f>
        <v>0</v>
      </c>
      <c r="F64" s="365"/>
      <c r="G64" s="316">
        <f t="shared" si="0"/>
        <v>0</v>
      </c>
      <c r="H64" s="371">
        <f>自給・移輸入率!C26</f>
        <v>0.22036476120568127</v>
      </c>
      <c r="I64" s="372">
        <f t="shared" si="1"/>
        <v>0</v>
      </c>
      <c r="J64" s="6"/>
      <c r="K64" s="6"/>
      <c r="M64" s="190"/>
      <c r="N64" s="190"/>
      <c r="O64" s="6"/>
      <c r="P64" s="6"/>
      <c r="Q64" s="240"/>
    </row>
    <row r="65" spans="1:17" ht="15.9" customHeight="1" x14ac:dyDescent="0.2">
      <c r="A65" s="638"/>
      <c r="B65" s="368">
        <v>41</v>
      </c>
      <c r="C65" s="369" t="s">
        <v>276</v>
      </c>
      <c r="D65" s="315"/>
      <c r="E65" s="370">
        <f>マージン計算!H29</f>
        <v>0</v>
      </c>
      <c r="F65" s="365"/>
      <c r="G65" s="316">
        <f t="shared" si="0"/>
        <v>0</v>
      </c>
      <c r="H65" s="371">
        <f>自給・移輸入率!C27</f>
        <v>1</v>
      </c>
      <c r="I65" s="372">
        <f t="shared" si="1"/>
        <v>0</v>
      </c>
      <c r="J65" s="6"/>
      <c r="K65" s="6"/>
      <c r="L65" s="192"/>
      <c r="M65" s="190"/>
      <c r="N65" s="190"/>
      <c r="O65" s="6"/>
      <c r="P65" s="6"/>
      <c r="Q65" s="240"/>
    </row>
    <row r="66" spans="1:17" ht="15.9" customHeight="1" x14ac:dyDescent="0.2">
      <c r="A66" s="638"/>
      <c r="B66" s="368">
        <v>46</v>
      </c>
      <c r="C66" s="369" t="s">
        <v>389</v>
      </c>
      <c r="D66" s="315"/>
      <c r="E66" s="370">
        <f>マージン計算!H30</f>
        <v>0</v>
      </c>
      <c r="F66" s="365"/>
      <c r="G66" s="316">
        <f t="shared" si="0"/>
        <v>0</v>
      </c>
      <c r="H66" s="371">
        <f>自給・移輸入率!C28</f>
        <v>0.62909366281054369</v>
      </c>
      <c r="I66" s="372">
        <f t="shared" si="1"/>
        <v>0</v>
      </c>
      <c r="J66" s="6"/>
      <c r="K66" s="6"/>
      <c r="L66" s="192"/>
      <c r="M66" s="190"/>
      <c r="N66" s="190"/>
      <c r="O66" s="6"/>
      <c r="P66" s="6"/>
      <c r="Q66" s="240"/>
    </row>
    <row r="67" spans="1:17" ht="15.9" customHeight="1" x14ac:dyDescent="0.2">
      <c r="A67" s="638"/>
      <c r="B67" s="368">
        <v>47</v>
      </c>
      <c r="C67" s="369" t="s">
        <v>354</v>
      </c>
      <c r="D67" s="315"/>
      <c r="E67" s="370">
        <f>マージン計算!H31</f>
        <v>0</v>
      </c>
      <c r="F67" s="365"/>
      <c r="G67" s="316">
        <f t="shared" si="0"/>
        <v>0</v>
      </c>
      <c r="H67" s="371">
        <f>自給・移輸入率!C29</f>
        <v>1</v>
      </c>
      <c r="I67" s="372">
        <f t="shared" si="1"/>
        <v>0</v>
      </c>
      <c r="J67" s="6"/>
      <c r="K67" s="6"/>
      <c r="L67" s="192"/>
      <c r="M67" s="190"/>
      <c r="N67" s="190"/>
      <c r="O67" s="6"/>
      <c r="P67" s="6"/>
      <c r="Q67" s="240"/>
    </row>
    <row r="68" spans="1:17" ht="15.9" customHeight="1" x14ac:dyDescent="0.2">
      <c r="A68" s="638"/>
      <c r="B68" s="368">
        <v>48</v>
      </c>
      <c r="C68" s="369" t="s">
        <v>355</v>
      </c>
      <c r="D68" s="315"/>
      <c r="E68" s="370">
        <f>マージン計算!H32</f>
        <v>0</v>
      </c>
      <c r="F68" s="365"/>
      <c r="G68" s="316">
        <f t="shared" si="0"/>
        <v>0</v>
      </c>
      <c r="H68" s="371">
        <f>自給・移輸入率!C30</f>
        <v>1</v>
      </c>
      <c r="I68" s="372">
        <f t="shared" si="1"/>
        <v>0</v>
      </c>
      <c r="J68" s="6"/>
      <c r="K68" s="6"/>
      <c r="L68" s="192"/>
      <c r="M68" s="190"/>
      <c r="N68" s="190"/>
      <c r="O68" s="6"/>
      <c r="P68" s="6"/>
      <c r="Q68" s="240"/>
    </row>
    <row r="69" spans="1:17" ht="15.9" customHeight="1" x14ac:dyDescent="0.2">
      <c r="A69" s="638"/>
      <c r="B69" s="368">
        <v>51</v>
      </c>
      <c r="C69" s="369" t="s">
        <v>277</v>
      </c>
      <c r="D69" s="315"/>
      <c r="E69" s="370">
        <f>マージン計算!H33</f>
        <v>0</v>
      </c>
      <c r="F69" s="365"/>
      <c r="G69" s="316">
        <f t="shared" si="0"/>
        <v>0</v>
      </c>
      <c r="H69" s="371">
        <f>自給・移輸入率!C31</f>
        <v>0.49382988606300171</v>
      </c>
      <c r="I69" s="372">
        <f t="shared" si="1"/>
        <v>0</v>
      </c>
      <c r="J69" s="6"/>
      <c r="K69" s="6"/>
      <c r="L69" s="192"/>
      <c r="M69" s="190"/>
      <c r="N69" s="190"/>
      <c r="O69" s="6"/>
      <c r="P69" s="6"/>
      <c r="Q69" s="240"/>
    </row>
    <row r="70" spans="1:17" ht="15.9" customHeight="1" x14ac:dyDescent="0.2">
      <c r="A70" s="638"/>
      <c r="B70" s="368">
        <v>53</v>
      </c>
      <c r="C70" s="369" t="s">
        <v>278</v>
      </c>
      <c r="D70" s="315"/>
      <c r="E70" s="370">
        <f>マージン計算!H34</f>
        <v>0</v>
      </c>
      <c r="F70" s="365"/>
      <c r="G70" s="316">
        <f t="shared" si="0"/>
        <v>0</v>
      </c>
      <c r="H70" s="371">
        <f>自給・移輸入率!C32</f>
        <v>0.61377428415537905</v>
      </c>
      <c r="I70" s="372">
        <f t="shared" si="1"/>
        <v>0</v>
      </c>
      <c r="J70" s="6"/>
      <c r="K70" s="6"/>
      <c r="L70" s="192"/>
      <c r="M70" s="190"/>
      <c r="N70" s="190"/>
      <c r="O70" s="6"/>
      <c r="P70" s="6"/>
      <c r="Q70" s="240"/>
    </row>
    <row r="71" spans="1:17" ht="15.9" customHeight="1" x14ac:dyDescent="0.15">
      <c r="A71" s="638"/>
      <c r="B71" s="368">
        <v>55</v>
      </c>
      <c r="C71" s="369" t="s">
        <v>279</v>
      </c>
      <c r="D71" s="315"/>
      <c r="E71" s="370">
        <f>マージン計算!H35</f>
        <v>0</v>
      </c>
      <c r="F71" s="374"/>
      <c r="G71" s="316">
        <f t="shared" si="0"/>
        <v>0</v>
      </c>
      <c r="H71" s="371">
        <f>自給・移輸入率!C33</f>
        <v>1</v>
      </c>
      <c r="I71" s="372">
        <f t="shared" si="1"/>
        <v>0</v>
      </c>
      <c r="J71" s="6"/>
      <c r="K71" s="6"/>
      <c r="L71" s="192"/>
      <c r="M71" s="190"/>
      <c r="N71" s="190"/>
      <c r="O71" s="6"/>
      <c r="P71" s="6"/>
      <c r="Q71" s="240"/>
    </row>
    <row r="72" spans="1:17" ht="15.9" customHeight="1" x14ac:dyDescent="0.2">
      <c r="A72" s="638"/>
      <c r="B72" s="368">
        <v>57</v>
      </c>
      <c r="C72" s="369" t="s">
        <v>280</v>
      </c>
      <c r="D72" s="315"/>
      <c r="E72" s="370">
        <f>マージン計算!H36</f>
        <v>0</v>
      </c>
      <c r="F72" s="365"/>
      <c r="G72" s="316">
        <f t="shared" si="0"/>
        <v>0</v>
      </c>
      <c r="H72" s="371">
        <f>自給・移輸入率!C34</f>
        <v>0.75060904331604561</v>
      </c>
      <c r="I72" s="372">
        <f t="shared" si="1"/>
        <v>0</v>
      </c>
      <c r="J72" s="6"/>
      <c r="K72" s="6"/>
      <c r="L72" s="192"/>
      <c r="M72" s="190"/>
      <c r="N72" s="190"/>
      <c r="O72" s="6"/>
      <c r="P72" s="6"/>
      <c r="Q72" s="240"/>
    </row>
    <row r="73" spans="1:17" ht="15.9" customHeight="1" x14ac:dyDescent="0.2">
      <c r="A73" s="638"/>
      <c r="B73" s="368">
        <v>59</v>
      </c>
      <c r="C73" s="369" t="s">
        <v>281</v>
      </c>
      <c r="D73" s="315"/>
      <c r="E73" s="370">
        <f>マージン計算!H37</f>
        <v>0</v>
      </c>
      <c r="F73" s="365"/>
      <c r="G73" s="316">
        <f t="shared" si="0"/>
        <v>0</v>
      </c>
      <c r="H73" s="371">
        <f>自給・移輸入率!C35</f>
        <v>0.7880714741838426</v>
      </c>
      <c r="I73" s="372">
        <f t="shared" si="1"/>
        <v>0</v>
      </c>
      <c r="J73" s="6"/>
      <c r="K73" s="6"/>
      <c r="L73" s="192"/>
      <c r="M73" s="190"/>
      <c r="N73" s="190"/>
      <c r="O73" s="6"/>
      <c r="P73" s="6"/>
      <c r="Q73" s="240"/>
    </row>
    <row r="74" spans="1:17" ht="15.9" customHeight="1" x14ac:dyDescent="0.2">
      <c r="A74" s="638"/>
      <c r="B74" s="368">
        <v>61</v>
      </c>
      <c r="C74" s="369" t="s">
        <v>282</v>
      </c>
      <c r="D74" s="315"/>
      <c r="E74" s="370">
        <f>マージン計算!H38</f>
        <v>0</v>
      </c>
      <c r="F74" s="365"/>
      <c r="G74" s="316">
        <f t="shared" si="0"/>
        <v>0</v>
      </c>
      <c r="H74" s="371">
        <f>自給・移輸入率!C36</f>
        <v>1</v>
      </c>
      <c r="I74" s="372">
        <f t="shared" si="1"/>
        <v>0</v>
      </c>
      <c r="J74" s="6"/>
      <c r="K74" s="6"/>
      <c r="L74" s="192"/>
      <c r="M74" s="190"/>
      <c r="N74" s="190"/>
      <c r="O74" s="6"/>
      <c r="P74" s="6"/>
      <c r="Q74" s="240"/>
    </row>
    <row r="75" spans="1:17" ht="15.9" customHeight="1" x14ac:dyDescent="0.2">
      <c r="A75" s="638"/>
      <c r="B75" s="368">
        <v>63</v>
      </c>
      <c r="C75" s="369" t="s">
        <v>283</v>
      </c>
      <c r="D75" s="315"/>
      <c r="E75" s="370">
        <f>マージン計算!H39</f>
        <v>0</v>
      </c>
      <c r="F75" s="365"/>
      <c r="G75" s="316">
        <f t="shared" si="0"/>
        <v>0</v>
      </c>
      <c r="H75" s="371">
        <f>自給・移輸入率!C37</f>
        <v>0.95522239103521578</v>
      </c>
      <c r="I75" s="372">
        <f t="shared" si="1"/>
        <v>0</v>
      </c>
      <c r="J75" s="6"/>
      <c r="K75" s="6"/>
      <c r="L75" s="192"/>
      <c r="M75" s="190"/>
      <c r="N75" s="190"/>
      <c r="O75" s="6"/>
      <c r="P75" s="6"/>
      <c r="Q75" s="240"/>
    </row>
    <row r="76" spans="1:17" ht="15.9" customHeight="1" x14ac:dyDescent="0.2">
      <c r="A76" s="638"/>
      <c r="B76" s="368">
        <v>64</v>
      </c>
      <c r="C76" s="369" t="s">
        <v>284</v>
      </c>
      <c r="D76" s="315"/>
      <c r="E76" s="370">
        <f>マージン計算!H40</f>
        <v>0</v>
      </c>
      <c r="F76" s="365"/>
      <c r="G76" s="316">
        <f t="shared" si="0"/>
        <v>0</v>
      </c>
      <c r="H76" s="371">
        <f>自給・移輸入率!C38</f>
        <v>0.99080284684038067</v>
      </c>
      <c r="I76" s="372">
        <f t="shared" si="1"/>
        <v>0</v>
      </c>
      <c r="J76" s="6"/>
      <c r="K76" s="6"/>
      <c r="L76" s="192"/>
      <c r="M76" s="190"/>
      <c r="N76" s="190"/>
      <c r="O76" s="6"/>
      <c r="P76" s="6"/>
      <c r="Q76" s="240"/>
    </row>
    <row r="77" spans="1:17" ht="15.9" customHeight="1" x14ac:dyDescent="0.2">
      <c r="A77" s="638"/>
      <c r="B77" s="368">
        <v>65</v>
      </c>
      <c r="C77" s="369" t="s">
        <v>356</v>
      </c>
      <c r="D77" s="315"/>
      <c r="E77" s="370">
        <f>マージン計算!H41</f>
        <v>0</v>
      </c>
      <c r="F77" s="365"/>
      <c r="G77" s="316">
        <f>E77</f>
        <v>0</v>
      </c>
      <c r="H77" s="371">
        <f>自給・移輸入率!C39</f>
        <v>0.98187347695267513</v>
      </c>
      <c r="I77" s="372">
        <f>G77*H77</f>
        <v>0</v>
      </c>
      <c r="J77" s="6"/>
      <c r="K77" s="6"/>
      <c r="L77" s="192"/>
      <c r="M77" s="190"/>
      <c r="N77" s="190"/>
      <c r="O77" s="6"/>
      <c r="P77" s="6"/>
      <c r="Q77" s="240"/>
    </row>
    <row r="78" spans="1:17" ht="15.9" customHeight="1" x14ac:dyDescent="0.2">
      <c r="A78" s="638"/>
      <c r="B78" s="375">
        <v>66</v>
      </c>
      <c r="C78" s="376" t="s">
        <v>285</v>
      </c>
      <c r="D78" s="315"/>
      <c r="E78" s="370">
        <f>マージン計算!H42</f>
        <v>0</v>
      </c>
      <c r="F78" s="365"/>
      <c r="G78" s="316">
        <f t="shared" ref="G78:G80" si="3">E78</f>
        <v>0</v>
      </c>
      <c r="H78" s="371">
        <f>自給・移輸入率!C40</f>
        <v>0.6805114875291528</v>
      </c>
      <c r="I78" s="372">
        <f t="shared" ref="I78:I80" si="4">G78*H78</f>
        <v>0</v>
      </c>
      <c r="J78" s="6"/>
      <c r="K78" s="6"/>
      <c r="L78" s="192"/>
      <c r="M78" s="190"/>
      <c r="N78" s="190"/>
      <c r="O78" s="6"/>
      <c r="P78" s="6"/>
      <c r="Q78" s="240"/>
    </row>
    <row r="79" spans="1:17" ht="15.9" customHeight="1" x14ac:dyDescent="0.2">
      <c r="A79" s="638"/>
      <c r="B79" s="375">
        <v>67</v>
      </c>
      <c r="C79" s="376" t="s">
        <v>286</v>
      </c>
      <c r="D79" s="315"/>
      <c r="E79" s="370">
        <f>マージン計算!H43</f>
        <v>0</v>
      </c>
      <c r="F79" s="365"/>
      <c r="G79" s="316">
        <f t="shared" si="3"/>
        <v>0</v>
      </c>
      <c r="H79" s="371">
        <f>自給・移輸入率!C41</f>
        <v>0.82030496683323129</v>
      </c>
      <c r="I79" s="372">
        <f t="shared" si="4"/>
        <v>0</v>
      </c>
      <c r="J79" s="6"/>
      <c r="K79" s="6"/>
      <c r="L79" s="192"/>
      <c r="M79" s="190"/>
      <c r="N79" s="190"/>
      <c r="O79" s="6"/>
      <c r="P79" s="6"/>
      <c r="Q79" s="240"/>
    </row>
    <row r="80" spans="1:17" ht="15.9" customHeight="1" x14ac:dyDescent="0.2">
      <c r="A80" s="638"/>
      <c r="B80" s="375">
        <v>68</v>
      </c>
      <c r="C80" s="376" t="s">
        <v>287</v>
      </c>
      <c r="D80" s="315"/>
      <c r="E80" s="370">
        <f>マージン計算!H44</f>
        <v>0</v>
      </c>
      <c r="F80" s="365"/>
      <c r="G80" s="316">
        <f t="shared" si="3"/>
        <v>0</v>
      </c>
      <c r="H80" s="371">
        <f>自給・移輸入率!C42</f>
        <v>1</v>
      </c>
      <c r="I80" s="372">
        <f t="shared" si="4"/>
        <v>0</v>
      </c>
      <c r="J80" s="6"/>
      <c r="K80" s="6"/>
      <c r="L80" s="192"/>
      <c r="M80" s="190"/>
      <c r="N80" s="190"/>
      <c r="O80" s="6"/>
      <c r="P80" s="6"/>
      <c r="Q80" s="240"/>
    </row>
    <row r="81" spans="1:17" ht="15.9" customHeight="1" thickBot="1" x14ac:dyDescent="0.25">
      <c r="A81" s="638"/>
      <c r="B81" s="375">
        <v>69</v>
      </c>
      <c r="C81" s="376" t="s">
        <v>288</v>
      </c>
      <c r="D81" s="315"/>
      <c r="E81" s="377">
        <f>マージン計算!H45</f>
        <v>0</v>
      </c>
      <c r="F81" s="365"/>
      <c r="G81" s="317">
        <f>E81</f>
        <v>0</v>
      </c>
      <c r="H81" s="378">
        <f>自給・移輸入率!C43</f>
        <v>7.0739845855236627E-3</v>
      </c>
      <c r="I81" s="379">
        <f>G81*H81</f>
        <v>0</v>
      </c>
      <c r="J81" s="6"/>
      <c r="K81" s="6"/>
      <c r="L81" s="192"/>
      <c r="M81" s="190"/>
      <c r="N81" s="190"/>
      <c r="O81" s="6"/>
      <c r="P81" s="6"/>
      <c r="Q81" s="240"/>
    </row>
    <row r="82" spans="1:17" ht="20.100000000000001" customHeight="1" thickTop="1" x14ac:dyDescent="0.2">
      <c r="A82" s="638"/>
      <c r="B82" s="636" t="s">
        <v>147</v>
      </c>
      <c r="C82" s="637"/>
      <c r="D82" s="318">
        <f>SUM(D43:D81)</f>
        <v>0</v>
      </c>
      <c r="E82" s="318">
        <f>SUM(E43:E81)</f>
        <v>0</v>
      </c>
      <c r="F82" s="365"/>
      <c r="G82" s="318">
        <f>SUM(G43:G81)</f>
        <v>0</v>
      </c>
      <c r="H82" s="380">
        <f>自給・移輸入率!C44</f>
        <v>0.6466848253430928</v>
      </c>
      <c r="I82" s="381">
        <f>SUM(I43:I81)</f>
        <v>0</v>
      </c>
      <c r="J82" s="6"/>
      <c r="K82" s="6"/>
      <c r="L82" s="192"/>
      <c r="M82" s="190"/>
      <c r="N82" s="190"/>
      <c r="O82" s="6"/>
      <c r="P82" s="6"/>
      <c r="Q82" s="240"/>
    </row>
    <row r="83" spans="1:17" ht="15" customHeight="1" x14ac:dyDescent="0.2">
      <c r="A83" s="246"/>
      <c r="B83" s="6"/>
      <c r="C83" s="6"/>
      <c r="D83" s="190"/>
      <c r="E83" s="190"/>
      <c r="F83" s="6"/>
      <c r="G83" s="6"/>
      <c r="H83" s="204"/>
      <c r="I83" s="190"/>
      <c r="J83" s="6"/>
      <c r="K83" s="6"/>
      <c r="L83" s="192"/>
      <c r="M83" s="190"/>
      <c r="N83" s="190"/>
      <c r="O83" s="6"/>
      <c r="P83" s="6"/>
      <c r="Q83" s="240"/>
    </row>
    <row r="84" spans="1:17" ht="15" customHeight="1" x14ac:dyDescent="0.2">
      <c r="A84" s="246"/>
      <c r="B84" s="6"/>
      <c r="C84" s="6"/>
      <c r="D84" s="190"/>
      <c r="E84" s="190"/>
      <c r="F84" s="6"/>
      <c r="G84" s="6"/>
      <c r="H84" s="190"/>
      <c r="I84" s="190"/>
      <c r="J84" s="6"/>
      <c r="K84" s="6"/>
      <c r="L84" s="192"/>
      <c r="M84" s="190"/>
      <c r="N84" s="190"/>
      <c r="O84" s="6"/>
      <c r="P84" s="6"/>
      <c r="Q84" s="240"/>
    </row>
    <row r="85" spans="1:17" ht="15" customHeight="1" x14ac:dyDescent="0.2">
      <c r="A85" s="246"/>
      <c r="B85" s="6"/>
      <c r="C85" s="6"/>
      <c r="D85" s="190"/>
      <c r="E85" s="190"/>
      <c r="F85" s="6"/>
      <c r="G85" s="6"/>
      <c r="H85" s="190"/>
      <c r="I85" s="190"/>
      <c r="J85" s="6"/>
      <c r="K85" s="6"/>
      <c r="L85" s="192"/>
      <c r="M85" s="190"/>
      <c r="N85" s="190"/>
      <c r="O85" s="6"/>
      <c r="P85" s="6"/>
      <c r="Q85" s="240"/>
    </row>
    <row r="86" spans="1:17" ht="15" customHeight="1" x14ac:dyDescent="0.2">
      <c r="A86" s="246"/>
      <c r="B86" s="6"/>
      <c r="C86" s="6"/>
      <c r="D86" s="190"/>
      <c r="E86" s="190"/>
      <c r="F86" s="6"/>
      <c r="G86" s="6"/>
      <c r="H86" s="190"/>
      <c r="I86" s="190"/>
      <c r="J86" s="6"/>
      <c r="K86" s="6"/>
      <c r="L86" s="192"/>
      <c r="M86" s="190"/>
      <c r="N86" s="190"/>
      <c r="O86" s="6"/>
      <c r="P86" s="6"/>
      <c r="Q86" s="240"/>
    </row>
    <row r="87" spans="1:17" ht="15" customHeight="1" x14ac:dyDescent="0.2">
      <c r="A87" s="246"/>
      <c r="B87" s="6"/>
      <c r="C87" s="6"/>
      <c r="D87" s="190"/>
      <c r="E87" s="190"/>
      <c r="F87" s="6"/>
      <c r="G87" s="6"/>
      <c r="H87" s="190"/>
      <c r="I87" s="190"/>
      <c r="J87" s="6"/>
      <c r="K87" s="6"/>
      <c r="L87" s="192"/>
      <c r="M87" s="190"/>
      <c r="N87" s="190"/>
      <c r="O87" s="6"/>
      <c r="P87" s="6"/>
      <c r="Q87" s="240"/>
    </row>
    <row r="88" spans="1:17" ht="15" customHeight="1" x14ac:dyDescent="0.2">
      <c r="A88" s="246"/>
      <c r="B88" s="6"/>
      <c r="C88" s="6"/>
      <c r="D88" s="190"/>
      <c r="E88" s="190"/>
      <c r="F88" s="6"/>
      <c r="G88" s="6"/>
      <c r="H88" s="190"/>
      <c r="I88" s="190"/>
      <c r="J88" s="6"/>
      <c r="K88" s="6"/>
      <c r="L88" s="192"/>
      <c r="M88" s="190"/>
      <c r="N88" s="190"/>
      <c r="O88" s="6"/>
      <c r="P88" s="6"/>
      <c r="Q88" s="240"/>
    </row>
    <row r="89" spans="1:17" x14ac:dyDescent="0.2">
      <c r="A89" s="246"/>
      <c r="K89" s="6"/>
      <c r="L89" s="192"/>
      <c r="M89" s="190"/>
      <c r="N89" s="190"/>
      <c r="O89" s="6"/>
      <c r="P89" s="6"/>
      <c r="Q89" s="240"/>
    </row>
    <row r="90" spans="1:17" x14ac:dyDescent="0.2">
      <c r="B90" s="242"/>
      <c r="C90" s="242"/>
      <c r="D90" s="243"/>
      <c r="E90" s="243"/>
      <c r="F90" s="242"/>
      <c r="G90" s="243"/>
      <c r="H90" s="242"/>
      <c r="I90" s="243"/>
      <c r="J90" s="242"/>
      <c r="K90" s="242"/>
      <c r="L90" s="244"/>
      <c r="M90" s="243"/>
      <c r="N90" s="243"/>
      <c r="O90" s="242"/>
      <c r="P90" s="242"/>
    </row>
    <row r="91" spans="1:17" x14ac:dyDescent="0.2">
      <c r="B91" s="6"/>
      <c r="C91" s="6"/>
      <c r="D91" s="190"/>
      <c r="E91" s="190"/>
      <c r="F91" s="6"/>
      <c r="G91" s="190"/>
      <c r="H91" s="6"/>
      <c r="I91" s="190"/>
      <c r="J91" s="6"/>
      <c r="K91" s="6"/>
      <c r="L91" s="192"/>
      <c r="M91" s="190"/>
      <c r="N91" s="190"/>
      <c r="O91" s="6"/>
      <c r="P91" s="6"/>
    </row>
    <row r="92" spans="1:17" x14ac:dyDescent="0.2">
      <c r="B92" s="6"/>
      <c r="C92" s="6"/>
      <c r="D92" s="190"/>
      <c r="E92" s="190"/>
      <c r="F92" s="6"/>
      <c r="G92" s="190"/>
      <c r="H92" s="6"/>
      <c r="I92" s="190"/>
      <c r="J92" s="6"/>
      <c r="K92" s="6"/>
      <c r="L92" s="192"/>
      <c r="M92" s="190"/>
      <c r="N92" s="190"/>
      <c r="O92" s="6"/>
      <c r="P92" s="6"/>
    </row>
    <row r="93" spans="1:17" x14ac:dyDescent="0.2">
      <c r="B93" s="6"/>
      <c r="C93" s="6"/>
      <c r="D93" s="190"/>
      <c r="E93" s="190"/>
      <c r="F93" s="6"/>
      <c r="G93" s="190"/>
      <c r="H93" s="6"/>
      <c r="I93" s="190"/>
      <c r="J93" s="6"/>
      <c r="K93" s="6"/>
      <c r="L93" s="192"/>
      <c r="M93" s="190"/>
      <c r="N93" s="190"/>
      <c r="O93" s="6"/>
      <c r="P93" s="6"/>
    </row>
    <row r="94" spans="1:17" x14ac:dyDescent="0.2">
      <c r="B94" s="6"/>
      <c r="C94" s="6"/>
      <c r="D94" s="190"/>
      <c r="E94" s="190"/>
      <c r="F94" s="6"/>
      <c r="G94" s="190"/>
      <c r="H94" s="6"/>
      <c r="I94" s="190"/>
      <c r="J94" s="6"/>
      <c r="K94" s="6"/>
      <c r="L94" s="192"/>
      <c r="M94" s="190"/>
      <c r="N94" s="190"/>
      <c r="O94" s="6"/>
      <c r="P94" s="6"/>
    </row>
    <row r="95" spans="1:17" x14ac:dyDescent="0.2">
      <c r="B95" s="6"/>
      <c r="C95" s="6"/>
      <c r="D95" s="190"/>
      <c r="E95" s="190"/>
      <c r="F95" s="6"/>
      <c r="G95" s="190"/>
      <c r="H95" s="6"/>
      <c r="I95" s="190"/>
      <c r="J95" s="6"/>
      <c r="K95" s="6"/>
      <c r="L95" s="192"/>
      <c r="M95" s="190"/>
      <c r="N95" s="190"/>
      <c r="O95" s="6"/>
      <c r="P95" s="6"/>
    </row>
    <row r="96" spans="1:17" x14ac:dyDescent="0.2">
      <c r="B96" s="6"/>
      <c r="C96" s="6"/>
      <c r="D96" s="190"/>
      <c r="E96" s="190"/>
      <c r="F96" s="6"/>
      <c r="G96" s="190"/>
      <c r="H96" s="6"/>
      <c r="I96" s="190"/>
      <c r="J96" s="6"/>
      <c r="K96" s="6"/>
      <c r="L96" s="192"/>
      <c r="M96" s="190"/>
      <c r="N96" s="190"/>
      <c r="O96" s="6"/>
      <c r="P96" s="6"/>
    </row>
  </sheetData>
  <sheetProtection sheet="1" selectLockedCells="1"/>
  <mergeCells count="8">
    <mergeCell ref="B82:C82"/>
    <mergeCell ref="A38:A82"/>
    <mergeCell ref="E41:E42"/>
    <mergeCell ref="C3:J3"/>
    <mergeCell ref="C16:C17"/>
    <mergeCell ref="E16:E17"/>
    <mergeCell ref="C41:C42"/>
    <mergeCell ref="B41:B42"/>
  </mergeCells>
  <phoneticPr fontId="2"/>
  <dataValidations count="2">
    <dataValidation imeMode="on" allowBlank="1" showInputMessage="1" showErrorMessage="1" sqref="C3:J3" xr:uid="{00000000-0002-0000-0100-000000000000}"/>
    <dataValidation type="list" allowBlank="1" showInputMessage="1" showErrorMessage="1" sqref="K42" xr:uid="{00000000-0002-0000-0100-000001000000}">
      <formula1>$K$46:$K$52</formula1>
    </dataValidation>
  </dataValidations>
  <printOptions horizontalCentered="1"/>
  <pageMargins left="0.59055118110236227" right="0.39370078740157483" top="0.78740157480314965" bottom="0.19685039370078741" header="0.51181102362204722" footer="0"/>
  <pageSetup paperSize="9" scale="60" orientation="portrait" r:id="rId1"/>
  <headerFooter alignWithMargins="0"/>
  <ignoredErrors>
    <ignoredError sqref="G81 G43:G77 G78:G80" unlockedFormula="1"/>
    <ignoredError sqref="B43:C65 B67:C81 B66"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CC"/>
  </sheetPr>
  <dimension ref="A1:O49"/>
  <sheetViews>
    <sheetView showGridLines="0" topLeftCell="B1" zoomScale="90" zoomScaleNormal="90" zoomScaleSheetLayoutView="100" workbookViewId="0">
      <selection activeCell="B1" sqref="B1"/>
    </sheetView>
  </sheetViews>
  <sheetFormatPr defaultColWidth="9" defaultRowHeight="13.2" x14ac:dyDescent="0.2"/>
  <cols>
    <col min="1" max="1" width="3" style="109" hidden="1" customWidth="1"/>
    <col min="2" max="2" width="3.21875" style="109" customWidth="1"/>
    <col min="3" max="3" width="2.44140625" style="109" customWidth="1"/>
    <col min="4" max="4" width="21.88671875" style="109" customWidth="1"/>
    <col min="5" max="5" width="3.33203125" style="110" customWidth="1"/>
    <col min="6" max="6" width="12.6640625" style="109" customWidth="1"/>
    <col min="7" max="7" width="3.33203125" style="110" customWidth="1"/>
    <col min="8" max="8" width="12.6640625" style="109" customWidth="1"/>
    <col min="9" max="9" width="3.33203125" style="110" customWidth="1"/>
    <col min="10" max="10" width="12.6640625" style="109" customWidth="1"/>
    <col min="11" max="11" width="3.21875" style="109" customWidth="1"/>
    <col min="12" max="16384" width="9" style="109"/>
  </cols>
  <sheetData>
    <row r="1" spans="1:15" ht="15" customHeight="1" x14ac:dyDescent="0.2">
      <c r="A1" s="291"/>
      <c r="B1" s="117"/>
      <c r="C1" s="117"/>
      <c r="D1" s="117"/>
      <c r="E1" s="116"/>
      <c r="F1" s="117"/>
      <c r="G1" s="116"/>
      <c r="H1" s="117"/>
      <c r="I1" s="116"/>
      <c r="J1" s="117"/>
      <c r="K1" s="117"/>
      <c r="L1" s="117"/>
      <c r="M1" s="117"/>
      <c r="N1" s="240"/>
      <c r="O1" s="1"/>
    </row>
    <row r="2" spans="1:15" ht="15" customHeight="1" x14ac:dyDescent="0.2">
      <c r="B2" s="117"/>
      <c r="C2" s="117"/>
      <c r="D2" s="117"/>
      <c r="E2" s="116"/>
      <c r="F2" s="117"/>
      <c r="G2" s="116"/>
      <c r="H2" s="117"/>
      <c r="I2" s="116"/>
      <c r="J2" s="117"/>
      <c r="K2" s="117"/>
      <c r="L2" s="117"/>
      <c r="M2" s="117"/>
      <c r="N2" s="234"/>
      <c r="O2"/>
    </row>
    <row r="3" spans="1:15" ht="30" customHeight="1" x14ac:dyDescent="0.2">
      <c r="B3" s="117"/>
      <c r="C3" s="117"/>
      <c r="D3" s="117"/>
      <c r="E3" s="116"/>
      <c r="F3" s="117"/>
      <c r="G3" s="116"/>
      <c r="H3" s="117"/>
      <c r="I3" s="116"/>
      <c r="J3" s="117"/>
      <c r="K3" s="117"/>
      <c r="L3" s="117"/>
      <c r="M3" s="117"/>
      <c r="N3" s="240"/>
      <c r="O3" s="1"/>
    </row>
    <row r="4" spans="1:15" ht="60" customHeight="1" x14ac:dyDescent="0.2">
      <c r="B4" s="117"/>
      <c r="C4" s="117"/>
      <c r="D4" s="188" t="s">
        <v>153</v>
      </c>
      <c r="E4" s="652" t="str">
        <f>IF(入力!C3="","",入力!C3)</f>
        <v/>
      </c>
      <c r="F4" s="652"/>
      <c r="G4" s="652"/>
      <c r="H4" s="652"/>
      <c r="I4" s="652"/>
      <c r="J4" s="652"/>
      <c r="K4" s="652"/>
      <c r="L4" s="652"/>
      <c r="M4" s="117"/>
      <c r="N4" s="240"/>
      <c r="O4" s="1"/>
    </row>
    <row r="5" spans="1:15" ht="20.100000000000001" customHeight="1" x14ac:dyDescent="0.2">
      <c r="B5" s="117"/>
      <c r="C5" s="117"/>
      <c r="D5" s="117"/>
      <c r="E5" s="116"/>
      <c r="F5" s="117"/>
      <c r="G5" s="116"/>
      <c r="H5" s="117"/>
      <c r="I5" s="116"/>
      <c r="J5" s="117"/>
      <c r="K5" s="117"/>
      <c r="L5" s="117"/>
      <c r="M5" s="117"/>
      <c r="N5" s="248"/>
      <c r="O5" s="117"/>
    </row>
    <row r="6" spans="1:15" ht="20.100000000000001" customHeight="1" x14ac:dyDescent="0.2">
      <c r="B6" s="117" t="s">
        <v>79</v>
      </c>
      <c r="C6" s="115"/>
      <c r="D6" s="115"/>
      <c r="E6" s="64"/>
      <c r="F6" s="346" t="s">
        <v>120</v>
      </c>
      <c r="G6" s="197"/>
      <c r="H6" s="114"/>
      <c r="I6" s="64"/>
      <c r="J6" s="115"/>
      <c r="K6" s="115"/>
      <c r="L6" s="115"/>
      <c r="M6" s="117"/>
      <c r="N6" s="248"/>
      <c r="O6" s="117"/>
    </row>
    <row r="7" spans="1:15" ht="20.100000000000001" customHeight="1" x14ac:dyDescent="0.2">
      <c r="B7" s="117"/>
      <c r="C7" s="111" t="s">
        <v>78</v>
      </c>
      <c r="D7" s="112"/>
      <c r="E7" s="113" t="s">
        <v>80</v>
      </c>
      <c r="F7" s="319">
        <f>入力!G82/100000</f>
        <v>0</v>
      </c>
      <c r="G7" s="114"/>
      <c r="H7" s="114"/>
      <c r="I7" s="64"/>
      <c r="J7" s="115"/>
      <c r="K7" s="115"/>
      <c r="L7" s="115"/>
      <c r="M7" s="117"/>
      <c r="N7" s="248"/>
      <c r="O7" s="117"/>
    </row>
    <row r="8" spans="1:15" ht="20.100000000000001" customHeight="1" x14ac:dyDescent="0.2">
      <c r="B8" s="117"/>
      <c r="C8" s="112" t="s">
        <v>113</v>
      </c>
      <c r="D8" s="112"/>
      <c r="E8" s="113" t="s">
        <v>81</v>
      </c>
      <c r="F8" s="319">
        <f>入力!I82/100000</f>
        <v>0</v>
      </c>
      <c r="G8" s="114"/>
      <c r="H8" s="114"/>
      <c r="I8" s="64"/>
      <c r="J8" s="115"/>
      <c r="K8" s="115"/>
      <c r="L8" s="115"/>
      <c r="M8" s="117"/>
      <c r="N8" s="248"/>
      <c r="O8" s="117"/>
    </row>
    <row r="9" spans="1:15" ht="15" customHeight="1" x14ac:dyDescent="0.2">
      <c r="B9" s="117"/>
      <c r="C9" s="115"/>
      <c r="D9" s="115"/>
      <c r="E9" s="116"/>
      <c r="F9" s="117"/>
      <c r="G9" s="64"/>
      <c r="H9" s="115"/>
      <c r="I9" s="64"/>
      <c r="J9" s="115"/>
      <c r="K9" s="115"/>
      <c r="L9" s="115"/>
      <c r="M9" s="117"/>
      <c r="N9" s="248"/>
      <c r="O9" s="117"/>
    </row>
    <row r="10" spans="1:15" ht="20.100000000000001" customHeight="1" x14ac:dyDescent="0.2">
      <c r="B10" s="117"/>
      <c r="C10" s="112" t="s">
        <v>82</v>
      </c>
      <c r="D10" s="112"/>
      <c r="E10" s="113" t="s">
        <v>83</v>
      </c>
      <c r="F10" s="118">
        <f>入力!L42</f>
        <v>0.62508714420693279</v>
      </c>
      <c r="G10" s="115"/>
      <c r="H10" s="115"/>
      <c r="I10" s="64"/>
      <c r="J10" s="115"/>
      <c r="K10" s="115"/>
      <c r="L10" s="115"/>
      <c r="M10" s="117"/>
      <c r="N10" s="248"/>
      <c r="O10" s="117"/>
    </row>
    <row r="11" spans="1:15" ht="20.100000000000001" customHeight="1" x14ac:dyDescent="0.2">
      <c r="B11" s="117"/>
      <c r="C11" s="115"/>
      <c r="D11" s="115" t="str">
        <f>IF(入力!K42="その他",入力!P46,入力!K53&amp;"　〔 "&amp;入力!K42&amp;" 〕")</f>
        <v>松江市の平均消費性向　（総務省「家計調査」）　〔 令和６年平均 〕</v>
      </c>
      <c r="E11" s="64"/>
      <c r="F11" s="115"/>
      <c r="G11" s="64"/>
      <c r="H11" s="115"/>
      <c r="I11" s="64"/>
      <c r="J11" s="115"/>
      <c r="K11" s="115"/>
      <c r="L11" s="115"/>
      <c r="M11" s="117"/>
      <c r="N11" s="248"/>
      <c r="O11" s="117"/>
    </row>
    <row r="12" spans="1:15" ht="20.100000000000001" customHeight="1" x14ac:dyDescent="0.2">
      <c r="B12" s="117"/>
      <c r="C12" s="115"/>
      <c r="D12" s="115"/>
      <c r="E12" s="64"/>
      <c r="F12" s="115"/>
      <c r="G12" s="64"/>
      <c r="H12" s="115"/>
      <c r="I12" s="64"/>
      <c r="J12" s="115"/>
      <c r="K12" s="115"/>
      <c r="L12" s="115"/>
      <c r="M12" s="117"/>
      <c r="N12" s="248"/>
      <c r="O12" s="117"/>
    </row>
    <row r="13" spans="1:15" ht="20.100000000000001" customHeight="1" x14ac:dyDescent="0.2">
      <c r="B13" s="117" t="s">
        <v>84</v>
      </c>
      <c r="C13" s="115"/>
      <c r="D13" s="115"/>
      <c r="E13" s="64"/>
      <c r="F13" s="225"/>
      <c r="G13" s="197"/>
      <c r="H13" s="115"/>
      <c r="I13" s="64"/>
      <c r="J13" s="346" t="str">
        <f>F6</f>
        <v>（ 単位：億円 ）</v>
      </c>
      <c r="K13" s="115"/>
      <c r="L13" s="115"/>
      <c r="M13" s="117"/>
      <c r="N13" s="248"/>
      <c r="O13" s="117"/>
    </row>
    <row r="14" spans="1:15" ht="15" customHeight="1" x14ac:dyDescent="0.2">
      <c r="B14" s="117"/>
      <c r="C14" s="119"/>
      <c r="D14" s="120"/>
      <c r="E14" s="648" t="s">
        <v>85</v>
      </c>
      <c r="F14" s="649"/>
      <c r="G14" s="121"/>
      <c r="H14" s="122"/>
      <c r="I14" s="121"/>
      <c r="J14" s="120"/>
      <c r="K14" s="655" t="s">
        <v>157</v>
      </c>
      <c r="L14" s="656"/>
      <c r="M14" s="117"/>
      <c r="N14" s="248"/>
      <c r="O14" s="117"/>
    </row>
    <row r="15" spans="1:15" ht="15" customHeight="1" x14ac:dyDescent="0.2">
      <c r="B15" s="117"/>
      <c r="C15" s="123"/>
      <c r="D15" s="124"/>
      <c r="E15" s="123"/>
      <c r="F15" s="117"/>
      <c r="G15" s="125" t="s">
        <v>86</v>
      </c>
      <c r="H15" s="126"/>
      <c r="I15" s="127"/>
      <c r="J15" s="120"/>
      <c r="K15" s="657"/>
      <c r="L15" s="658"/>
      <c r="M15" s="117"/>
      <c r="N15" s="248"/>
      <c r="O15" s="117"/>
    </row>
    <row r="16" spans="1:15" ht="15" customHeight="1" x14ac:dyDescent="0.2">
      <c r="B16" s="117"/>
      <c r="C16" s="128"/>
      <c r="D16" s="129"/>
      <c r="E16" s="128"/>
      <c r="F16" s="130"/>
      <c r="G16" s="131"/>
      <c r="H16" s="132"/>
      <c r="I16" s="653" t="s">
        <v>87</v>
      </c>
      <c r="J16" s="654"/>
      <c r="K16" s="659"/>
      <c r="L16" s="660"/>
      <c r="M16" s="117"/>
      <c r="N16" s="248"/>
      <c r="O16" s="117"/>
    </row>
    <row r="17" spans="2:15" ht="20.100000000000001" customHeight="1" x14ac:dyDescent="0.2">
      <c r="B17" s="117"/>
      <c r="C17" s="133" t="s">
        <v>155</v>
      </c>
      <c r="D17" s="134"/>
      <c r="E17" s="135" t="s">
        <v>88</v>
      </c>
      <c r="F17" s="136">
        <f>計算!F49/100000</f>
        <v>0</v>
      </c>
      <c r="G17" s="137" t="s">
        <v>89</v>
      </c>
      <c r="H17" s="138">
        <f>計算!H49/100000</f>
        <v>0</v>
      </c>
      <c r="I17" s="137" t="s">
        <v>90</v>
      </c>
      <c r="J17" s="138">
        <f>計算!J49/100000</f>
        <v>0</v>
      </c>
      <c r="K17" s="139"/>
      <c r="L17" s="661">
        <f>計算!F328</f>
        <v>0</v>
      </c>
      <c r="M17" s="117"/>
      <c r="N17" s="248"/>
      <c r="O17" s="117"/>
    </row>
    <row r="18" spans="2:15" ht="20.100000000000001" customHeight="1" x14ac:dyDescent="0.2">
      <c r="B18" s="117"/>
      <c r="C18" s="140" t="s">
        <v>315</v>
      </c>
      <c r="D18" s="141"/>
      <c r="E18" s="142" t="s">
        <v>91</v>
      </c>
      <c r="F18" s="143">
        <f>計算!F142/100000</f>
        <v>0</v>
      </c>
      <c r="G18" s="144" t="s">
        <v>92</v>
      </c>
      <c r="H18" s="145">
        <f>計算!H142/100000</f>
        <v>0</v>
      </c>
      <c r="I18" s="144" t="s">
        <v>93</v>
      </c>
      <c r="J18" s="145">
        <f>計算!J142/100000</f>
        <v>0</v>
      </c>
      <c r="K18" s="139"/>
      <c r="L18" s="662"/>
      <c r="M18" s="117"/>
      <c r="N18" s="248"/>
      <c r="O18" s="117"/>
    </row>
    <row r="19" spans="2:15" ht="20.100000000000001" customHeight="1" x14ac:dyDescent="0.2">
      <c r="B19" s="117"/>
      <c r="C19" s="140" t="s">
        <v>316</v>
      </c>
      <c r="D19" s="141"/>
      <c r="E19" s="142" t="s">
        <v>94</v>
      </c>
      <c r="F19" s="143">
        <f>計算!D235/100000</f>
        <v>0</v>
      </c>
      <c r="G19" s="144" t="s">
        <v>106</v>
      </c>
      <c r="H19" s="145">
        <f>計算!F235/100000</f>
        <v>0</v>
      </c>
      <c r="I19" s="320" t="s">
        <v>245</v>
      </c>
      <c r="J19" s="145">
        <f>計算!H235/100000</f>
        <v>0</v>
      </c>
      <c r="K19" s="139"/>
      <c r="L19" s="662"/>
      <c r="M19" s="117"/>
      <c r="N19" s="248"/>
      <c r="O19" s="117"/>
    </row>
    <row r="20" spans="2:15" ht="20.100000000000001" customHeight="1" x14ac:dyDescent="0.2">
      <c r="B20" s="117"/>
      <c r="C20" s="146" t="s">
        <v>317</v>
      </c>
      <c r="D20" s="147"/>
      <c r="E20" s="148" t="s">
        <v>95</v>
      </c>
      <c r="F20" s="149">
        <f>計算!D281/100000</f>
        <v>0</v>
      </c>
      <c r="G20" s="150" t="s">
        <v>96</v>
      </c>
      <c r="H20" s="151">
        <f>計算!E281/100000</f>
        <v>0</v>
      </c>
      <c r="I20" s="150" t="s">
        <v>97</v>
      </c>
      <c r="J20" s="151">
        <f>計算!F281/100000</f>
        <v>0</v>
      </c>
      <c r="K20" s="152"/>
      <c r="L20" s="663"/>
      <c r="M20" s="117"/>
      <c r="N20" s="248"/>
      <c r="O20" s="117"/>
    </row>
    <row r="21" spans="2:15" ht="20.100000000000001" customHeight="1" x14ac:dyDescent="0.2">
      <c r="B21" s="117"/>
      <c r="C21" s="650" t="s">
        <v>158</v>
      </c>
      <c r="D21" s="651"/>
      <c r="E21" s="154"/>
      <c r="F21" s="279" t="str">
        <f>IF(ISERROR(F20/F7),"",F20/F7)</f>
        <v/>
      </c>
      <c r="G21" s="198"/>
      <c r="H21" s="251"/>
      <c r="I21" s="198"/>
      <c r="J21" s="155"/>
      <c r="K21" s="155"/>
      <c r="L21" s="117"/>
      <c r="M21" s="117"/>
      <c r="N21" s="248"/>
      <c r="O21" s="117"/>
    </row>
    <row r="22" spans="2:15" ht="18" customHeight="1" x14ac:dyDescent="0.15">
      <c r="B22" s="117"/>
      <c r="C22" s="64"/>
      <c r="D22" s="273" t="s">
        <v>156</v>
      </c>
      <c r="E22" s="116"/>
      <c r="F22" s="186"/>
      <c r="G22" s="198"/>
      <c r="H22" s="155"/>
      <c r="I22" s="198"/>
      <c r="J22" s="155"/>
      <c r="K22" s="155"/>
      <c r="L22" s="117"/>
      <c r="M22" s="117"/>
      <c r="N22" s="248"/>
      <c r="O22" s="117"/>
    </row>
    <row r="23" spans="2:15" ht="18" customHeight="1" x14ac:dyDescent="0.2">
      <c r="B23" s="117"/>
      <c r="C23" s="117"/>
      <c r="D23" s="115" t="s">
        <v>252</v>
      </c>
      <c r="E23" s="116"/>
      <c r="F23" s="117"/>
      <c r="G23" s="116"/>
      <c r="H23" s="117"/>
      <c r="I23" s="116"/>
      <c r="J23" s="117"/>
      <c r="K23" s="117"/>
      <c r="L23" s="117"/>
      <c r="M23" s="117"/>
      <c r="N23" s="248"/>
      <c r="O23" s="117"/>
    </row>
    <row r="24" spans="2:15" ht="20.100000000000001" customHeight="1" x14ac:dyDescent="0.2">
      <c r="B24" s="117"/>
      <c r="C24" s="117"/>
      <c r="D24" s="117"/>
      <c r="E24" s="116"/>
      <c r="F24" s="117"/>
      <c r="G24" s="116"/>
      <c r="H24" s="117"/>
      <c r="I24" s="116"/>
      <c r="J24" s="117"/>
      <c r="K24" s="117"/>
      <c r="L24" s="117"/>
      <c r="M24" s="117"/>
      <c r="N24" s="248"/>
      <c r="O24" s="117"/>
    </row>
    <row r="25" spans="2:15" ht="20.100000000000001" customHeight="1" x14ac:dyDescent="0.2">
      <c r="B25" s="117" t="s">
        <v>98</v>
      </c>
      <c r="C25" s="117"/>
      <c r="D25" s="117"/>
      <c r="E25" s="116"/>
      <c r="F25" s="117"/>
      <c r="G25" s="116"/>
      <c r="H25" s="117"/>
      <c r="I25" s="116"/>
      <c r="J25" s="117"/>
      <c r="K25" s="117"/>
      <c r="L25" s="117"/>
      <c r="M25" s="117"/>
      <c r="N25" s="248"/>
      <c r="O25" s="117"/>
    </row>
    <row r="26" spans="2:15" ht="20.100000000000001" customHeight="1" x14ac:dyDescent="0.2">
      <c r="B26" s="199" t="s">
        <v>99</v>
      </c>
      <c r="D26" s="117"/>
      <c r="E26" s="116"/>
      <c r="F26" s="117"/>
      <c r="G26" s="116"/>
      <c r="H26" s="117"/>
      <c r="I26" s="116"/>
      <c r="J26" s="117"/>
      <c r="K26" s="117"/>
      <c r="L26" s="117"/>
      <c r="M26" s="117"/>
      <c r="N26" s="248"/>
      <c r="O26" s="117"/>
    </row>
    <row r="27" spans="2:15" ht="20.100000000000001" customHeight="1" x14ac:dyDescent="0.2">
      <c r="B27" s="199" t="s">
        <v>100</v>
      </c>
      <c r="D27" s="117"/>
      <c r="E27" s="116"/>
      <c r="F27" s="117"/>
      <c r="G27" s="116"/>
      <c r="H27" s="117"/>
      <c r="I27" s="116"/>
      <c r="J27" s="117"/>
      <c r="K27" s="117"/>
      <c r="L27" s="117"/>
      <c r="M27" s="117"/>
      <c r="N27" s="248"/>
      <c r="O27" s="117"/>
    </row>
    <row r="28" spans="2:15" ht="20.100000000000001" customHeight="1" x14ac:dyDescent="0.2">
      <c r="B28" s="199" t="s">
        <v>101</v>
      </c>
      <c r="D28" s="117"/>
      <c r="E28" s="116"/>
      <c r="F28" s="117"/>
      <c r="G28" s="116"/>
      <c r="H28" s="117"/>
      <c r="I28" s="116"/>
      <c r="J28" s="117"/>
      <c r="K28" s="117"/>
      <c r="L28" s="117"/>
      <c r="M28" s="117"/>
      <c r="N28" s="248"/>
      <c r="O28" s="117"/>
    </row>
    <row r="29" spans="2:15" ht="20.100000000000001" customHeight="1" x14ac:dyDescent="0.2">
      <c r="B29" s="199" t="s">
        <v>102</v>
      </c>
      <c r="D29" s="117"/>
      <c r="E29" s="116"/>
      <c r="F29" s="117"/>
      <c r="G29" s="116"/>
      <c r="H29" s="117"/>
      <c r="I29" s="116"/>
      <c r="J29" s="117"/>
      <c r="K29" s="117"/>
      <c r="L29" s="117"/>
      <c r="M29" s="117"/>
      <c r="N29" s="248"/>
      <c r="O29" s="117"/>
    </row>
    <row r="30" spans="2:15" ht="20.100000000000001" customHeight="1" x14ac:dyDescent="0.2">
      <c r="B30" s="199" t="s">
        <v>103</v>
      </c>
      <c r="D30" s="117"/>
      <c r="E30" s="116"/>
      <c r="F30" s="117"/>
      <c r="G30" s="116"/>
      <c r="H30" s="117"/>
      <c r="I30" s="116"/>
      <c r="J30" s="117"/>
      <c r="K30" s="117"/>
      <c r="L30" s="117"/>
      <c r="M30" s="117"/>
      <c r="N30" s="248"/>
      <c r="O30" s="117"/>
    </row>
    <row r="31" spans="2:15" ht="20.100000000000001" customHeight="1" x14ac:dyDescent="0.2">
      <c r="B31" s="199" t="s">
        <v>314</v>
      </c>
      <c r="D31" s="117"/>
      <c r="E31" s="116"/>
      <c r="F31" s="117"/>
      <c r="G31" s="116"/>
      <c r="H31" s="117"/>
      <c r="I31" s="116"/>
      <c r="J31" s="117"/>
      <c r="K31" s="117"/>
      <c r="L31" s="117"/>
      <c r="M31" s="117"/>
      <c r="N31" s="248"/>
      <c r="O31" s="117"/>
    </row>
    <row r="32" spans="2:15" ht="20.100000000000001" customHeight="1" x14ac:dyDescent="0.2">
      <c r="B32" s="199" t="s">
        <v>104</v>
      </c>
      <c r="D32" s="117"/>
      <c r="E32" s="116"/>
      <c r="F32" s="117"/>
      <c r="G32" s="116"/>
      <c r="H32" s="117"/>
      <c r="I32" s="116"/>
      <c r="J32" s="117"/>
      <c r="K32" s="117"/>
      <c r="L32" s="117"/>
      <c r="M32" s="117"/>
      <c r="N32" s="248"/>
      <c r="O32" s="117"/>
    </row>
    <row r="33" spans="2:15" ht="20.100000000000001" customHeight="1" x14ac:dyDescent="0.2">
      <c r="B33" s="117"/>
      <c r="C33" s="117"/>
      <c r="D33" s="117"/>
      <c r="E33" s="116"/>
      <c r="F33" s="117"/>
      <c r="G33" s="116"/>
      <c r="H33" s="117"/>
      <c r="I33" s="116"/>
      <c r="J33" s="117"/>
      <c r="K33" s="117"/>
      <c r="L33" s="117"/>
      <c r="M33" s="117"/>
      <c r="N33" s="248"/>
      <c r="O33" s="117"/>
    </row>
    <row r="34" spans="2:15" ht="20.100000000000001" customHeight="1" x14ac:dyDescent="0.2">
      <c r="B34" s="117" t="s">
        <v>105</v>
      </c>
      <c r="C34" s="117"/>
      <c r="D34" s="117"/>
      <c r="E34" s="116"/>
      <c r="F34" s="117"/>
      <c r="G34" s="116"/>
      <c r="H34" s="117"/>
      <c r="I34" s="116"/>
      <c r="J34" s="117"/>
      <c r="K34" s="117"/>
      <c r="L34" s="117"/>
      <c r="M34" s="117"/>
      <c r="N34" s="248"/>
      <c r="O34" s="117"/>
    </row>
    <row r="35" spans="2:15" ht="20.100000000000001" customHeight="1" x14ac:dyDescent="0.2">
      <c r="B35" s="209" t="s">
        <v>396</v>
      </c>
      <c r="C35" s="209"/>
      <c r="E35" s="210"/>
      <c r="F35" s="209"/>
      <c r="G35" s="210"/>
      <c r="H35" s="209"/>
      <c r="I35" s="210"/>
      <c r="J35" s="209"/>
      <c r="K35" s="209"/>
      <c r="L35" s="209"/>
      <c r="M35" s="117"/>
      <c r="N35" s="248"/>
      <c r="O35" s="117"/>
    </row>
    <row r="36" spans="2:15" ht="20.100000000000001" customHeight="1" x14ac:dyDescent="0.2">
      <c r="B36" s="623" t="s">
        <v>374</v>
      </c>
      <c r="C36" s="623"/>
      <c r="E36" s="623"/>
      <c r="F36" s="623"/>
      <c r="G36" s="623"/>
      <c r="H36" s="623"/>
      <c r="I36" s="623"/>
      <c r="J36" s="623"/>
      <c r="K36" s="622"/>
      <c r="L36" s="622"/>
      <c r="M36" s="117"/>
      <c r="N36" s="248"/>
      <c r="O36" s="117"/>
    </row>
    <row r="37" spans="2:15" ht="20.100000000000001" customHeight="1" x14ac:dyDescent="0.2">
      <c r="B37" s="623" t="s">
        <v>375</v>
      </c>
      <c r="C37" s="623"/>
      <c r="E37" s="623"/>
      <c r="F37" s="623"/>
      <c r="G37" s="623"/>
      <c r="H37" s="623"/>
      <c r="I37" s="623"/>
      <c r="J37" s="623"/>
      <c r="K37" s="622"/>
      <c r="L37" s="622"/>
      <c r="M37" s="117"/>
      <c r="N37" s="248"/>
      <c r="O37" s="117"/>
    </row>
    <row r="38" spans="2:15" ht="15" customHeight="1" x14ac:dyDescent="0.2">
      <c r="B38" s="117"/>
      <c r="C38" s="117"/>
      <c r="D38" s="117"/>
      <c r="E38" s="116"/>
      <c r="F38" s="117"/>
      <c r="G38" s="116"/>
      <c r="H38" s="117"/>
      <c r="I38" s="116"/>
      <c r="J38" s="117"/>
      <c r="K38" s="117"/>
      <c r="L38" s="117"/>
      <c r="M38" s="117"/>
      <c r="N38" s="248"/>
      <c r="O38" s="117"/>
    </row>
    <row r="39" spans="2:15" ht="15" customHeight="1" x14ac:dyDescent="0.2">
      <c r="B39" s="249"/>
      <c r="C39" s="249"/>
      <c r="D39" s="249"/>
      <c r="E39" s="250"/>
      <c r="F39" s="249"/>
      <c r="G39" s="250"/>
      <c r="H39" s="249"/>
      <c r="I39" s="250"/>
      <c r="J39" s="249"/>
      <c r="K39" s="249"/>
      <c r="L39" s="249"/>
      <c r="M39" s="249"/>
      <c r="N39" s="117"/>
      <c r="O39" s="117"/>
    </row>
    <row r="40" spans="2:15" ht="15" customHeight="1" x14ac:dyDescent="0.2">
      <c r="B40" s="117"/>
      <c r="C40" s="117"/>
      <c r="D40" s="117"/>
      <c r="E40" s="116"/>
      <c r="F40" s="117"/>
      <c r="G40" s="116"/>
      <c r="H40" s="117"/>
      <c r="I40" s="116"/>
      <c r="J40" s="117"/>
      <c r="K40" s="117"/>
      <c r="L40" s="117"/>
      <c r="M40" s="117"/>
      <c r="N40" s="117"/>
      <c r="O40" s="117"/>
    </row>
    <row r="41" spans="2:15" ht="15" customHeight="1" x14ac:dyDescent="0.2">
      <c r="B41" s="117"/>
      <c r="C41" s="117"/>
      <c r="D41" s="117"/>
      <c r="E41" s="116"/>
      <c r="F41" s="117"/>
      <c r="G41" s="116"/>
      <c r="H41" s="117"/>
      <c r="I41" s="116"/>
      <c r="J41" s="117"/>
      <c r="K41" s="117"/>
      <c r="L41" s="117"/>
      <c r="M41" s="117"/>
      <c r="N41" s="117"/>
      <c r="O41" s="117"/>
    </row>
    <row r="42" spans="2:15" ht="15" customHeight="1" x14ac:dyDescent="0.2">
      <c r="B42" s="117"/>
      <c r="C42" s="117"/>
      <c r="D42" s="117"/>
      <c r="E42" s="116"/>
      <c r="F42" s="117"/>
      <c r="G42" s="116"/>
      <c r="H42" s="117"/>
      <c r="I42" s="116"/>
      <c r="J42" s="117"/>
      <c r="K42" s="117"/>
      <c r="L42" s="117"/>
      <c r="M42" s="117"/>
      <c r="N42" s="117"/>
      <c r="O42" s="117"/>
    </row>
    <row r="43" spans="2:15" ht="15" customHeight="1" x14ac:dyDescent="0.2">
      <c r="B43" s="117"/>
      <c r="C43" s="117"/>
      <c r="D43" s="117"/>
      <c r="E43" s="116"/>
      <c r="F43" s="117"/>
      <c r="G43" s="116"/>
      <c r="H43" s="117"/>
      <c r="I43" s="116"/>
      <c r="J43" s="117"/>
      <c r="K43" s="117"/>
      <c r="L43" s="117"/>
      <c r="M43" s="117"/>
      <c r="N43" s="117"/>
      <c r="O43" s="117"/>
    </row>
    <row r="44" spans="2:15" ht="15" customHeight="1" x14ac:dyDescent="0.2">
      <c r="B44" s="117"/>
      <c r="C44" s="117"/>
      <c r="D44" s="117"/>
      <c r="E44" s="116"/>
      <c r="F44" s="117"/>
      <c r="G44" s="116"/>
      <c r="H44" s="117"/>
      <c r="I44" s="116"/>
      <c r="J44" s="117"/>
      <c r="K44" s="117"/>
      <c r="L44" s="117"/>
      <c r="M44" s="117"/>
      <c r="N44" s="117"/>
      <c r="O44" s="117"/>
    </row>
    <row r="45" spans="2:15" ht="15" customHeight="1" x14ac:dyDescent="0.2">
      <c r="B45" s="117"/>
      <c r="C45" s="117"/>
      <c r="D45" s="117"/>
      <c r="E45" s="116"/>
      <c r="F45" s="117"/>
      <c r="G45" s="116"/>
      <c r="H45" s="117"/>
      <c r="I45" s="116"/>
      <c r="J45" s="117"/>
      <c r="K45" s="117"/>
      <c r="L45" s="117"/>
      <c r="M45" s="117"/>
      <c r="N45" s="117"/>
      <c r="O45" s="117"/>
    </row>
    <row r="46" spans="2:15" x14ac:dyDescent="0.2">
      <c r="B46" s="117"/>
      <c r="C46" s="117"/>
      <c r="D46" s="117"/>
      <c r="E46" s="116"/>
      <c r="F46" s="117"/>
      <c r="G46" s="116"/>
      <c r="H46" s="117"/>
      <c r="I46" s="116"/>
      <c r="J46" s="117"/>
      <c r="K46" s="117"/>
      <c r="L46" s="117"/>
      <c r="M46" s="117"/>
    </row>
    <row r="47" spans="2:15" x14ac:dyDescent="0.2">
      <c r="B47" s="117"/>
      <c r="C47" s="117"/>
      <c r="D47" s="117"/>
      <c r="E47" s="116"/>
      <c r="F47" s="117"/>
      <c r="G47" s="116"/>
      <c r="H47" s="117"/>
      <c r="I47" s="116"/>
      <c r="J47" s="117"/>
      <c r="K47" s="117"/>
      <c r="L47" s="117"/>
      <c r="M47" s="117"/>
    </row>
    <row r="48" spans="2:15" x14ac:dyDescent="0.2">
      <c r="B48" s="117"/>
      <c r="C48" s="117"/>
      <c r="D48" s="117"/>
      <c r="E48" s="116"/>
      <c r="F48" s="117"/>
      <c r="G48" s="116"/>
      <c r="H48" s="117"/>
      <c r="I48" s="116"/>
      <c r="J48" s="117"/>
      <c r="K48" s="117"/>
      <c r="L48" s="117"/>
      <c r="M48" s="117"/>
    </row>
    <row r="49" spans="2:13" x14ac:dyDescent="0.2">
      <c r="B49" s="117"/>
      <c r="C49" s="117"/>
      <c r="D49" s="117"/>
      <c r="E49" s="116"/>
      <c r="F49" s="117"/>
      <c r="G49" s="116"/>
      <c r="H49" s="117"/>
      <c r="I49" s="116"/>
      <c r="J49" s="117"/>
      <c r="K49" s="117"/>
      <c r="L49" s="117"/>
      <c r="M49" s="117"/>
    </row>
  </sheetData>
  <sheetProtection sheet="1" selectLockedCells="1"/>
  <mergeCells count="6">
    <mergeCell ref="E14:F14"/>
    <mergeCell ref="C21:D21"/>
    <mergeCell ref="E4:L4"/>
    <mergeCell ref="I16:J16"/>
    <mergeCell ref="K14:L16"/>
    <mergeCell ref="L17:L20"/>
  </mergeCells>
  <phoneticPr fontId="2"/>
  <printOptions horizontalCentered="1"/>
  <pageMargins left="0.59055118110236227" right="0.19685039370078741" top="0.98425196850393704" bottom="0.39370078740157483" header="0.51181102362204722" footer="0"/>
  <pageSetup paperSize="9" scale="95"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CC"/>
  </sheetPr>
  <dimension ref="A1:O46"/>
  <sheetViews>
    <sheetView showGridLines="0" topLeftCell="B1" zoomScale="90" zoomScaleNormal="90" zoomScaleSheetLayoutView="115" workbookViewId="0">
      <selection activeCell="B1" sqref="B1"/>
    </sheetView>
  </sheetViews>
  <sheetFormatPr defaultColWidth="9" defaultRowHeight="13.2" x14ac:dyDescent="0.2"/>
  <cols>
    <col min="1" max="1" width="3.21875" style="109" hidden="1" customWidth="1"/>
    <col min="2" max="2" width="3.21875" style="109" customWidth="1"/>
    <col min="3" max="3" width="2.44140625" style="109" customWidth="1"/>
    <col min="4" max="4" width="21.88671875" style="109" customWidth="1"/>
    <col min="5" max="5" width="3.33203125" style="110" customWidth="1"/>
    <col min="6" max="6" width="12.6640625" style="109" customWidth="1"/>
    <col min="7" max="7" width="3.33203125" style="110" customWidth="1"/>
    <col min="8" max="8" width="12.6640625" style="109" customWidth="1"/>
    <col min="9" max="9" width="3.33203125" style="110" customWidth="1"/>
    <col min="10" max="10" width="12.6640625" style="109" customWidth="1"/>
    <col min="11" max="11" width="3.21875" style="109" customWidth="1"/>
    <col min="12" max="16384" width="9" style="109"/>
  </cols>
  <sheetData>
    <row r="1" spans="1:15" ht="15" customHeight="1" x14ac:dyDescent="0.2">
      <c r="A1" s="291"/>
      <c r="B1" s="117"/>
      <c r="C1" s="117"/>
      <c r="D1" s="117"/>
      <c r="E1" s="116"/>
      <c r="F1" s="117"/>
      <c r="G1" s="116"/>
      <c r="H1" s="117"/>
      <c r="I1" s="116"/>
      <c r="J1" s="117"/>
      <c r="K1" s="117"/>
      <c r="L1" s="117"/>
      <c r="M1" s="117"/>
      <c r="N1" s="240"/>
      <c r="O1" s="1"/>
    </row>
    <row r="2" spans="1:15" ht="15" customHeight="1" x14ac:dyDescent="0.2">
      <c r="B2" s="117"/>
      <c r="C2" s="117"/>
      <c r="D2" s="117"/>
      <c r="E2" s="116"/>
      <c r="F2" s="117"/>
      <c r="G2" s="116"/>
      <c r="H2" s="117"/>
      <c r="I2" s="116"/>
      <c r="J2" s="117"/>
      <c r="K2" s="117"/>
      <c r="L2" s="117"/>
      <c r="M2" s="117"/>
      <c r="N2" s="234"/>
      <c r="O2"/>
    </row>
    <row r="3" spans="1:15" ht="30" customHeight="1" x14ac:dyDescent="0.2">
      <c r="B3" s="117"/>
      <c r="C3" s="117"/>
      <c r="D3" s="117"/>
      <c r="E3" s="116"/>
      <c r="F3" s="117"/>
      <c r="G3" s="116"/>
      <c r="H3" s="117"/>
      <c r="I3" s="116"/>
      <c r="J3" s="117"/>
      <c r="K3" s="117"/>
      <c r="L3" s="117"/>
      <c r="M3" s="117"/>
      <c r="N3" s="240"/>
      <c r="O3" s="1"/>
    </row>
    <row r="4" spans="1:15" ht="60" customHeight="1" x14ac:dyDescent="0.2">
      <c r="B4" s="117"/>
      <c r="C4" s="117"/>
      <c r="D4" s="276" t="s">
        <v>154</v>
      </c>
      <c r="E4" s="652" t="str">
        <f>IF(入力!C3="","",入力!C3)</f>
        <v/>
      </c>
      <c r="F4" s="652"/>
      <c r="G4" s="652"/>
      <c r="H4" s="652"/>
      <c r="I4" s="652"/>
      <c r="J4" s="652"/>
      <c r="K4" s="652"/>
      <c r="L4" s="652"/>
      <c r="M4" s="117"/>
      <c r="N4" s="240"/>
      <c r="O4" s="1"/>
    </row>
    <row r="5" spans="1:15" ht="20.100000000000001" customHeight="1" x14ac:dyDescent="0.2">
      <c r="B5" s="117"/>
      <c r="C5" s="117"/>
      <c r="D5" s="117"/>
      <c r="E5" s="116"/>
      <c r="F5" s="117"/>
      <c r="G5" s="116"/>
      <c r="H5" s="117"/>
      <c r="I5" s="116"/>
      <c r="J5" s="117"/>
      <c r="K5" s="117"/>
      <c r="L5" s="117"/>
      <c r="M5" s="117"/>
      <c r="N5" s="248"/>
    </row>
    <row r="6" spans="1:15" ht="20.100000000000001" customHeight="1" x14ac:dyDescent="0.2">
      <c r="B6" s="117" t="s">
        <v>79</v>
      </c>
      <c r="C6" s="115"/>
      <c r="D6" s="115"/>
      <c r="E6" s="64"/>
      <c r="F6" s="346" t="s">
        <v>121</v>
      </c>
      <c r="G6" s="197"/>
      <c r="H6" s="114"/>
      <c r="I6" s="64"/>
      <c r="J6" s="115"/>
      <c r="K6" s="115"/>
      <c r="L6" s="115"/>
      <c r="M6" s="117"/>
      <c r="N6" s="248"/>
    </row>
    <row r="7" spans="1:15" ht="20.100000000000001" customHeight="1" x14ac:dyDescent="0.2">
      <c r="B7" s="117"/>
      <c r="C7" s="111" t="s">
        <v>78</v>
      </c>
      <c r="D7" s="112"/>
      <c r="E7" s="113" t="s">
        <v>80</v>
      </c>
      <c r="F7" s="277">
        <f>入力!G82</f>
        <v>0</v>
      </c>
      <c r="G7" s="114"/>
      <c r="H7" s="114"/>
      <c r="I7" s="64"/>
      <c r="J7" s="115"/>
      <c r="K7" s="115"/>
      <c r="L7" s="115"/>
      <c r="M7" s="117"/>
      <c r="N7" s="248"/>
    </row>
    <row r="8" spans="1:15" ht="20.100000000000001" customHeight="1" x14ac:dyDescent="0.2">
      <c r="B8" s="117"/>
      <c r="C8" s="112" t="s">
        <v>113</v>
      </c>
      <c r="D8" s="112"/>
      <c r="E8" s="113" t="s">
        <v>81</v>
      </c>
      <c r="F8" s="277">
        <f>入力!I82</f>
        <v>0</v>
      </c>
      <c r="G8" s="114"/>
      <c r="H8" s="114"/>
      <c r="I8" s="64"/>
      <c r="J8" s="115"/>
      <c r="K8" s="115"/>
      <c r="L8" s="115"/>
      <c r="M8" s="117"/>
      <c r="N8" s="248"/>
    </row>
    <row r="9" spans="1:15" ht="15" customHeight="1" x14ac:dyDescent="0.2">
      <c r="B9" s="117"/>
      <c r="C9" s="115"/>
      <c r="D9" s="115"/>
      <c r="E9" s="116"/>
      <c r="F9" s="117"/>
      <c r="G9" s="64"/>
      <c r="H9" s="115"/>
      <c r="I9" s="64"/>
      <c r="J9" s="115"/>
      <c r="K9" s="115"/>
      <c r="L9" s="115"/>
      <c r="M9" s="117"/>
      <c r="N9" s="248"/>
    </row>
    <row r="10" spans="1:15" ht="20.100000000000001" customHeight="1" x14ac:dyDescent="0.2">
      <c r="B10" s="117"/>
      <c r="C10" s="112" t="s">
        <v>82</v>
      </c>
      <c r="D10" s="112"/>
      <c r="E10" s="113" t="s">
        <v>83</v>
      </c>
      <c r="F10" s="118">
        <f>入力!L42</f>
        <v>0.62508714420693279</v>
      </c>
      <c r="G10" s="115"/>
      <c r="H10" s="115"/>
      <c r="I10" s="64"/>
      <c r="J10" s="115"/>
      <c r="K10" s="115"/>
      <c r="L10" s="115"/>
      <c r="M10" s="117"/>
      <c r="N10" s="248"/>
    </row>
    <row r="11" spans="1:15" ht="20.100000000000001" customHeight="1" x14ac:dyDescent="0.2">
      <c r="B11" s="117"/>
      <c r="C11" s="115"/>
      <c r="D11" s="115" t="str">
        <f>IF(入力!K42="その他",入力!P46,入力!K53&amp;"　〔 "&amp;入力!K42&amp;" 〕")</f>
        <v>松江市の平均消費性向　（総務省「家計調査」）　〔 令和６年平均 〕</v>
      </c>
      <c r="E11" s="64"/>
      <c r="F11" s="115"/>
      <c r="G11" s="64"/>
      <c r="H11" s="115"/>
      <c r="I11" s="64"/>
      <c r="J11" s="115"/>
      <c r="K11" s="115"/>
      <c r="L11" s="115"/>
      <c r="M11" s="117"/>
      <c r="N11" s="248"/>
    </row>
    <row r="12" spans="1:15" ht="20.100000000000001" customHeight="1" x14ac:dyDescent="0.2">
      <c r="B12" s="117"/>
      <c r="C12" s="115"/>
      <c r="D12" s="115"/>
      <c r="E12" s="64"/>
      <c r="F12" s="115"/>
      <c r="G12" s="64"/>
      <c r="H12" s="115"/>
      <c r="I12" s="64"/>
      <c r="J12" s="115"/>
      <c r="K12" s="115"/>
      <c r="L12" s="115"/>
      <c r="M12" s="117"/>
      <c r="N12" s="248"/>
    </row>
    <row r="13" spans="1:15" ht="20.100000000000001" customHeight="1" x14ac:dyDescent="0.2">
      <c r="B13" s="117" t="s">
        <v>84</v>
      </c>
      <c r="C13" s="115"/>
      <c r="D13" s="115"/>
      <c r="E13" s="64"/>
      <c r="F13" s="114"/>
      <c r="G13" s="197"/>
      <c r="H13" s="115"/>
      <c r="I13" s="64"/>
      <c r="J13" s="346" t="str">
        <f>F6</f>
        <v>（ 単位：千円 ）</v>
      </c>
      <c r="K13" s="115"/>
      <c r="L13" s="115"/>
      <c r="M13" s="117"/>
      <c r="N13" s="248"/>
    </row>
    <row r="14" spans="1:15" ht="15" customHeight="1" x14ac:dyDescent="0.2">
      <c r="B14" s="117"/>
      <c r="C14" s="119"/>
      <c r="D14" s="120"/>
      <c r="E14" s="648" t="s">
        <v>85</v>
      </c>
      <c r="F14" s="649"/>
      <c r="G14" s="121"/>
      <c r="H14" s="122"/>
      <c r="I14" s="121"/>
      <c r="J14" s="120"/>
      <c r="K14" s="655" t="s">
        <v>157</v>
      </c>
      <c r="L14" s="656"/>
      <c r="M14" s="117"/>
      <c r="N14" s="248"/>
    </row>
    <row r="15" spans="1:15" ht="15" customHeight="1" x14ac:dyDescent="0.2">
      <c r="B15" s="117"/>
      <c r="C15" s="123"/>
      <c r="D15" s="124"/>
      <c r="E15" s="123"/>
      <c r="F15" s="117"/>
      <c r="G15" s="125" t="s">
        <v>86</v>
      </c>
      <c r="H15" s="126"/>
      <c r="I15" s="127"/>
      <c r="J15" s="120"/>
      <c r="K15" s="657"/>
      <c r="L15" s="658"/>
      <c r="M15" s="117"/>
      <c r="N15" s="248"/>
    </row>
    <row r="16" spans="1:15" ht="15" customHeight="1" x14ac:dyDescent="0.2">
      <c r="B16" s="117"/>
      <c r="C16" s="128"/>
      <c r="D16" s="129"/>
      <c r="E16" s="128"/>
      <c r="F16" s="130"/>
      <c r="G16" s="131"/>
      <c r="H16" s="132"/>
      <c r="I16" s="653" t="s">
        <v>87</v>
      </c>
      <c r="J16" s="654"/>
      <c r="K16" s="659"/>
      <c r="L16" s="660"/>
      <c r="M16" s="117"/>
      <c r="N16" s="248"/>
    </row>
    <row r="17" spans="2:14" ht="20.100000000000001" customHeight="1" x14ac:dyDescent="0.2">
      <c r="B17" s="117"/>
      <c r="C17" s="133" t="s">
        <v>155</v>
      </c>
      <c r="D17" s="134"/>
      <c r="E17" s="135" t="s">
        <v>88</v>
      </c>
      <c r="F17" s="155">
        <f>計算!F49</f>
        <v>0</v>
      </c>
      <c r="G17" s="156" t="s">
        <v>89</v>
      </c>
      <c r="H17" s="157">
        <f>計算!H49</f>
        <v>0</v>
      </c>
      <c r="I17" s="156" t="s">
        <v>90</v>
      </c>
      <c r="J17" s="157">
        <f>計算!J49</f>
        <v>0</v>
      </c>
      <c r="K17" s="139"/>
      <c r="L17" s="661">
        <f>計算!F328</f>
        <v>0</v>
      </c>
      <c r="M17" s="117"/>
      <c r="N17" s="248"/>
    </row>
    <row r="18" spans="2:14" ht="20.100000000000001" customHeight="1" x14ac:dyDescent="0.2">
      <c r="B18" s="117"/>
      <c r="C18" s="140" t="s">
        <v>315</v>
      </c>
      <c r="D18" s="141"/>
      <c r="E18" s="142" t="s">
        <v>91</v>
      </c>
      <c r="F18" s="158">
        <f>計算!F142</f>
        <v>0</v>
      </c>
      <c r="G18" s="159" t="s">
        <v>92</v>
      </c>
      <c r="H18" s="160">
        <f>計算!H142</f>
        <v>0</v>
      </c>
      <c r="I18" s="159" t="s">
        <v>93</v>
      </c>
      <c r="J18" s="160">
        <f>計算!J142</f>
        <v>0</v>
      </c>
      <c r="K18" s="139"/>
      <c r="L18" s="662"/>
      <c r="M18" s="117"/>
      <c r="N18" s="248"/>
    </row>
    <row r="19" spans="2:14" ht="20.100000000000001" customHeight="1" x14ac:dyDescent="0.2">
      <c r="B19" s="117"/>
      <c r="C19" s="140" t="s">
        <v>316</v>
      </c>
      <c r="D19" s="141"/>
      <c r="E19" s="142" t="s">
        <v>94</v>
      </c>
      <c r="F19" s="158">
        <f>計算!D235</f>
        <v>0</v>
      </c>
      <c r="G19" s="159" t="s">
        <v>106</v>
      </c>
      <c r="H19" s="160">
        <f>計算!F235</f>
        <v>0</v>
      </c>
      <c r="I19" s="320" t="s">
        <v>245</v>
      </c>
      <c r="J19" s="160">
        <f>計算!H235</f>
        <v>0</v>
      </c>
      <c r="K19" s="139"/>
      <c r="L19" s="662"/>
      <c r="M19" s="117"/>
      <c r="N19" s="248"/>
    </row>
    <row r="20" spans="2:14" ht="20.100000000000001" customHeight="1" x14ac:dyDescent="0.2">
      <c r="B20" s="117"/>
      <c r="C20" s="146" t="s">
        <v>317</v>
      </c>
      <c r="D20" s="147"/>
      <c r="E20" s="148" t="s">
        <v>95</v>
      </c>
      <c r="F20" s="161">
        <f>計算!D281</f>
        <v>0</v>
      </c>
      <c r="G20" s="162" t="s">
        <v>96</v>
      </c>
      <c r="H20" s="153">
        <f>計算!E281</f>
        <v>0</v>
      </c>
      <c r="I20" s="162" t="s">
        <v>97</v>
      </c>
      <c r="J20" s="153">
        <f>計算!F281</f>
        <v>0</v>
      </c>
      <c r="K20" s="152"/>
      <c r="L20" s="663"/>
      <c r="M20" s="117"/>
      <c r="N20" s="248"/>
    </row>
    <row r="21" spans="2:14" ht="20.100000000000001" customHeight="1" x14ac:dyDescent="0.2">
      <c r="B21" s="117"/>
      <c r="C21" s="650" t="s">
        <v>158</v>
      </c>
      <c r="D21" s="651"/>
      <c r="E21" s="154"/>
      <c r="F21" s="278" t="str">
        <f>IF(ISERROR(F20/F7),"",F20/F7)</f>
        <v/>
      </c>
      <c r="G21" s="198"/>
      <c r="H21" s="155"/>
      <c r="I21" s="198"/>
      <c r="J21" s="155"/>
      <c r="K21" s="155"/>
      <c r="L21" s="117"/>
      <c r="M21" s="117"/>
      <c r="N21" s="248"/>
    </row>
    <row r="22" spans="2:14" ht="18" customHeight="1" x14ac:dyDescent="0.15">
      <c r="B22" s="117"/>
      <c r="C22" s="226"/>
      <c r="D22" s="273" t="s">
        <v>156</v>
      </c>
      <c r="E22" s="116"/>
      <c r="F22" s="186"/>
      <c r="G22" s="198"/>
      <c r="H22" s="155"/>
      <c r="I22" s="198"/>
      <c r="J22" s="155"/>
      <c r="K22" s="155"/>
      <c r="L22" s="117"/>
      <c r="M22" s="117"/>
      <c r="N22" s="248"/>
    </row>
    <row r="23" spans="2:14" ht="18" customHeight="1" x14ac:dyDescent="0.2">
      <c r="B23" s="117"/>
      <c r="C23" s="209"/>
      <c r="D23" s="115" t="s">
        <v>252</v>
      </c>
      <c r="E23" s="116"/>
      <c r="F23" s="117"/>
      <c r="G23" s="116"/>
      <c r="H23" s="117"/>
      <c r="I23" s="116"/>
      <c r="J23" s="117"/>
      <c r="K23" s="117"/>
      <c r="L23" s="117"/>
      <c r="M23" s="117"/>
      <c r="N23" s="248"/>
    </row>
    <row r="24" spans="2:14" ht="20.100000000000001" customHeight="1" x14ac:dyDescent="0.2">
      <c r="B24" s="117"/>
      <c r="C24" s="117"/>
      <c r="D24" s="117"/>
      <c r="E24" s="116"/>
      <c r="F24" s="117"/>
      <c r="G24" s="116"/>
      <c r="H24" s="117"/>
      <c r="I24" s="116"/>
      <c r="J24" s="117"/>
      <c r="K24" s="117"/>
      <c r="L24" s="117"/>
      <c r="M24" s="117"/>
      <c r="N24" s="248"/>
    </row>
    <row r="25" spans="2:14" ht="20.100000000000001" customHeight="1" x14ac:dyDescent="0.2">
      <c r="B25" s="117" t="s">
        <v>98</v>
      </c>
      <c r="C25" s="117"/>
      <c r="D25" s="117"/>
      <c r="E25" s="116"/>
      <c r="F25" s="117"/>
      <c r="G25" s="116"/>
      <c r="H25" s="117"/>
      <c r="I25" s="116"/>
      <c r="J25" s="117"/>
      <c r="K25" s="117"/>
      <c r="L25" s="117"/>
      <c r="M25" s="117"/>
      <c r="N25" s="248"/>
    </row>
    <row r="26" spans="2:14" ht="20.100000000000001" customHeight="1" x14ac:dyDescent="0.2">
      <c r="B26" s="199" t="s">
        <v>99</v>
      </c>
      <c r="D26" s="117"/>
      <c r="E26" s="116"/>
      <c r="F26" s="117"/>
      <c r="G26" s="116"/>
      <c r="H26" s="117"/>
      <c r="I26" s="116"/>
      <c r="J26" s="117"/>
      <c r="K26" s="117"/>
      <c r="L26" s="117"/>
      <c r="M26" s="117"/>
      <c r="N26" s="248"/>
    </row>
    <row r="27" spans="2:14" ht="20.100000000000001" customHeight="1" x14ac:dyDescent="0.2">
      <c r="B27" s="199" t="s">
        <v>100</v>
      </c>
      <c r="D27" s="117"/>
      <c r="E27" s="116"/>
      <c r="F27" s="117"/>
      <c r="G27" s="116"/>
      <c r="H27" s="117"/>
      <c r="I27" s="116"/>
      <c r="J27" s="117"/>
      <c r="K27" s="117"/>
      <c r="L27" s="117"/>
      <c r="M27" s="117"/>
      <c r="N27" s="248"/>
    </row>
    <row r="28" spans="2:14" ht="20.100000000000001" customHeight="1" x14ac:dyDescent="0.2">
      <c r="B28" s="199" t="s">
        <v>101</v>
      </c>
      <c r="D28" s="117"/>
      <c r="E28" s="116"/>
      <c r="F28" s="117"/>
      <c r="G28" s="116"/>
      <c r="H28" s="117"/>
      <c r="I28" s="116"/>
      <c r="J28" s="117"/>
      <c r="K28" s="117"/>
      <c r="L28" s="117"/>
      <c r="M28" s="117"/>
      <c r="N28" s="248"/>
    </row>
    <row r="29" spans="2:14" ht="20.100000000000001" customHeight="1" x14ac:dyDescent="0.2">
      <c r="B29" s="199" t="s">
        <v>102</v>
      </c>
      <c r="D29" s="117"/>
      <c r="E29" s="116"/>
      <c r="F29" s="117"/>
      <c r="G29" s="116"/>
      <c r="H29" s="117"/>
      <c r="I29" s="116"/>
      <c r="J29" s="117"/>
      <c r="K29" s="117"/>
      <c r="L29" s="117"/>
      <c r="M29" s="117"/>
      <c r="N29" s="248"/>
    </row>
    <row r="30" spans="2:14" ht="20.100000000000001" customHeight="1" x14ac:dyDescent="0.2">
      <c r="B30" s="199" t="s">
        <v>103</v>
      </c>
      <c r="D30" s="117"/>
      <c r="E30" s="116"/>
      <c r="F30" s="117"/>
      <c r="G30" s="116"/>
      <c r="H30" s="117"/>
      <c r="I30" s="116"/>
      <c r="J30" s="117"/>
      <c r="K30" s="117"/>
      <c r="L30" s="117"/>
      <c r="M30" s="117"/>
      <c r="N30" s="248"/>
    </row>
    <row r="31" spans="2:14" ht="20.100000000000001" customHeight="1" x14ac:dyDescent="0.2">
      <c r="B31" s="199" t="s">
        <v>314</v>
      </c>
      <c r="D31" s="117"/>
      <c r="E31" s="116"/>
      <c r="F31" s="117"/>
      <c r="G31" s="116"/>
      <c r="H31" s="117"/>
      <c r="I31" s="116"/>
      <c r="J31" s="117"/>
      <c r="K31" s="117"/>
      <c r="L31" s="117"/>
      <c r="M31" s="117"/>
      <c r="N31" s="248"/>
    </row>
    <row r="32" spans="2:14" ht="20.100000000000001" customHeight="1" x14ac:dyDescent="0.2">
      <c r="B32" s="199" t="s">
        <v>104</v>
      </c>
      <c r="D32" s="117"/>
      <c r="E32" s="116"/>
      <c r="F32" s="117"/>
      <c r="G32" s="116"/>
      <c r="H32" s="117"/>
      <c r="I32" s="116"/>
      <c r="J32" s="117"/>
      <c r="K32" s="117"/>
      <c r="L32" s="117"/>
      <c r="M32" s="117"/>
      <c r="N32" s="248"/>
    </row>
    <row r="33" spans="2:14" ht="20.100000000000001" customHeight="1" x14ac:dyDescent="0.2">
      <c r="B33" s="117"/>
      <c r="C33" s="117"/>
      <c r="D33" s="117"/>
      <c r="E33" s="116"/>
      <c r="F33" s="117"/>
      <c r="G33" s="116"/>
      <c r="H33" s="117"/>
      <c r="I33" s="116"/>
      <c r="J33" s="117"/>
      <c r="K33" s="117"/>
      <c r="L33" s="117"/>
      <c r="M33" s="117"/>
      <c r="N33" s="248"/>
    </row>
    <row r="34" spans="2:14" ht="20.100000000000001" customHeight="1" x14ac:dyDescent="0.2">
      <c r="B34" s="117" t="s">
        <v>105</v>
      </c>
      <c r="C34" s="117"/>
      <c r="D34" s="117"/>
      <c r="E34" s="116"/>
      <c r="F34" s="117"/>
      <c r="G34" s="116"/>
      <c r="H34" s="117"/>
      <c r="I34" s="116"/>
      <c r="J34" s="117"/>
      <c r="K34" s="117"/>
      <c r="L34" s="117"/>
      <c r="M34" s="117"/>
      <c r="N34" s="248"/>
    </row>
    <row r="35" spans="2:14" ht="20.100000000000001" customHeight="1" x14ac:dyDescent="0.2">
      <c r="B35" s="209" t="s">
        <v>396</v>
      </c>
      <c r="C35" s="209"/>
      <c r="E35" s="210"/>
      <c r="F35" s="209"/>
      <c r="G35" s="210"/>
      <c r="H35" s="209"/>
      <c r="I35" s="210"/>
      <c r="J35" s="209"/>
      <c r="K35" s="209"/>
      <c r="L35" s="209"/>
      <c r="M35" s="117"/>
      <c r="N35" s="248"/>
    </row>
    <row r="36" spans="2:14" ht="20.100000000000001" customHeight="1" x14ac:dyDescent="0.2">
      <c r="B36" s="623" t="s">
        <v>374</v>
      </c>
      <c r="C36" s="623"/>
      <c r="E36" s="623"/>
      <c r="F36" s="623"/>
      <c r="G36" s="623"/>
      <c r="H36" s="623"/>
      <c r="I36" s="623"/>
      <c r="J36" s="623"/>
      <c r="K36" s="622"/>
      <c r="L36" s="622"/>
      <c r="M36" s="117"/>
      <c r="N36" s="248"/>
    </row>
    <row r="37" spans="2:14" ht="20.100000000000001" customHeight="1" x14ac:dyDescent="0.2">
      <c r="B37" s="623" t="s">
        <v>375</v>
      </c>
      <c r="C37" s="623"/>
      <c r="E37" s="623"/>
      <c r="F37" s="623"/>
      <c r="G37" s="623"/>
      <c r="H37" s="623"/>
      <c r="I37" s="623"/>
      <c r="J37" s="623"/>
      <c r="K37" s="622"/>
      <c r="L37" s="622"/>
      <c r="M37" s="117"/>
      <c r="N37" s="248"/>
    </row>
    <row r="38" spans="2:14" ht="15" customHeight="1" x14ac:dyDescent="0.2">
      <c r="B38" s="117"/>
      <c r="C38" s="117"/>
      <c r="D38" s="117"/>
      <c r="E38" s="116"/>
      <c r="F38" s="117"/>
      <c r="G38" s="116"/>
      <c r="H38" s="117"/>
      <c r="I38" s="116"/>
      <c r="J38" s="117"/>
      <c r="K38" s="117"/>
      <c r="L38" s="117"/>
      <c r="M38" s="117"/>
      <c r="N38" s="248"/>
    </row>
    <row r="39" spans="2:14" ht="15" customHeight="1" x14ac:dyDescent="0.2">
      <c r="B39" s="249"/>
      <c r="C39" s="249"/>
      <c r="D39" s="249"/>
      <c r="E39" s="250"/>
      <c r="F39" s="249"/>
      <c r="G39" s="250"/>
      <c r="H39" s="249"/>
      <c r="I39" s="250"/>
      <c r="J39" s="249"/>
      <c r="K39" s="249"/>
      <c r="L39" s="249"/>
      <c r="M39" s="249"/>
    </row>
    <row r="40" spans="2:14" ht="15" customHeight="1" x14ac:dyDescent="0.2">
      <c r="B40" s="117"/>
      <c r="C40" s="117"/>
      <c r="D40" s="117"/>
      <c r="E40" s="116"/>
      <c r="F40" s="117"/>
      <c r="G40" s="116"/>
      <c r="H40" s="117"/>
      <c r="I40" s="116"/>
      <c r="J40" s="117"/>
      <c r="K40" s="117"/>
      <c r="L40" s="117"/>
      <c r="M40" s="117"/>
    </row>
    <row r="41" spans="2:14" ht="15" customHeight="1" x14ac:dyDescent="0.2">
      <c r="B41" s="117"/>
      <c r="C41" s="117"/>
      <c r="D41" s="117"/>
      <c r="E41" s="116"/>
      <c r="F41" s="117"/>
      <c r="G41" s="116"/>
      <c r="H41" s="117"/>
      <c r="I41" s="116"/>
      <c r="J41" s="117"/>
      <c r="K41" s="117"/>
      <c r="L41" s="117"/>
      <c r="M41" s="117"/>
    </row>
    <row r="42" spans="2:14" ht="15" customHeight="1" x14ac:dyDescent="0.2">
      <c r="B42" s="117"/>
      <c r="C42" s="117"/>
      <c r="D42" s="117"/>
      <c r="E42" s="116"/>
      <c r="F42" s="117"/>
      <c r="G42" s="116"/>
      <c r="H42" s="117"/>
      <c r="I42" s="116"/>
      <c r="J42" s="117"/>
      <c r="K42" s="117"/>
      <c r="L42" s="117"/>
      <c r="M42" s="117"/>
    </row>
    <row r="43" spans="2:14" ht="15" customHeight="1" x14ac:dyDescent="0.2">
      <c r="B43" s="117"/>
      <c r="C43" s="117"/>
      <c r="D43" s="117"/>
      <c r="E43" s="116"/>
      <c r="F43" s="117"/>
      <c r="G43" s="116"/>
      <c r="H43" s="117"/>
      <c r="I43" s="116"/>
      <c r="J43" s="117"/>
      <c r="K43" s="117"/>
      <c r="L43" s="117"/>
      <c r="M43" s="117"/>
    </row>
    <row r="44" spans="2:14" ht="15" customHeight="1" x14ac:dyDescent="0.2">
      <c r="B44" s="117"/>
      <c r="C44" s="117"/>
      <c r="D44" s="117"/>
      <c r="E44" s="116"/>
      <c r="F44" s="117"/>
      <c r="G44" s="116"/>
      <c r="H44" s="117"/>
      <c r="I44" s="116"/>
      <c r="J44" s="117"/>
      <c r="K44" s="117"/>
      <c r="L44" s="117"/>
      <c r="M44" s="117"/>
    </row>
    <row r="45" spans="2:14" ht="15" customHeight="1" x14ac:dyDescent="0.2">
      <c r="B45" s="117"/>
      <c r="C45" s="117"/>
      <c r="D45" s="117"/>
      <c r="E45" s="116"/>
      <c r="F45" s="117"/>
      <c r="G45" s="116"/>
      <c r="H45" s="117"/>
      <c r="I45" s="116"/>
      <c r="J45" s="117"/>
      <c r="K45" s="117"/>
      <c r="L45" s="117"/>
      <c r="M45" s="117"/>
    </row>
    <row r="46" spans="2:14" x14ac:dyDescent="0.2">
      <c r="B46" s="117"/>
      <c r="C46" s="117"/>
      <c r="D46" s="117"/>
      <c r="E46" s="116"/>
      <c r="F46" s="117"/>
      <c r="G46" s="116"/>
      <c r="H46" s="117"/>
      <c r="I46" s="116"/>
      <c r="J46" s="117"/>
      <c r="K46" s="117"/>
      <c r="L46" s="117"/>
      <c r="M46" s="117"/>
    </row>
  </sheetData>
  <sheetProtection sheet="1" selectLockedCells="1"/>
  <mergeCells count="6">
    <mergeCell ref="E14:F14"/>
    <mergeCell ref="C21:D21"/>
    <mergeCell ref="E4:L4"/>
    <mergeCell ref="I16:J16"/>
    <mergeCell ref="K14:L16"/>
    <mergeCell ref="L17:L20"/>
  </mergeCells>
  <phoneticPr fontId="2"/>
  <printOptions horizontalCentered="1"/>
  <pageMargins left="0.59055118110236227" right="0.19685039370078741" top="0.98425196850393704" bottom="0.39370078740157483" header="0.51181102362204722" footer="0"/>
  <pageSetup paperSize="9" scale="95"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CC"/>
  </sheetPr>
  <dimension ref="A1:M57"/>
  <sheetViews>
    <sheetView showGridLines="0" topLeftCell="B1" zoomScale="90" zoomScaleNormal="90" zoomScaleSheetLayoutView="85" workbookViewId="0">
      <selection activeCell="B1" sqref="B1"/>
    </sheetView>
  </sheetViews>
  <sheetFormatPr defaultColWidth="9" defaultRowHeight="10.8" x14ac:dyDescent="0.2"/>
  <cols>
    <col min="1" max="1" width="2.6640625" style="25" hidden="1" customWidth="1"/>
    <col min="2" max="2" width="16.109375" style="29" customWidth="1"/>
    <col min="3" max="4" width="16.109375" style="33" customWidth="1"/>
    <col min="5" max="5" width="18.88671875" style="33" customWidth="1"/>
    <col min="6" max="7" width="16.109375" style="33" customWidth="1"/>
    <col min="8" max="8" width="18.88671875" style="33" customWidth="1"/>
    <col min="9" max="10" width="16.109375" style="25" customWidth="1"/>
    <col min="11" max="11" width="18.88671875" style="25" customWidth="1"/>
    <col min="12" max="16384" width="9" style="25"/>
  </cols>
  <sheetData>
    <row r="1" spans="1:13" ht="35.1" customHeight="1" x14ac:dyDescent="0.2">
      <c r="A1" s="290"/>
      <c r="B1" s="619" t="str">
        <f>'結果（千円）'!D4&amp;"　"&amp;'結果（千円）'!E4</f>
        <v>《 分析タイトル 》　</v>
      </c>
      <c r="C1" s="23"/>
      <c r="D1" s="23"/>
      <c r="E1" s="24"/>
      <c r="F1" s="211"/>
      <c r="G1" s="6" ph="1"/>
      <c r="H1" s="266" ph="1"/>
      <c r="I1" s="266"/>
      <c r="J1" s="669" t="s" ph="1">
        <v>377</v>
      </c>
      <c r="K1" s="669"/>
      <c r="L1" s="248"/>
      <c r="M1" s="117"/>
    </row>
    <row r="2" spans="1:13" ht="14.1" customHeight="1" thickBot="1" x14ac:dyDescent="0.25">
      <c r="B2" s="26"/>
      <c r="C2" s="23"/>
      <c r="D2" s="23"/>
      <c r="E2" s="23"/>
      <c r="F2" s="23"/>
      <c r="G2" s="163"/>
      <c r="H2" s="266"/>
      <c r="I2" s="266"/>
      <c r="J2" s="669"/>
      <c r="K2" s="669"/>
      <c r="L2" s="248"/>
      <c r="M2" s="117"/>
    </row>
    <row r="3" spans="1:13" ht="14.1" customHeight="1" x14ac:dyDescent="0.2">
      <c r="B3" s="26"/>
      <c r="C3" s="27" t="s">
        <v>107</v>
      </c>
      <c r="D3" s="23"/>
      <c r="E3" s="68" t="s">
        <v>120</v>
      </c>
      <c r="F3" s="23"/>
      <c r="G3" s="23"/>
      <c r="H3" s="23"/>
      <c r="I3" s="24"/>
      <c r="J3" s="24"/>
      <c r="K3" s="24"/>
      <c r="L3" s="248"/>
      <c r="M3" s="117"/>
    </row>
    <row r="4" spans="1:13" ht="14.1" customHeight="1" thickBot="1" x14ac:dyDescent="0.25">
      <c r="B4" s="26"/>
      <c r="C4" s="164">
        <f>'結果（億円）'!F7</f>
        <v>0</v>
      </c>
      <c r="D4" s="23"/>
      <c r="E4" s="23"/>
      <c r="F4" s="23"/>
      <c r="G4" s="23"/>
      <c r="H4" s="23"/>
      <c r="I4" s="24"/>
      <c r="J4" s="24"/>
      <c r="K4" s="24"/>
      <c r="L4" s="248"/>
      <c r="M4" s="117"/>
    </row>
    <row r="5" spans="1:13" ht="14.1" customHeight="1" x14ac:dyDescent="0.2">
      <c r="B5" s="26"/>
      <c r="C5" s="22" t="s">
        <v>159</v>
      </c>
      <c r="D5" s="43"/>
      <c r="E5" s="23"/>
      <c r="F5" s="23"/>
      <c r="G5" s="23"/>
      <c r="H5" s="23"/>
      <c r="I5" s="24"/>
      <c r="J5" s="24"/>
      <c r="K5" s="24"/>
      <c r="L5" s="248"/>
      <c r="M5" s="117"/>
    </row>
    <row r="6" spans="1:13" ht="14.1" customHeight="1" thickBot="1" x14ac:dyDescent="0.25">
      <c r="B6" s="26"/>
      <c r="C6" s="43" t="s">
        <v>160</v>
      </c>
      <c r="D6" s="23"/>
      <c r="E6" s="23"/>
      <c r="F6" s="23"/>
      <c r="G6" s="23"/>
      <c r="H6" s="23"/>
      <c r="I6" s="24"/>
      <c r="J6" s="24"/>
      <c r="K6" s="24"/>
      <c r="L6" s="280"/>
      <c r="M6" s="24"/>
    </row>
    <row r="7" spans="1:13" ht="12.9" customHeight="1" x14ac:dyDescent="0.2">
      <c r="B7" s="23" t="s">
        <v>166</v>
      </c>
      <c r="C7" s="30" t="s">
        <v>114</v>
      </c>
      <c r="D7" s="31"/>
      <c r="E7" s="32"/>
      <c r="F7" s="23"/>
      <c r="G7" s="23"/>
      <c r="H7" s="23"/>
      <c r="I7" s="24"/>
      <c r="J7" s="23"/>
      <c r="K7" s="24"/>
      <c r="L7" s="280"/>
      <c r="M7" s="24"/>
    </row>
    <row r="8" spans="1:13" ht="12.9" customHeight="1" x14ac:dyDescent="0.2">
      <c r="B8" s="26"/>
      <c r="C8" s="34">
        <f>'結果（億円）'!F8</f>
        <v>0</v>
      </c>
      <c r="D8" s="23"/>
      <c r="E8" s="35"/>
      <c r="F8" s="26"/>
      <c r="G8" s="23"/>
      <c r="H8" s="23"/>
      <c r="I8" s="24"/>
      <c r="J8" s="23"/>
      <c r="K8" s="24"/>
      <c r="L8" s="280"/>
      <c r="M8" s="24"/>
    </row>
    <row r="9" spans="1:13" ht="12.9" customHeight="1" x14ac:dyDescent="0.2">
      <c r="B9" s="26"/>
      <c r="C9" s="36"/>
      <c r="D9" s="37" t="s">
        <v>43</v>
      </c>
      <c r="E9" s="38"/>
      <c r="F9" s="26"/>
      <c r="G9" s="23"/>
      <c r="H9" s="23"/>
      <c r="I9" s="24"/>
      <c r="J9" s="23"/>
      <c r="K9" s="24"/>
      <c r="L9" s="280"/>
    </row>
    <row r="10" spans="1:13" ht="12.9" customHeight="1" x14ac:dyDescent="0.2">
      <c r="B10" s="26"/>
      <c r="C10" s="36"/>
      <c r="D10" s="39">
        <f>'結果（億円）'!H17</f>
        <v>0</v>
      </c>
      <c r="E10" s="35"/>
      <c r="F10" s="26"/>
      <c r="G10" s="23"/>
      <c r="H10" s="23"/>
      <c r="I10" s="24"/>
      <c r="J10" s="23"/>
      <c r="K10" s="24"/>
      <c r="L10" s="280"/>
    </row>
    <row r="11" spans="1:13" ht="12.9" customHeight="1" x14ac:dyDescent="0.15">
      <c r="B11" s="26"/>
      <c r="C11" s="36"/>
      <c r="D11" s="40"/>
      <c r="E11" s="44" t="s">
        <v>44</v>
      </c>
      <c r="F11" s="26"/>
      <c r="G11" s="23"/>
      <c r="H11" s="23"/>
      <c r="I11" s="24"/>
      <c r="J11" s="23"/>
      <c r="K11" s="24"/>
      <c r="L11" s="280"/>
    </row>
    <row r="12" spans="1:13" ht="12.9" customHeight="1" thickBot="1" x14ac:dyDescent="0.2">
      <c r="B12" s="26"/>
      <c r="C12" s="41"/>
      <c r="D12" s="42"/>
      <c r="E12" s="45">
        <f>'結果（億円）'!J17</f>
        <v>0</v>
      </c>
      <c r="F12" s="26"/>
      <c r="G12" s="23"/>
      <c r="H12" s="23"/>
      <c r="I12" s="24"/>
      <c r="J12" s="23"/>
      <c r="K12" s="24"/>
      <c r="L12" s="280"/>
    </row>
    <row r="13" spans="1:13" ht="12.9" customHeight="1" x14ac:dyDescent="0.15">
      <c r="B13" s="26"/>
      <c r="C13" s="43" t="s">
        <v>161</v>
      </c>
      <c r="D13" s="43"/>
      <c r="E13" s="48"/>
      <c r="F13" s="26"/>
      <c r="G13" s="43"/>
      <c r="H13" s="43"/>
      <c r="I13" s="24"/>
      <c r="J13" s="23"/>
      <c r="K13" s="24"/>
      <c r="L13" s="280"/>
    </row>
    <row r="14" spans="1:13" ht="12.9" customHeight="1" thickBot="1" x14ac:dyDescent="0.2">
      <c r="B14" s="26"/>
      <c r="C14" s="43" t="s">
        <v>162</v>
      </c>
      <c r="D14" s="23"/>
      <c r="E14" s="48"/>
      <c r="F14" s="26"/>
      <c r="G14" s="23"/>
      <c r="H14" s="23"/>
      <c r="I14" s="24"/>
      <c r="J14" s="23"/>
      <c r="K14" s="24"/>
      <c r="L14" s="280"/>
    </row>
    <row r="15" spans="1:13" ht="12.9" customHeight="1" x14ac:dyDescent="0.15">
      <c r="B15" s="23"/>
      <c r="C15" s="49" t="s">
        <v>52</v>
      </c>
      <c r="D15" s="23"/>
      <c r="E15" s="48"/>
      <c r="F15" s="26"/>
      <c r="G15" s="23"/>
      <c r="H15" s="23"/>
      <c r="I15" s="24"/>
      <c r="J15" s="23"/>
      <c r="K15" s="24"/>
      <c r="L15" s="280"/>
    </row>
    <row r="16" spans="1:13" ht="12.9" customHeight="1" thickBot="1" x14ac:dyDescent="0.2">
      <c r="B16" s="26"/>
      <c r="C16" s="50">
        <f>計算!F95/100000</f>
        <v>0</v>
      </c>
      <c r="D16" s="23"/>
      <c r="E16" s="48"/>
      <c r="F16" s="26"/>
      <c r="G16" s="23"/>
      <c r="H16" s="23"/>
      <c r="I16" s="24"/>
      <c r="J16" s="23"/>
      <c r="K16" s="24"/>
      <c r="L16" s="280"/>
    </row>
    <row r="17" spans="2:12" ht="12.9" customHeight="1" x14ac:dyDescent="0.15">
      <c r="B17" s="26"/>
      <c r="C17" s="22" t="s">
        <v>159</v>
      </c>
      <c r="D17" s="43"/>
      <c r="E17" s="48"/>
      <c r="F17" s="26"/>
      <c r="G17" s="23"/>
      <c r="H17" s="23"/>
      <c r="I17" s="24"/>
      <c r="J17" s="23"/>
      <c r="K17" s="24"/>
      <c r="L17" s="280"/>
    </row>
    <row r="18" spans="2:12" ht="12.9" customHeight="1" thickBot="1" x14ac:dyDescent="0.2">
      <c r="B18" s="26"/>
      <c r="C18" s="43" t="s">
        <v>163</v>
      </c>
      <c r="D18" s="23"/>
      <c r="E18" s="48"/>
      <c r="F18" s="26"/>
      <c r="G18" s="23"/>
      <c r="H18" s="23"/>
      <c r="I18" s="24"/>
      <c r="J18" s="23"/>
      <c r="K18" s="24"/>
      <c r="L18" s="280"/>
    </row>
    <row r="19" spans="2:12" ht="12.9" customHeight="1" x14ac:dyDescent="0.15">
      <c r="B19" s="26"/>
      <c r="C19" s="49" t="s">
        <v>49</v>
      </c>
      <c r="D19" s="23"/>
      <c r="E19" s="48"/>
      <c r="F19" s="26"/>
      <c r="G19" s="23"/>
      <c r="H19" s="23"/>
      <c r="I19" s="24"/>
      <c r="J19" s="23"/>
      <c r="K19" s="24"/>
      <c r="L19" s="280"/>
    </row>
    <row r="20" spans="2:12" ht="12.9" customHeight="1" thickBot="1" x14ac:dyDescent="0.2">
      <c r="B20" s="26"/>
      <c r="C20" s="50">
        <f>計算!H95/100000</f>
        <v>0</v>
      </c>
      <c r="D20" s="23"/>
      <c r="E20" s="48"/>
      <c r="F20" s="26"/>
      <c r="G20" s="23"/>
      <c r="H20" s="23"/>
      <c r="I20" s="24"/>
      <c r="J20" s="23"/>
      <c r="K20" s="24"/>
      <c r="L20" s="280"/>
    </row>
    <row r="21" spans="2:12" ht="12.9" customHeight="1" x14ac:dyDescent="0.2">
      <c r="B21" s="26"/>
      <c r="C21" s="22" t="s">
        <v>164</v>
      </c>
      <c r="D21" s="202"/>
      <c r="E21" s="23"/>
      <c r="F21" s="26"/>
      <c r="G21" s="22"/>
      <c r="H21" s="23"/>
      <c r="I21" s="24"/>
      <c r="J21" s="23"/>
      <c r="K21" s="24"/>
      <c r="L21" s="280"/>
    </row>
    <row r="22" spans="2:12" ht="12.9" customHeight="1" thickBot="1" x14ac:dyDescent="0.25">
      <c r="B22" s="26"/>
      <c r="C22" s="202" t="s">
        <v>165</v>
      </c>
      <c r="D22" s="23"/>
      <c r="E22" s="23"/>
      <c r="F22" s="26"/>
      <c r="G22" s="23"/>
      <c r="H22" s="23"/>
      <c r="I22" s="24"/>
      <c r="J22" s="23"/>
      <c r="K22" s="24"/>
      <c r="L22" s="280"/>
    </row>
    <row r="23" spans="2:12" ht="12.9" customHeight="1" x14ac:dyDescent="0.2">
      <c r="B23" s="23" t="s">
        <v>339</v>
      </c>
      <c r="C23" s="356" t="s">
        <v>318</v>
      </c>
      <c r="D23" s="31"/>
      <c r="E23" s="32"/>
      <c r="F23" s="26"/>
      <c r="G23" s="23"/>
      <c r="H23" s="23"/>
      <c r="I23" s="24"/>
      <c r="J23" s="23"/>
      <c r="K23" s="24"/>
      <c r="L23" s="280"/>
    </row>
    <row r="24" spans="2:12" ht="12.9" customHeight="1" x14ac:dyDescent="0.2">
      <c r="B24" s="26"/>
      <c r="C24" s="34">
        <f>'結果（億円）'!F18</f>
        <v>0</v>
      </c>
      <c r="D24" s="23"/>
      <c r="E24" s="35"/>
      <c r="F24" s="26"/>
      <c r="G24" s="23"/>
      <c r="H24" s="23"/>
      <c r="I24" s="24"/>
      <c r="J24" s="23"/>
      <c r="K24" s="24"/>
      <c r="L24" s="280"/>
    </row>
    <row r="25" spans="2:12" ht="12.9" customHeight="1" x14ac:dyDescent="0.2">
      <c r="B25" s="26"/>
      <c r="C25" s="36"/>
      <c r="D25" s="37" t="s">
        <v>45</v>
      </c>
      <c r="E25" s="38"/>
      <c r="F25" s="23"/>
      <c r="G25" s="23"/>
      <c r="H25" s="23"/>
      <c r="I25" s="24"/>
      <c r="J25" s="23"/>
      <c r="K25" s="24"/>
      <c r="L25" s="280"/>
    </row>
    <row r="26" spans="2:12" ht="12.9" customHeight="1" x14ac:dyDescent="0.2">
      <c r="B26" s="26"/>
      <c r="C26" s="36"/>
      <c r="D26" s="39">
        <f>'結果（億円）'!H18</f>
        <v>0</v>
      </c>
      <c r="E26" s="35"/>
      <c r="F26" s="23"/>
      <c r="G26" s="23"/>
      <c r="H26" s="23"/>
      <c r="I26" s="24"/>
      <c r="J26" s="23"/>
      <c r="K26" s="24"/>
      <c r="L26" s="280"/>
    </row>
    <row r="27" spans="2:12" ht="12.9" customHeight="1" x14ac:dyDescent="0.15">
      <c r="B27" s="26"/>
      <c r="C27" s="36"/>
      <c r="D27" s="40"/>
      <c r="E27" s="44" t="s">
        <v>46</v>
      </c>
      <c r="F27" s="23"/>
      <c r="G27" s="23"/>
      <c r="H27" s="23"/>
      <c r="I27" s="24"/>
      <c r="J27" s="23"/>
      <c r="K27" s="24"/>
      <c r="L27" s="280"/>
    </row>
    <row r="28" spans="2:12" ht="12.9" customHeight="1" thickBot="1" x14ac:dyDescent="0.2">
      <c r="B28" s="26"/>
      <c r="C28" s="41"/>
      <c r="D28" s="42"/>
      <c r="E28" s="45">
        <f>'結果（億円）'!J18</f>
        <v>0</v>
      </c>
      <c r="F28" s="43" t="s">
        <v>253</v>
      </c>
      <c r="G28" s="23"/>
      <c r="H28" s="23"/>
      <c r="I28" s="24"/>
      <c r="J28" s="23"/>
      <c r="K28" s="24"/>
      <c r="L28" s="280"/>
    </row>
    <row r="29" spans="2:12" ht="12.9" customHeight="1" x14ac:dyDescent="0.2">
      <c r="B29" s="26"/>
      <c r="C29" s="23"/>
      <c r="D29" s="23"/>
      <c r="E29" s="23"/>
      <c r="F29" s="347">
        <f>入力!L42</f>
        <v>0.62508714420693279</v>
      </c>
      <c r="G29" s="348" t="str">
        <f>IF(入力!K42="その他",入力!P46,"〔"&amp;入力!K42&amp;"〕")</f>
        <v>〔令和６年平均〕</v>
      </c>
      <c r="H29" s="23"/>
      <c r="I29" s="24"/>
      <c r="J29" s="23"/>
      <c r="K29" s="24"/>
      <c r="L29" s="280"/>
    </row>
    <row r="30" spans="2:12" ht="12.9" customHeight="1" thickBot="1" x14ac:dyDescent="0.25">
      <c r="B30" s="26"/>
      <c r="C30" s="23"/>
      <c r="D30" s="23"/>
      <c r="E30" s="23"/>
      <c r="F30" s="43" t="s">
        <v>168</v>
      </c>
      <c r="G30" s="23"/>
      <c r="H30" s="23"/>
      <c r="I30" s="24"/>
      <c r="J30" s="23"/>
      <c r="K30" s="24"/>
      <c r="L30" s="280"/>
    </row>
    <row r="31" spans="2:12" ht="12.9" customHeight="1" x14ac:dyDescent="0.2">
      <c r="B31" s="26"/>
      <c r="C31" s="23"/>
      <c r="D31" s="23"/>
      <c r="E31" s="24"/>
      <c r="F31" s="27" t="s">
        <v>47</v>
      </c>
      <c r="G31" s="23"/>
      <c r="H31" s="23"/>
      <c r="I31" s="24"/>
      <c r="J31" s="23"/>
      <c r="K31" s="24"/>
      <c r="L31" s="280"/>
    </row>
    <row r="32" spans="2:12" ht="12.9" customHeight="1" thickBot="1" x14ac:dyDescent="0.25">
      <c r="B32" s="26"/>
      <c r="C32" s="23"/>
      <c r="D32" s="23"/>
      <c r="E32" s="24"/>
      <c r="F32" s="28">
        <f>計算!H188/100000</f>
        <v>0</v>
      </c>
      <c r="G32" s="23"/>
      <c r="H32" s="23"/>
      <c r="I32" s="24"/>
      <c r="J32" s="23"/>
      <c r="K32" s="24"/>
      <c r="L32" s="280"/>
    </row>
    <row r="33" spans="2:12" ht="12.9" customHeight="1" x14ac:dyDescent="0.2">
      <c r="B33" s="26"/>
      <c r="C33" s="23"/>
      <c r="D33" s="23"/>
      <c r="E33" s="24"/>
      <c r="F33" s="43" t="s">
        <v>169</v>
      </c>
      <c r="G33" s="23"/>
      <c r="H33" s="23"/>
      <c r="I33" s="24"/>
      <c r="J33" s="23"/>
      <c r="K33" s="24"/>
      <c r="L33" s="280"/>
    </row>
    <row r="34" spans="2:12" ht="12.9" customHeight="1" thickBot="1" x14ac:dyDescent="0.25">
      <c r="B34" s="26"/>
      <c r="C34" s="23"/>
      <c r="D34" s="23"/>
      <c r="E34" s="23"/>
      <c r="F34" s="43" t="s">
        <v>170</v>
      </c>
      <c r="G34" s="23"/>
      <c r="H34" s="23"/>
      <c r="I34" s="24"/>
      <c r="J34" s="202" t="s">
        <v>122</v>
      </c>
      <c r="K34" s="24"/>
      <c r="L34" s="280"/>
    </row>
    <row r="35" spans="2:12" ht="12.9" customHeight="1" x14ac:dyDescent="0.2">
      <c r="B35" s="23" t="s">
        <v>340</v>
      </c>
      <c r="C35" s="23"/>
      <c r="D35" s="23"/>
      <c r="E35" s="24"/>
      <c r="F35" s="356" t="s">
        <v>319</v>
      </c>
      <c r="G35" s="31"/>
      <c r="H35" s="32"/>
      <c r="I35" s="24"/>
      <c r="J35" s="202" t="s">
        <v>171</v>
      </c>
      <c r="K35" s="24"/>
      <c r="L35" s="280"/>
    </row>
    <row r="36" spans="2:12" ht="12.9" customHeight="1" x14ac:dyDescent="0.2">
      <c r="B36" s="26"/>
      <c r="C36" s="23"/>
      <c r="D36" s="23"/>
      <c r="E36" s="24"/>
      <c r="F36" s="34">
        <f>'結果（億円）'!F19</f>
        <v>0</v>
      </c>
      <c r="G36" s="23"/>
      <c r="H36" s="35"/>
      <c r="I36" s="26"/>
      <c r="J36" s="43" t="s">
        <v>172</v>
      </c>
      <c r="K36" s="24"/>
      <c r="L36" s="280"/>
    </row>
    <row r="37" spans="2:12" ht="12.9" customHeight="1" thickBot="1" x14ac:dyDescent="0.25">
      <c r="B37" s="26"/>
      <c r="C37" s="23"/>
      <c r="D37" s="23"/>
      <c r="E37" s="23"/>
      <c r="F37" s="36"/>
      <c r="G37" s="37" t="s">
        <v>48</v>
      </c>
      <c r="H37" s="38"/>
      <c r="I37" s="24"/>
      <c r="J37" s="43"/>
      <c r="K37" s="24"/>
      <c r="L37" s="280"/>
    </row>
    <row r="38" spans="2:12" ht="12.9" customHeight="1" x14ac:dyDescent="0.2">
      <c r="B38" s="26"/>
      <c r="C38" s="23"/>
      <c r="D38" s="23"/>
      <c r="E38" s="23"/>
      <c r="F38" s="36"/>
      <c r="G38" s="39">
        <f>'結果（億円）'!H19</f>
        <v>0</v>
      </c>
      <c r="H38" s="35"/>
      <c r="I38" s="24"/>
      <c r="J38" s="49" t="s">
        <v>53</v>
      </c>
      <c r="K38" s="24"/>
      <c r="L38" s="280"/>
    </row>
    <row r="39" spans="2:12" ht="12.9" customHeight="1" thickBot="1" x14ac:dyDescent="0.2">
      <c r="B39" s="26"/>
      <c r="C39" s="23"/>
      <c r="D39" s="23"/>
      <c r="E39" s="23"/>
      <c r="F39" s="36"/>
      <c r="G39" s="40"/>
      <c r="H39" s="44" t="s">
        <v>246</v>
      </c>
      <c r="I39" s="24"/>
      <c r="J39" s="165">
        <f>'結果（億円）'!L17</f>
        <v>0</v>
      </c>
      <c r="K39" s="24"/>
      <c r="L39" s="280"/>
    </row>
    <row r="40" spans="2:12" ht="12.9" customHeight="1" thickBot="1" x14ac:dyDescent="0.25">
      <c r="B40" s="26"/>
      <c r="C40" s="23"/>
      <c r="D40" s="23"/>
      <c r="E40" s="23"/>
      <c r="F40" s="41"/>
      <c r="G40" s="42"/>
      <c r="H40" s="46">
        <f>'結果（億円）'!J19</f>
        <v>0</v>
      </c>
      <c r="I40" s="24"/>
      <c r="J40" s="24"/>
      <c r="K40" s="24"/>
      <c r="L40" s="280"/>
    </row>
    <row r="41" spans="2:12" ht="6" customHeight="1" x14ac:dyDescent="0.2">
      <c r="B41" s="26"/>
      <c r="C41" s="23"/>
      <c r="D41" s="23"/>
      <c r="E41" s="23"/>
      <c r="F41" s="23"/>
      <c r="G41" s="23"/>
      <c r="H41" s="23"/>
      <c r="I41" s="24"/>
      <c r="J41" s="24"/>
      <c r="K41" s="24"/>
      <c r="L41" s="280"/>
    </row>
    <row r="42" spans="2:12" ht="14.1" customHeight="1" thickBot="1" x14ac:dyDescent="0.25">
      <c r="B42" s="23" t="s">
        <v>167</v>
      </c>
      <c r="C42" s="23"/>
      <c r="D42" s="23"/>
      <c r="E42" s="23"/>
      <c r="F42" s="23"/>
      <c r="G42" s="23"/>
      <c r="H42" s="23"/>
      <c r="I42" s="24"/>
      <c r="J42" s="24"/>
      <c r="K42" s="23" t="str">
        <f>E3</f>
        <v>（ 単位：億円 ）</v>
      </c>
      <c r="L42" s="280"/>
    </row>
    <row r="43" spans="2:12" ht="13.5" customHeight="1" x14ac:dyDescent="0.2">
      <c r="B43" s="207" t="str">
        <f>C3</f>
        <v>最終需要額①</v>
      </c>
      <c r="C43" s="667" t="s">
        <v>8</v>
      </c>
      <c r="D43" s="668"/>
      <c r="E43" s="668"/>
      <c r="F43" s="31"/>
      <c r="G43" s="31"/>
      <c r="H43" s="31"/>
      <c r="I43" s="53"/>
      <c r="J43" s="53"/>
      <c r="K43" s="213"/>
    </row>
    <row r="44" spans="2:12" ht="6.75" customHeight="1" thickBot="1" x14ac:dyDescent="0.25">
      <c r="B44" s="54"/>
      <c r="C44" s="58"/>
      <c r="D44" s="55"/>
      <c r="E44" s="57"/>
      <c r="F44" s="23"/>
      <c r="G44" s="23"/>
      <c r="H44" s="23"/>
      <c r="I44" s="24"/>
      <c r="J44" s="24"/>
      <c r="K44" s="214"/>
    </row>
    <row r="45" spans="2:12" s="33" customFormat="1" ht="13.5" customHeight="1" x14ac:dyDescent="0.2">
      <c r="B45" s="54"/>
      <c r="C45" s="54" t="s">
        <v>108</v>
      </c>
      <c r="D45" s="56" t="s">
        <v>42</v>
      </c>
      <c r="E45" s="52" t="s">
        <v>177</v>
      </c>
      <c r="F45" s="667" t="s">
        <v>109</v>
      </c>
      <c r="G45" s="668"/>
      <c r="H45" s="668"/>
      <c r="I45" s="31"/>
      <c r="J45" s="31"/>
      <c r="K45" s="32"/>
    </row>
    <row r="46" spans="2:12" s="33" customFormat="1" ht="5.25" customHeight="1" thickBot="1" x14ac:dyDescent="0.25">
      <c r="B46" s="54"/>
      <c r="C46" s="54"/>
      <c r="D46" s="56"/>
      <c r="E46" s="52"/>
      <c r="F46" s="58"/>
      <c r="G46" s="55"/>
      <c r="H46" s="57"/>
      <c r="I46" s="23"/>
      <c r="J46" s="23"/>
      <c r="K46" s="35"/>
    </row>
    <row r="47" spans="2:12" s="33" customFormat="1" ht="13.5" customHeight="1" x14ac:dyDescent="0.2">
      <c r="B47" s="54"/>
      <c r="C47" s="54"/>
      <c r="D47" s="56" t="s">
        <v>320</v>
      </c>
      <c r="E47" s="617" t="s">
        <v>321</v>
      </c>
      <c r="F47" s="54" t="s">
        <v>110</v>
      </c>
      <c r="G47" s="56" t="s">
        <v>42</v>
      </c>
      <c r="H47" s="52" t="s">
        <v>176</v>
      </c>
      <c r="I47" s="664" t="s">
        <v>111</v>
      </c>
      <c r="J47" s="665"/>
      <c r="K47" s="666"/>
    </row>
    <row r="48" spans="2:12" s="171" customFormat="1" ht="13.5" customHeight="1" x14ac:dyDescent="0.2">
      <c r="B48" s="215">
        <f>C4</f>
        <v>0</v>
      </c>
      <c r="C48" s="166">
        <f>C8</f>
        <v>0</v>
      </c>
      <c r="D48" s="167">
        <f>C8+C24</f>
        <v>0</v>
      </c>
      <c r="E48" s="168">
        <f>C8+C24+F36</f>
        <v>0</v>
      </c>
      <c r="F48" s="169"/>
      <c r="G48" s="170" t="s">
        <v>322</v>
      </c>
      <c r="H48" s="227" t="s">
        <v>323</v>
      </c>
      <c r="I48" s="169" t="s">
        <v>112</v>
      </c>
      <c r="J48" s="170" t="s">
        <v>42</v>
      </c>
      <c r="K48" s="216" t="s">
        <v>175</v>
      </c>
    </row>
    <row r="49" spans="2:12" s="171" customFormat="1" ht="13.5" customHeight="1" x14ac:dyDescent="0.2">
      <c r="B49" s="172"/>
      <c r="C49" s="172"/>
      <c r="D49" s="173"/>
      <c r="E49" s="174"/>
      <c r="F49" s="166">
        <f>D10</f>
        <v>0</v>
      </c>
      <c r="G49" s="167">
        <f>D10+D26</f>
        <v>0</v>
      </c>
      <c r="H49" s="175">
        <f>D10+D26+G38</f>
        <v>0</v>
      </c>
      <c r="I49" s="169"/>
      <c r="J49" s="170" t="s">
        <v>324</v>
      </c>
      <c r="K49" s="228" t="s">
        <v>325</v>
      </c>
    </row>
    <row r="50" spans="2:12" s="171" customFormat="1" ht="12.6" thickBot="1" x14ac:dyDescent="0.25">
      <c r="B50" s="176"/>
      <c r="C50" s="176"/>
      <c r="D50" s="177"/>
      <c r="E50" s="178"/>
      <c r="F50" s="176"/>
      <c r="G50" s="177"/>
      <c r="H50" s="178"/>
      <c r="I50" s="179">
        <f>E12</f>
        <v>0</v>
      </c>
      <c r="J50" s="180">
        <f>E12+E28</f>
        <v>0</v>
      </c>
      <c r="K50" s="217">
        <f>E12+E28+H40</f>
        <v>0</v>
      </c>
    </row>
    <row r="51" spans="2:12" ht="20.100000000000001" customHeight="1" x14ac:dyDescent="0.2">
      <c r="B51" s="282" t="s">
        <v>173</v>
      </c>
      <c r="C51" s="321">
        <f>IF(B48=0,0,E48/B48)</f>
        <v>0</v>
      </c>
      <c r="D51" s="212" t="s">
        <v>251</v>
      </c>
      <c r="E51" s="31"/>
      <c r="F51" s="31"/>
      <c r="G51" s="31"/>
      <c r="H51" s="31"/>
      <c r="I51" s="53"/>
      <c r="J51" s="53"/>
      <c r="K51" s="53"/>
      <c r="L51" s="280"/>
    </row>
    <row r="52" spans="2:12" x14ac:dyDescent="0.2">
      <c r="B52" s="283"/>
      <c r="C52" s="284"/>
      <c r="D52" s="284"/>
      <c r="E52" s="284"/>
      <c r="F52" s="284"/>
      <c r="G52" s="284"/>
      <c r="H52" s="284"/>
      <c r="I52" s="285"/>
      <c r="J52" s="285"/>
      <c r="K52" s="285"/>
    </row>
    <row r="53" spans="2:12" x14ac:dyDescent="0.2">
      <c r="B53" s="26"/>
      <c r="C53" s="23"/>
      <c r="D53" s="23"/>
      <c r="E53" s="23"/>
      <c r="F53" s="23"/>
      <c r="G53" s="23"/>
      <c r="H53" s="23"/>
      <c r="I53" s="24"/>
      <c r="J53" s="24"/>
      <c r="K53" s="24"/>
    </row>
    <row r="54" spans="2:12" x14ac:dyDescent="0.2">
      <c r="B54" s="26"/>
      <c r="C54" s="23"/>
      <c r="D54" s="23"/>
      <c r="E54" s="23"/>
      <c r="F54" s="23"/>
      <c r="G54" s="23"/>
      <c r="H54" s="23"/>
      <c r="I54" s="24"/>
      <c r="J54" s="24"/>
      <c r="K54" s="24"/>
    </row>
    <row r="55" spans="2:12" x14ac:dyDescent="0.2">
      <c r="B55" s="26"/>
      <c r="C55" s="23"/>
      <c r="D55" s="23"/>
      <c r="E55" s="23"/>
      <c r="F55" s="23"/>
      <c r="G55" s="23"/>
      <c r="H55" s="23"/>
      <c r="I55" s="24"/>
      <c r="J55" s="24"/>
      <c r="K55" s="24"/>
    </row>
    <row r="56" spans="2:12" x14ac:dyDescent="0.2">
      <c r="B56" s="26"/>
      <c r="C56" s="23"/>
      <c r="D56" s="23"/>
      <c r="E56" s="23"/>
      <c r="F56" s="23"/>
      <c r="G56" s="23"/>
      <c r="H56" s="23"/>
      <c r="I56" s="24"/>
      <c r="J56" s="24"/>
      <c r="K56" s="24"/>
    </row>
    <row r="57" spans="2:12" x14ac:dyDescent="0.2">
      <c r="B57" s="26"/>
      <c r="C57" s="23"/>
      <c r="D57" s="23"/>
      <c r="E57" s="23"/>
      <c r="F57" s="23"/>
      <c r="G57" s="23"/>
      <c r="H57" s="23"/>
      <c r="I57" s="24"/>
      <c r="J57" s="24"/>
      <c r="K57" s="24"/>
    </row>
  </sheetData>
  <sheetProtection sheet="1" selectLockedCells="1"/>
  <mergeCells count="4">
    <mergeCell ref="I47:K47"/>
    <mergeCell ref="C43:E43"/>
    <mergeCell ref="F45:H45"/>
    <mergeCell ref="J1:K2"/>
  </mergeCells>
  <phoneticPr fontId="2"/>
  <printOptions horizontalCentered="1"/>
  <pageMargins left="0.19685039370078741" right="0.19685039370078741" top="0.70866141732283472" bottom="0.19685039370078741" header="0.47244094488188981" footer="0.23622047244094491"/>
  <pageSetup paperSize="9" scale="85"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CC"/>
  </sheetPr>
  <dimension ref="A1:M57"/>
  <sheetViews>
    <sheetView showGridLines="0" topLeftCell="B1" zoomScale="90" zoomScaleNormal="90" zoomScaleSheetLayoutView="85" workbookViewId="0">
      <selection activeCell="B1" sqref="B1"/>
    </sheetView>
  </sheetViews>
  <sheetFormatPr defaultColWidth="9" defaultRowHeight="10.8" x14ac:dyDescent="0.2"/>
  <cols>
    <col min="1" max="1" width="4.109375" style="66" hidden="1" customWidth="1"/>
    <col min="2" max="2" width="16.109375" style="72" customWidth="1"/>
    <col min="3" max="4" width="16.109375" style="67" customWidth="1"/>
    <col min="5" max="5" width="18.88671875" style="67" customWidth="1"/>
    <col min="6" max="7" width="16.109375" style="67" customWidth="1"/>
    <col min="8" max="8" width="18.88671875" style="67" customWidth="1"/>
    <col min="9" max="10" width="16.109375" style="66" customWidth="1"/>
    <col min="11" max="11" width="18.88671875" style="66" customWidth="1"/>
    <col min="12" max="16384" width="9" style="66"/>
  </cols>
  <sheetData>
    <row r="1" spans="1:13" ht="35.1" customHeight="1" x14ac:dyDescent="0.15">
      <c r="A1" s="289"/>
      <c r="B1" s="618" t="str">
        <f>'結果（千円）'!D4&amp;"　"&amp;'結果（千円）'!E4</f>
        <v>《 分析タイトル 》　</v>
      </c>
      <c r="C1" s="65"/>
      <c r="D1" s="65"/>
      <c r="E1" s="90"/>
      <c r="F1" s="218"/>
      <c r="G1" s="6" ph="1"/>
      <c r="H1" s="65"/>
      <c r="I1" s="90"/>
      <c r="J1" s="669" t="s" ph="1">
        <v>377</v>
      </c>
      <c r="K1" s="669"/>
      <c r="L1" s="248"/>
      <c r="M1" s="117"/>
    </row>
    <row r="2" spans="1:13" ht="14.1" customHeight="1" thickBot="1" x14ac:dyDescent="0.25">
      <c r="B2" s="68"/>
      <c r="C2" s="65"/>
      <c r="D2" s="65"/>
      <c r="E2" s="65"/>
      <c r="F2" s="65"/>
      <c r="G2" s="181"/>
      <c r="H2" s="69"/>
      <c r="I2" s="90"/>
      <c r="J2" s="669"/>
      <c r="K2" s="669"/>
      <c r="L2" s="248"/>
      <c r="M2" s="117"/>
    </row>
    <row r="3" spans="1:13" ht="14.1" customHeight="1" x14ac:dyDescent="0.2">
      <c r="B3" s="68"/>
      <c r="C3" s="70" t="s">
        <v>107</v>
      </c>
      <c r="D3" s="65"/>
      <c r="E3" s="68" t="s">
        <v>174</v>
      </c>
      <c r="F3" s="65"/>
      <c r="G3" s="65"/>
      <c r="H3" s="65"/>
      <c r="I3" s="90"/>
      <c r="J3" s="90"/>
      <c r="K3" s="90"/>
      <c r="L3" s="248"/>
      <c r="M3" s="117"/>
    </row>
    <row r="4" spans="1:13" ht="14.1" customHeight="1" thickBot="1" x14ac:dyDescent="0.25">
      <c r="B4" s="68"/>
      <c r="C4" s="71">
        <f>'結果（千円）'!F7</f>
        <v>0</v>
      </c>
      <c r="D4" s="65"/>
      <c r="E4" s="65"/>
      <c r="F4" s="65"/>
      <c r="G4" s="65"/>
      <c r="H4" s="65"/>
      <c r="I4" s="90"/>
      <c r="J4" s="90"/>
      <c r="K4" s="90"/>
      <c r="L4" s="248"/>
      <c r="M4" s="117"/>
    </row>
    <row r="5" spans="1:13" ht="14.1" customHeight="1" x14ac:dyDescent="0.2">
      <c r="B5" s="68"/>
      <c r="C5" s="22" t="s">
        <v>159</v>
      </c>
      <c r="D5" s="43"/>
      <c r="E5" s="65"/>
      <c r="F5" s="65"/>
      <c r="G5" s="65"/>
      <c r="H5" s="65"/>
      <c r="I5" s="90"/>
      <c r="J5" s="90"/>
      <c r="K5" s="90"/>
      <c r="L5" s="248"/>
      <c r="M5" s="117"/>
    </row>
    <row r="6" spans="1:13" ht="14.1" customHeight="1" thickBot="1" x14ac:dyDescent="0.25">
      <c r="B6" s="68"/>
      <c r="C6" s="43" t="s">
        <v>160</v>
      </c>
      <c r="D6" s="65"/>
      <c r="E6" s="65"/>
      <c r="F6" s="65"/>
      <c r="G6" s="65"/>
      <c r="H6" s="65"/>
      <c r="I6" s="90"/>
      <c r="J6" s="90"/>
      <c r="K6" s="90"/>
      <c r="L6" s="280"/>
      <c r="M6" s="24"/>
    </row>
    <row r="7" spans="1:13" ht="12.9" customHeight="1" x14ac:dyDescent="0.2">
      <c r="B7" s="65" t="s">
        <v>166</v>
      </c>
      <c r="C7" s="73" t="s">
        <v>114</v>
      </c>
      <c r="D7" s="74"/>
      <c r="E7" s="75"/>
      <c r="F7" s="23"/>
      <c r="G7" s="23"/>
      <c r="H7" s="23"/>
      <c r="I7" s="24"/>
      <c r="J7" s="23"/>
      <c r="K7" s="90"/>
      <c r="L7" s="280"/>
      <c r="M7" s="24"/>
    </row>
    <row r="8" spans="1:13" ht="12.9" customHeight="1" x14ac:dyDescent="0.2">
      <c r="B8" s="68"/>
      <c r="C8" s="76">
        <f>'結果（千円）'!F8</f>
        <v>0</v>
      </c>
      <c r="D8" s="65"/>
      <c r="E8" s="77"/>
      <c r="F8" s="26"/>
      <c r="G8" s="23"/>
      <c r="H8" s="23"/>
      <c r="I8" s="24"/>
      <c r="J8" s="23"/>
      <c r="K8" s="90"/>
      <c r="L8" s="280"/>
      <c r="M8" s="24"/>
    </row>
    <row r="9" spans="1:13" ht="12.9" customHeight="1" x14ac:dyDescent="0.2">
      <c r="B9" s="68"/>
      <c r="C9" s="78"/>
      <c r="D9" s="79" t="s">
        <v>43</v>
      </c>
      <c r="E9" s="80"/>
      <c r="F9" s="26"/>
      <c r="G9" s="23"/>
      <c r="H9" s="23"/>
      <c r="I9" s="24"/>
      <c r="J9" s="23"/>
      <c r="K9" s="90"/>
      <c r="L9" s="281"/>
    </row>
    <row r="10" spans="1:13" ht="12.9" customHeight="1" x14ac:dyDescent="0.2">
      <c r="B10" s="68"/>
      <c r="C10" s="78"/>
      <c r="D10" s="81">
        <f>'結果（千円）'!H17</f>
        <v>0</v>
      </c>
      <c r="E10" s="77"/>
      <c r="F10" s="26"/>
      <c r="G10" s="23"/>
      <c r="H10" s="23"/>
      <c r="I10" s="24"/>
      <c r="J10" s="23"/>
      <c r="K10" s="90"/>
      <c r="L10" s="281"/>
    </row>
    <row r="11" spans="1:13" ht="12.9" customHeight="1" x14ac:dyDescent="0.15">
      <c r="B11" s="68"/>
      <c r="C11" s="78"/>
      <c r="D11" s="82"/>
      <c r="E11" s="83" t="s">
        <v>44</v>
      </c>
      <c r="F11" s="26"/>
      <c r="G11" s="23"/>
      <c r="H11" s="23"/>
      <c r="I11" s="24"/>
      <c r="J11" s="23"/>
      <c r="K11" s="90"/>
      <c r="L11" s="281"/>
    </row>
    <row r="12" spans="1:13" ht="12.9" customHeight="1" thickBot="1" x14ac:dyDescent="0.2">
      <c r="B12" s="68"/>
      <c r="C12" s="84"/>
      <c r="D12" s="85"/>
      <c r="E12" s="86">
        <f>'結果（千円）'!J17</f>
        <v>0</v>
      </c>
      <c r="F12" s="26"/>
      <c r="G12" s="23"/>
      <c r="H12" s="23"/>
      <c r="I12" s="24"/>
      <c r="J12" s="23"/>
      <c r="K12" s="90"/>
      <c r="L12" s="281"/>
    </row>
    <row r="13" spans="1:13" ht="12.9" customHeight="1" x14ac:dyDescent="0.15">
      <c r="B13" s="68"/>
      <c r="C13" s="43" t="s">
        <v>161</v>
      </c>
      <c r="D13" s="43"/>
      <c r="E13" s="87"/>
      <c r="F13" s="26"/>
      <c r="G13" s="43"/>
      <c r="H13" s="43"/>
      <c r="I13" s="24"/>
      <c r="J13" s="23"/>
      <c r="K13" s="90"/>
      <c r="L13" s="281"/>
    </row>
    <row r="14" spans="1:13" ht="12.9" customHeight="1" thickBot="1" x14ac:dyDescent="0.2">
      <c r="B14" s="68"/>
      <c r="C14" s="43" t="s">
        <v>162</v>
      </c>
      <c r="D14" s="65"/>
      <c r="E14" s="87"/>
      <c r="F14" s="26"/>
      <c r="G14" s="23"/>
      <c r="H14" s="23"/>
      <c r="I14" s="24"/>
      <c r="J14" s="23"/>
      <c r="K14" s="90"/>
      <c r="L14" s="281"/>
    </row>
    <row r="15" spans="1:13" ht="12.9" customHeight="1" x14ac:dyDescent="0.15">
      <c r="B15" s="65"/>
      <c r="C15" s="88" t="s">
        <v>52</v>
      </c>
      <c r="D15" s="65"/>
      <c r="E15" s="87"/>
      <c r="F15" s="26"/>
      <c r="G15" s="23"/>
      <c r="H15" s="23"/>
      <c r="I15" s="24"/>
      <c r="J15" s="23"/>
      <c r="K15" s="90"/>
      <c r="L15" s="281"/>
    </row>
    <row r="16" spans="1:13" ht="12.9" customHeight="1" thickBot="1" x14ac:dyDescent="0.2">
      <c r="B16" s="68"/>
      <c r="C16" s="89">
        <f>計算!F95</f>
        <v>0</v>
      </c>
      <c r="D16" s="65"/>
      <c r="E16" s="87"/>
      <c r="F16" s="26"/>
      <c r="G16" s="23"/>
      <c r="H16" s="23"/>
      <c r="I16" s="24"/>
      <c r="J16" s="23"/>
      <c r="K16" s="90"/>
      <c r="L16" s="281"/>
    </row>
    <row r="17" spans="2:12" ht="12.9" customHeight="1" x14ac:dyDescent="0.15">
      <c r="B17" s="68"/>
      <c r="C17" s="22" t="s">
        <v>159</v>
      </c>
      <c r="D17" s="69"/>
      <c r="E17" s="87"/>
      <c r="F17" s="26"/>
      <c r="G17" s="23"/>
      <c r="H17" s="23"/>
      <c r="I17" s="24"/>
      <c r="J17" s="23"/>
      <c r="K17" s="90"/>
      <c r="L17" s="281"/>
    </row>
    <row r="18" spans="2:12" ht="12.9" customHeight="1" thickBot="1" x14ac:dyDescent="0.2">
      <c r="B18" s="68"/>
      <c r="C18" s="43" t="s">
        <v>163</v>
      </c>
      <c r="D18" s="65"/>
      <c r="E18" s="87"/>
      <c r="F18" s="26"/>
      <c r="G18" s="23"/>
      <c r="H18" s="23"/>
      <c r="I18" s="24"/>
      <c r="J18" s="23"/>
      <c r="K18" s="90"/>
      <c r="L18" s="281"/>
    </row>
    <row r="19" spans="2:12" ht="12.9" customHeight="1" x14ac:dyDescent="0.15">
      <c r="B19" s="68"/>
      <c r="C19" s="88" t="s">
        <v>49</v>
      </c>
      <c r="D19" s="65"/>
      <c r="E19" s="87"/>
      <c r="F19" s="26"/>
      <c r="G19" s="23"/>
      <c r="H19" s="23"/>
      <c r="I19" s="24"/>
      <c r="J19" s="23"/>
      <c r="K19" s="90"/>
      <c r="L19" s="281"/>
    </row>
    <row r="20" spans="2:12" ht="12.9" customHeight="1" thickBot="1" x14ac:dyDescent="0.2">
      <c r="B20" s="68"/>
      <c r="C20" s="89">
        <f>計算!H95</f>
        <v>0</v>
      </c>
      <c r="D20" s="65"/>
      <c r="E20" s="87"/>
      <c r="F20" s="26"/>
      <c r="G20" s="23"/>
      <c r="H20" s="23"/>
      <c r="I20" s="24"/>
      <c r="J20" s="23"/>
      <c r="K20" s="90"/>
      <c r="L20" s="281"/>
    </row>
    <row r="21" spans="2:12" ht="12.9" customHeight="1" x14ac:dyDescent="0.2">
      <c r="B21" s="68"/>
      <c r="C21" s="22" t="s">
        <v>164</v>
      </c>
      <c r="D21" s="202"/>
      <c r="E21" s="65"/>
      <c r="F21" s="26"/>
      <c r="G21" s="22"/>
      <c r="H21" s="23"/>
      <c r="I21" s="24"/>
      <c r="J21" s="23"/>
      <c r="K21" s="90"/>
      <c r="L21" s="281"/>
    </row>
    <row r="22" spans="2:12" ht="12.9" customHeight="1" thickBot="1" x14ac:dyDescent="0.25">
      <c r="B22" s="68"/>
      <c r="C22" s="202" t="s">
        <v>165</v>
      </c>
      <c r="D22" s="65"/>
      <c r="E22" s="65"/>
      <c r="F22" s="26"/>
      <c r="G22" s="23"/>
      <c r="H22" s="23"/>
      <c r="I22" s="24"/>
      <c r="J22" s="23"/>
      <c r="K22" s="90"/>
      <c r="L22" s="281"/>
    </row>
    <row r="23" spans="2:12" ht="12.9" customHeight="1" x14ac:dyDescent="0.2">
      <c r="B23" s="65" t="s">
        <v>339</v>
      </c>
      <c r="C23" s="357" t="s">
        <v>318</v>
      </c>
      <c r="D23" s="74"/>
      <c r="E23" s="75"/>
      <c r="F23" s="26"/>
      <c r="G23" s="23"/>
      <c r="H23" s="23"/>
      <c r="I23" s="24"/>
      <c r="J23" s="23"/>
      <c r="K23" s="90"/>
      <c r="L23" s="281"/>
    </row>
    <row r="24" spans="2:12" ht="12.9" customHeight="1" x14ac:dyDescent="0.2">
      <c r="B24" s="68"/>
      <c r="C24" s="76">
        <f>'結果（千円）'!F18</f>
        <v>0</v>
      </c>
      <c r="D24" s="65"/>
      <c r="E24" s="77"/>
      <c r="F24" s="26"/>
      <c r="G24" s="23"/>
      <c r="H24" s="23"/>
      <c r="I24" s="24"/>
      <c r="J24" s="23"/>
      <c r="K24" s="90"/>
      <c r="L24" s="281"/>
    </row>
    <row r="25" spans="2:12" ht="12.9" customHeight="1" x14ac:dyDescent="0.2">
      <c r="B25" s="68"/>
      <c r="C25" s="78"/>
      <c r="D25" s="79" t="s">
        <v>45</v>
      </c>
      <c r="E25" s="80"/>
      <c r="F25" s="23"/>
      <c r="G25" s="23"/>
      <c r="H25" s="23"/>
      <c r="I25" s="24"/>
      <c r="J25" s="23"/>
      <c r="K25" s="90"/>
      <c r="L25" s="281"/>
    </row>
    <row r="26" spans="2:12" ht="12.9" customHeight="1" x14ac:dyDescent="0.2">
      <c r="B26" s="68"/>
      <c r="C26" s="78"/>
      <c r="D26" s="81">
        <f>'結果（千円）'!H18</f>
        <v>0</v>
      </c>
      <c r="E26" s="77"/>
      <c r="F26" s="23"/>
      <c r="G26" s="23"/>
      <c r="H26" s="23"/>
      <c r="I26" s="24"/>
      <c r="J26" s="23"/>
      <c r="K26" s="90"/>
      <c r="L26" s="281"/>
    </row>
    <row r="27" spans="2:12" ht="12.9" customHeight="1" x14ac:dyDescent="0.15">
      <c r="B27" s="68"/>
      <c r="C27" s="78"/>
      <c r="D27" s="82"/>
      <c r="E27" s="83" t="s">
        <v>46</v>
      </c>
      <c r="F27" s="23"/>
      <c r="G27" s="23"/>
      <c r="H27" s="23"/>
      <c r="I27" s="24"/>
      <c r="J27" s="23"/>
      <c r="K27" s="90"/>
      <c r="L27" s="281"/>
    </row>
    <row r="28" spans="2:12" ht="12.9" customHeight="1" thickBot="1" x14ac:dyDescent="0.2">
      <c r="B28" s="68"/>
      <c r="C28" s="84"/>
      <c r="D28" s="85"/>
      <c r="E28" s="86">
        <f>'結果（千円）'!J18</f>
        <v>0</v>
      </c>
      <c r="F28" s="43" t="s">
        <v>253</v>
      </c>
      <c r="G28" s="23"/>
      <c r="H28" s="23"/>
      <c r="I28" s="24"/>
      <c r="J28" s="23"/>
      <c r="K28" s="90"/>
      <c r="L28" s="281"/>
    </row>
    <row r="29" spans="2:12" ht="12.9" customHeight="1" x14ac:dyDescent="0.2">
      <c r="B29" s="68"/>
      <c r="C29" s="65"/>
      <c r="D29" s="65"/>
      <c r="E29" s="65"/>
      <c r="F29" s="347">
        <f>入力!L42</f>
        <v>0.62508714420693279</v>
      </c>
      <c r="G29" s="348" t="str">
        <f>IF(入力!K42="その他",入力!P46,"〔"&amp;入力!K42&amp;"〕")</f>
        <v>〔令和６年平均〕</v>
      </c>
      <c r="H29" s="23"/>
      <c r="I29" s="24"/>
      <c r="J29" s="23"/>
      <c r="K29" s="90"/>
      <c r="L29" s="281"/>
    </row>
    <row r="30" spans="2:12" ht="12.9" customHeight="1" thickBot="1" x14ac:dyDescent="0.25">
      <c r="B30" s="68"/>
      <c r="C30" s="65"/>
      <c r="D30" s="65"/>
      <c r="E30" s="65"/>
      <c r="F30" s="43" t="s">
        <v>168</v>
      </c>
      <c r="G30" s="23"/>
      <c r="H30" s="23"/>
      <c r="I30" s="24"/>
      <c r="J30" s="23"/>
      <c r="K30" s="90"/>
      <c r="L30" s="281"/>
    </row>
    <row r="31" spans="2:12" ht="12.9" customHeight="1" x14ac:dyDescent="0.2">
      <c r="B31" s="68"/>
      <c r="C31" s="65"/>
      <c r="D31" s="65"/>
      <c r="E31" s="90"/>
      <c r="F31" s="70" t="s">
        <v>47</v>
      </c>
      <c r="G31" s="65"/>
      <c r="H31" s="65"/>
      <c r="I31" s="90"/>
      <c r="J31" s="65"/>
      <c r="K31" s="90"/>
      <c r="L31" s="281"/>
    </row>
    <row r="32" spans="2:12" ht="12.9" customHeight="1" thickBot="1" x14ac:dyDescent="0.25">
      <c r="B32" s="68"/>
      <c r="C32" s="65"/>
      <c r="D32" s="65"/>
      <c r="E32" s="90"/>
      <c r="F32" s="71">
        <f>計算!H188</f>
        <v>0</v>
      </c>
      <c r="G32" s="65"/>
      <c r="H32" s="65"/>
      <c r="I32" s="90"/>
      <c r="J32" s="65"/>
      <c r="K32" s="90"/>
      <c r="L32" s="281"/>
    </row>
    <row r="33" spans="2:12" ht="12.9" customHeight="1" x14ac:dyDescent="0.2">
      <c r="B33" s="68"/>
      <c r="C33" s="65"/>
      <c r="D33" s="65"/>
      <c r="E33" s="90"/>
      <c r="F33" s="43" t="s">
        <v>169</v>
      </c>
      <c r="G33" s="65"/>
      <c r="H33" s="65"/>
      <c r="I33" s="90"/>
      <c r="J33" s="65"/>
      <c r="K33" s="90"/>
      <c r="L33" s="281"/>
    </row>
    <row r="34" spans="2:12" ht="12.9" customHeight="1" thickBot="1" x14ac:dyDescent="0.25">
      <c r="B34" s="68"/>
      <c r="C34" s="65"/>
      <c r="D34" s="65"/>
      <c r="E34" s="65"/>
      <c r="F34" s="43" t="s">
        <v>170</v>
      </c>
      <c r="G34" s="65"/>
      <c r="H34" s="65"/>
      <c r="I34" s="90"/>
      <c r="J34" s="202" t="s">
        <v>122</v>
      </c>
      <c r="K34" s="90"/>
      <c r="L34" s="281"/>
    </row>
    <row r="35" spans="2:12" ht="12.9" customHeight="1" x14ac:dyDescent="0.2">
      <c r="B35" s="65" t="s">
        <v>340</v>
      </c>
      <c r="C35" s="65"/>
      <c r="D35" s="65"/>
      <c r="E35" s="90"/>
      <c r="F35" s="357" t="s">
        <v>319</v>
      </c>
      <c r="G35" s="74"/>
      <c r="H35" s="75"/>
      <c r="I35" s="24"/>
      <c r="J35" s="202" t="s">
        <v>171</v>
      </c>
      <c r="K35" s="90"/>
      <c r="L35" s="281"/>
    </row>
    <row r="36" spans="2:12" ht="12.9" customHeight="1" x14ac:dyDescent="0.2">
      <c r="B36" s="68"/>
      <c r="C36" s="65"/>
      <c r="D36" s="65"/>
      <c r="E36" s="90"/>
      <c r="F36" s="76">
        <f>'結果（千円）'!F19</f>
        <v>0</v>
      </c>
      <c r="G36" s="65"/>
      <c r="H36" s="77"/>
      <c r="I36" s="26"/>
      <c r="J36" s="43" t="s">
        <v>172</v>
      </c>
      <c r="K36" s="90"/>
      <c r="L36" s="281"/>
    </row>
    <row r="37" spans="2:12" ht="12.9" customHeight="1" thickBot="1" x14ac:dyDescent="0.25">
      <c r="B37" s="68"/>
      <c r="C37" s="65"/>
      <c r="D37" s="65"/>
      <c r="E37" s="65"/>
      <c r="F37" s="78"/>
      <c r="G37" s="79" t="s">
        <v>48</v>
      </c>
      <c r="H37" s="80"/>
      <c r="I37" s="90"/>
      <c r="J37" s="43"/>
      <c r="K37" s="90"/>
      <c r="L37" s="281"/>
    </row>
    <row r="38" spans="2:12" ht="12.9" customHeight="1" x14ac:dyDescent="0.2">
      <c r="B38" s="68"/>
      <c r="C38" s="65"/>
      <c r="D38" s="65"/>
      <c r="E38" s="65"/>
      <c r="F38" s="78"/>
      <c r="G38" s="81">
        <f>'結果（千円）'!H19</f>
        <v>0</v>
      </c>
      <c r="H38" s="77"/>
      <c r="I38" s="90"/>
      <c r="J38" s="88" t="s">
        <v>53</v>
      </c>
      <c r="K38" s="90"/>
      <c r="L38" s="281"/>
    </row>
    <row r="39" spans="2:12" ht="12.9" customHeight="1" thickBot="1" x14ac:dyDescent="0.2">
      <c r="B39" s="68"/>
      <c r="C39" s="65"/>
      <c r="D39" s="65"/>
      <c r="E39" s="65"/>
      <c r="F39" s="78"/>
      <c r="G39" s="82"/>
      <c r="H39" s="44" t="s">
        <v>246</v>
      </c>
      <c r="I39" s="90"/>
      <c r="J39" s="89">
        <f>'結果（千円）'!L17</f>
        <v>0</v>
      </c>
      <c r="K39" s="90"/>
      <c r="L39" s="281"/>
    </row>
    <row r="40" spans="2:12" ht="12.9" customHeight="1" thickBot="1" x14ac:dyDescent="0.25">
      <c r="B40" s="68"/>
      <c r="C40" s="65"/>
      <c r="D40" s="65"/>
      <c r="E40" s="65"/>
      <c r="F40" s="84"/>
      <c r="G40" s="85"/>
      <c r="H40" s="91">
        <f>'結果（千円）'!J19</f>
        <v>0</v>
      </c>
      <c r="I40" s="90"/>
      <c r="J40" s="90"/>
      <c r="K40" s="90"/>
      <c r="L40" s="281"/>
    </row>
    <row r="41" spans="2:12" ht="6" customHeight="1" x14ac:dyDescent="0.2">
      <c r="B41" s="68"/>
      <c r="C41" s="65"/>
      <c r="D41" s="65"/>
      <c r="E41" s="65"/>
      <c r="F41" s="65"/>
      <c r="G41" s="65"/>
      <c r="H41" s="65"/>
      <c r="I41" s="90"/>
      <c r="J41" s="90"/>
      <c r="K41" s="90"/>
      <c r="L41" s="281"/>
    </row>
    <row r="42" spans="2:12" ht="14.1" customHeight="1" thickBot="1" x14ac:dyDescent="0.25">
      <c r="B42" s="65" t="s">
        <v>167</v>
      </c>
      <c r="C42" s="65"/>
      <c r="D42" s="65"/>
      <c r="E42" s="65"/>
      <c r="F42" s="65"/>
      <c r="G42" s="65"/>
      <c r="H42" s="65"/>
      <c r="I42" s="90"/>
      <c r="J42" s="90"/>
      <c r="K42" s="65" t="str">
        <f>E3</f>
        <v>（ 単位：千円 ）</v>
      </c>
      <c r="L42" s="281"/>
    </row>
    <row r="43" spans="2:12" ht="13.5" customHeight="1" x14ac:dyDescent="0.2">
      <c r="B43" s="208" t="str">
        <f>C3</f>
        <v>最終需要額①</v>
      </c>
      <c r="C43" s="673" t="s">
        <v>8</v>
      </c>
      <c r="D43" s="674"/>
      <c r="E43" s="674"/>
      <c r="F43" s="74"/>
      <c r="G43" s="74"/>
      <c r="H43" s="74"/>
      <c r="I43" s="92"/>
      <c r="J43" s="92"/>
      <c r="K43" s="219"/>
    </row>
    <row r="44" spans="2:12" ht="6.75" customHeight="1" thickBot="1" x14ac:dyDescent="0.25">
      <c r="B44" s="220"/>
      <c r="C44" s="93"/>
      <c r="D44" s="94"/>
      <c r="E44" s="95"/>
      <c r="F44" s="65"/>
      <c r="G44" s="65"/>
      <c r="H44" s="65"/>
      <c r="I44" s="90"/>
      <c r="J44" s="90"/>
      <c r="K44" s="221"/>
    </row>
    <row r="45" spans="2:12" s="67" customFormat="1" ht="13.5" customHeight="1" x14ac:dyDescent="0.2">
      <c r="B45" s="220"/>
      <c r="C45" s="54" t="s">
        <v>108</v>
      </c>
      <c r="D45" s="56" t="s">
        <v>42</v>
      </c>
      <c r="E45" s="52" t="s">
        <v>177</v>
      </c>
      <c r="F45" s="673" t="s">
        <v>109</v>
      </c>
      <c r="G45" s="674"/>
      <c r="H45" s="674"/>
      <c r="I45" s="74"/>
      <c r="J45" s="74"/>
      <c r="K45" s="75"/>
    </row>
    <row r="46" spans="2:12" s="67" customFormat="1" ht="5.25" customHeight="1" thickBot="1" x14ac:dyDescent="0.25">
      <c r="B46" s="220"/>
      <c r="C46" s="54"/>
      <c r="D46" s="56"/>
      <c r="E46" s="52"/>
      <c r="F46" s="93"/>
      <c r="G46" s="94"/>
      <c r="H46" s="95"/>
      <c r="I46" s="65"/>
      <c r="J46" s="65"/>
      <c r="K46" s="77"/>
    </row>
    <row r="47" spans="2:12" s="67" customFormat="1" ht="13.5" customHeight="1" x14ac:dyDescent="0.2">
      <c r="B47" s="220"/>
      <c r="C47" s="54"/>
      <c r="D47" s="56" t="s">
        <v>320</v>
      </c>
      <c r="E47" s="617" t="s">
        <v>321</v>
      </c>
      <c r="F47" s="54" t="s">
        <v>110</v>
      </c>
      <c r="G47" s="56" t="s">
        <v>42</v>
      </c>
      <c r="H47" s="52" t="s">
        <v>176</v>
      </c>
      <c r="I47" s="670" t="s">
        <v>111</v>
      </c>
      <c r="J47" s="671"/>
      <c r="K47" s="672"/>
    </row>
    <row r="48" spans="2:12" s="67" customFormat="1" ht="13.5" customHeight="1" x14ac:dyDescent="0.2">
      <c r="B48" s="222">
        <f>C4</f>
        <v>0</v>
      </c>
      <c r="C48" s="96">
        <f>C8</f>
        <v>0</v>
      </c>
      <c r="D48" s="97">
        <f>C8+C24</f>
        <v>0</v>
      </c>
      <c r="E48" s="98">
        <f>C8+C24+F36</f>
        <v>0</v>
      </c>
      <c r="F48" s="169"/>
      <c r="G48" s="170" t="s">
        <v>322</v>
      </c>
      <c r="H48" s="227" t="s">
        <v>323</v>
      </c>
      <c r="I48" s="169" t="s">
        <v>112</v>
      </c>
      <c r="J48" s="170" t="s">
        <v>42</v>
      </c>
      <c r="K48" s="216" t="s">
        <v>175</v>
      </c>
    </row>
    <row r="49" spans="2:12" s="67" customFormat="1" ht="13.5" customHeight="1" x14ac:dyDescent="0.2">
      <c r="B49" s="78"/>
      <c r="C49" s="78"/>
      <c r="D49" s="99"/>
      <c r="E49" s="65"/>
      <c r="F49" s="96">
        <f>D10</f>
        <v>0</v>
      </c>
      <c r="G49" s="97">
        <f>D10+D26</f>
        <v>0</v>
      </c>
      <c r="H49" s="100">
        <f>D10+D26+G38</f>
        <v>0</v>
      </c>
      <c r="I49" s="169"/>
      <c r="J49" s="170" t="s">
        <v>324</v>
      </c>
      <c r="K49" s="228" t="s">
        <v>325</v>
      </c>
    </row>
    <row r="50" spans="2:12" s="67" customFormat="1" ht="12.6" thickBot="1" x14ac:dyDescent="0.25">
      <c r="B50" s="84"/>
      <c r="C50" s="84"/>
      <c r="D50" s="101"/>
      <c r="E50" s="102"/>
      <c r="F50" s="84"/>
      <c r="G50" s="101"/>
      <c r="H50" s="102"/>
      <c r="I50" s="103">
        <f>E12</f>
        <v>0</v>
      </c>
      <c r="J50" s="104">
        <f>E12+E28</f>
        <v>0</v>
      </c>
      <c r="K50" s="223">
        <f>E12+E28+H40</f>
        <v>0</v>
      </c>
    </row>
    <row r="51" spans="2:12" ht="20.100000000000001" customHeight="1" x14ac:dyDescent="0.2">
      <c r="B51" s="282" t="s">
        <v>173</v>
      </c>
      <c r="C51" s="322">
        <f>IF(B48=0,0,E48/B48)</f>
        <v>0</v>
      </c>
      <c r="D51" s="212" t="s">
        <v>251</v>
      </c>
      <c r="E51" s="65"/>
      <c r="F51" s="65"/>
      <c r="G51" s="65"/>
      <c r="H51" s="65"/>
      <c r="I51" s="90"/>
      <c r="J51" s="90"/>
      <c r="K51" s="90"/>
      <c r="L51" s="281"/>
    </row>
    <row r="52" spans="2:12" x14ac:dyDescent="0.2">
      <c r="B52" s="286"/>
      <c r="C52" s="287"/>
      <c r="D52" s="287"/>
      <c r="E52" s="287"/>
      <c r="F52" s="287"/>
      <c r="G52" s="287"/>
      <c r="H52" s="287"/>
      <c r="I52" s="288"/>
      <c r="J52" s="288"/>
      <c r="K52" s="288"/>
    </row>
    <row r="53" spans="2:12" x14ac:dyDescent="0.2">
      <c r="B53" s="68"/>
      <c r="C53" s="65"/>
      <c r="D53" s="65"/>
      <c r="E53" s="65"/>
      <c r="F53" s="65"/>
      <c r="G53" s="65"/>
      <c r="H53" s="65"/>
      <c r="I53" s="90"/>
      <c r="J53" s="90"/>
      <c r="K53" s="90"/>
    </row>
    <row r="54" spans="2:12" x14ac:dyDescent="0.2">
      <c r="B54" s="68"/>
      <c r="C54" s="65"/>
      <c r="D54" s="65"/>
      <c r="E54" s="65"/>
      <c r="F54" s="65"/>
      <c r="G54" s="65"/>
      <c r="H54" s="65"/>
      <c r="I54" s="90"/>
      <c r="J54" s="90"/>
      <c r="K54" s="90"/>
    </row>
    <row r="55" spans="2:12" x14ac:dyDescent="0.2">
      <c r="B55" s="68"/>
      <c r="C55" s="65"/>
      <c r="D55" s="65"/>
      <c r="E55" s="65"/>
      <c r="F55" s="65"/>
      <c r="G55" s="65"/>
      <c r="H55" s="65"/>
      <c r="I55" s="90"/>
      <c r="J55" s="90"/>
      <c r="K55" s="90"/>
    </row>
    <row r="56" spans="2:12" x14ac:dyDescent="0.2">
      <c r="B56" s="68"/>
      <c r="C56" s="65"/>
      <c r="D56" s="65"/>
      <c r="E56" s="65"/>
      <c r="F56" s="65"/>
      <c r="G56" s="65"/>
      <c r="H56" s="65"/>
      <c r="I56" s="90"/>
      <c r="J56" s="90"/>
      <c r="K56" s="90"/>
    </row>
    <row r="57" spans="2:12" x14ac:dyDescent="0.2">
      <c r="B57" s="68"/>
      <c r="C57" s="65"/>
      <c r="D57" s="65"/>
      <c r="E57" s="65"/>
      <c r="F57" s="65"/>
      <c r="G57" s="65"/>
      <c r="H57" s="65"/>
      <c r="I57" s="90"/>
      <c r="J57" s="90"/>
      <c r="K57" s="90"/>
    </row>
  </sheetData>
  <sheetProtection sheet="1" selectLockedCells="1"/>
  <mergeCells count="4">
    <mergeCell ref="I47:K47"/>
    <mergeCell ref="C43:E43"/>
    <mergeCell ref="F45:H45"/>
    <mergeCell ref="J1:K2"/>
  </mergeCells>
  <phoneticPr fontId="2"/>
  <printOptions horizontalCentered="1"/>
  <pageMargins left="0.19685039370078741" right="0.19685039370078741" top="0.70866141732283472" bottom="0.19685039370078741" header="0.43307086614173229" footer="0.23622047244094491"/>
  <pageSetup paperSize="9" scale="85"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CC"/>
  </sheetPr>
  <dimension ref="A1:T86"/>
  <sheetViews>
    <sheetView showGridLines="0" topLeftCell="D1" zoomScale="90" zoomScaleNormal="90" zoomScaleSheetLayoutView="85" workbookViewId="0">
      <selection activeCell="C1" sqref="C1"/>
    </sheetView>
  </sheetViews>
  <sheetFormatPr defaultRowHeight="13.2" x14ac:dyDescent="0.2"/>
  <cols>
    <col min="1" max="2" width="10.77734375" hidden="1" customWidth="1"/>
    <col min="3" max="3" width="1.21875" hidden="1" customWidth="1"/>
    <col min="4" max="4" width="14.44140625" style="1" customWidth="1"/>
    <col min="5" max="6" width="9.88671875" style="185" customWidth="1"/>
    <col min="7" max="7" width="9" customWidth="1"/>
    <col min="17" max="17" width="8.6640625" customWidth="1"/>
  </cols>
  <sheetData>
    <row r="1" spans="1:20" ht="30" customHeight="1" x14ac:dyDescent="0.2">
      <c r="A1" s="323" t="s">
        <v>247</v>
      </c>
      <c r="B1" s="245"/>
      <c r="C1" s="245"/>
      <c r="D1" s="620" t="str">
        <f>'結果（億円）'!D4&amp;"　"&amp;'結果（億円）'!E4</f>
        <v>《 分析タイトル 》　</v>
      </c>
      <c r="S1" s="109"/>
      <c r="T1" s="109"/>
    </row>
    <row r="2" spans="1:20" x14ac:dyDescent="0.2">
      <c r="A2" s="294"/>
      <c r="B2" s="294"/>
      <c r="C2" s="295" t="s">
        <v>178</v>
      </c>
      <c r="D2" s="294"/>
      <c r="E2" s="296"/>
      <c r="F2" s="332" t="s">
        <v>179</v>
      </c>
      <c r="S2" s="109"/>
      <c r="T2" s="109"/>
    </row>
    <row r="3" spans="1:20" ht="27" customHeight="1" x14ac:dyDescent="0.2">
      <c r="A3" s="297" t="s">
        <v>180</v>
      </c>
      <c r="B3" s="298" t="s">
        <v>334</v>
      </c>
      <c r="C3" s="299" t="s">
        <v>335</v>
      </c>
      <c r="D3" s="382" t="s">
        <v>180</v>
      </c>
      <c r="E3" s="324" t="s">
        <v>326</v>
      </c>
      <c r="F3" s="325" t="s">
        <v>327</v>
      </c>
      <c r="G3" s="108"/>
      <c r="H3" s="108"/>
      <c r="I3" s="108"/>
      <c r="J3" s="108"/>
      <c r="K3" s="108"/>
      <c r="L3" s="108"/>
      <c r="M3" s="108"/>
      <c r="N3" s="108"/>
      <c r="O3" s="108"/>
      <c r="S3" s="109"/>
      <c r="T3" s="109"/>
    </row>
    <row r="4" spans="1:20" x14ac:dyDescent="0.2">
      <c r="A4" s="5" t="str">
        <f>計算!C10</f>
        <v>農業</v>
      </c>
      <c r="B4" s="300">
        <f>計算!F10+計算!F103</f>
        <v>0</v>
      </c>
      <c r="C4" s="301">
        <f>計算!D196</f>
        <v>0</v>
      </c>
      <c r="D4" s="383" t="s">
        <v>257</v>
      </c>
      <c r="E4" s="328">
        <f>B4/100000</f>
        <v>0</v>
      </c>
      <c r="F4" s="329">
        <f>C4/100000</f>
        <v>0</v>
      </c>
      <c r="S4" s="109"/>
      <c r="T4" s="109"/>
    </row>
    <row r="5" spans="1:20" x14ac:dyDescent="0.2">
      <c r="A5" s="5" t="str">
        <f>計算!C11</f>
        <v>林業</v>
      </c>
      <c r="B5" s="300">
        <f>計算!F11+計算!F104</f>
        <v>0</v>
      </c>
      <c r="C5" s="301">
        <f>計算!D197</f>
        <v>0</v>
      </c>
      <c r="D5" s="383" t="s">
        <v>259</v>
      </c>
      <c r="E5" s="328">
        <f t="shared" ref="E5:E37" si="0">B5/100000</f>
        <v>0</v>
      </c>
      <c r="F5" s="329">
        <f t="shared" ref="F5:F37" si="1">C5/100000</f>
        <v>0</v>
      </c>
      <c r="S5" s="109"/>
      <c r="T5" s="109"/>
    </row>
    <row r="6" spans="1:20" x14ac:dyDescent="0.2">
      <c r="A6" s="5" t="str">
        <f>計算!C12</f>
        <v>漁業</v>
      </c>
      <c r="B6" s="300">
        <f>計算!F12+計算!F105</f>
        <v>0</v>
      </c>
      <c r="C6" s="301">
        <f>計算!D198</f>
        <v>0</v>
      </c>
      <c r="D6" s="383" t="s">
        <v>261</v>
      </c>
      <c r="E6" s="328">
        <f t="shared" si="0"/>
        <v>0</v>
      </c>
      <c r="F6" s="329">
        <f t="shared" si="1"/>
        <v>0</v>
      </c>
    </row>
    <row r="7" spans="1:20" x14ac:dyDescent="0.2">
      <c r="A7" s="5" t="str">
        <f>計算!C13</f>
        <v>鉱業</v>
      </c>
      <c r="B7" s="300">
        <f>計算!F13+計算!F106</f>
        <v>0</v>
      </c>
      <c r="C7" s="301">
        <f>計算!D199</f>
        <v>0</v>
      </c>
      <c r="D7" s="383" t="s">
        <v>262</v>
      </c>
      <c r="E7" s="328">
        <f t="shared" si="0"/>
        <v>0</v>
      </c>
      <c r="F7" s="329">
        <f t="shared" si="1"/>
        <v>0</v>
      </c>
    </row>
    <row r="8" spans="1:20" x14ac:dyDescent="0.2">
      <c r="A8" s="5" t="str">
        <f>計算!C14</f>
        <v>飲食料品</v>
      </c>
      <c r="B8" s="300">
        <f>計算!F14+計算!F107</f>
        <v>0</v>
      </c>
      <c r="C8" s="301">
        <f>計算!D200</f>
        <v>0</v>
      </c>
      <c r="D8" s="383" t="s">
        <v>263</v>
      </c>
      <c r="E8" s="328">
        <f t="shared" si="0"/>
        <v>0</v>
      </c>
      <c r="F8" s="329">
        <f t="shared" si="1"/>
        <v>0</v>
      </c>
    </row>
    <row r="9" spans="1:20" x14ac:dyDescent="0.2">
      <c r="A9" s="5" t="str">
        <f>計算!C15</f>
        <v>繊維製品</v>
      </c>
      <c r="B9" s="300">
        <f>計算!F15+計算!F108</f>
        <v>0</v>
      </c>
      <c r="C9" s="301">
        <f>計算!D201</f>
        <v>0</v>
      </c>
      <c r="D9" s="383" t="s">
        <v>265</v>
      </c>
      <c r="E9" s="328">
        <f t="shared" si="0"/>
        <v>0</v>
      </c>
      <c r="F9" s="329">
        <f t="shared" si="1"/>
        <v>0</v>
      </c>
    </row>
    <row r="10" spans="1:20" x14ac:dyDescent="0.2">
      <c r="A10" s="5" t="str">
        <f>計算!C16</f>
        <v>パルプ・紙・木製品</v>
      </c>
      <c r="B10" s="300">
        <f>計算!F16+計算!F109</f>
        <v>0</v>
      </c>
      <c r="C10" s="301">
        <f>計算!D202</f>
        <v>0</v>
      </c>
      <c r="D10" s="383" t="s">
        <v>266</v>
      </c>
      <c r="E10" s="328">
        <f t="shared" si="0"/>
        <v>0</v>
      </c>
      <c r="F10" s="329">
        <f t="shared" si="1"/>
        <v>0</v>
      </c>
    </row>
    <row r="11" spans="1:20" x14ac:dyDescent="0.2">
      <c r="A11" s="5" t="str">
        <f>計算!C17</f>
        <v>化学製品</v>
      </c>
      <c r="B11" s="300">
        <f>計算!F17+計算!F110</f>
        <v>0</v>
      </c>
      <c r="C11" s="301">
        <f>計算!D203</f>
        <v>0</v>
      </c>
      <c r="D11" s="383" t="s">
        <v>267</v>
      </c>
      <c r="E11" s="328">
        <f t="shared" si="0"/>
        <v>0</v>
      </c>
      <c r="F11" s="329">
        <f t="shared" si="1"/>
        <v>0</v>
      </c>
    </row>
    <row r="12" spans="1:20" x14ac:dyDescent="0.2">
      <c r="A12" s="5" t="str">
        <f>計算!C18</f>
        <v>石油・石炭製品</v>
      </c>
      <c r="B12" s="300">
        <f>計算!F18+計算!F111</f>
        <v>0</v>
      </c>
      <c r="C12" s="301">
        <f>計算!D204</f>
        <v>0</v>
      </c>
      <c r="D12" s="383" t="s">
        <v>268</v>
      </c>
      <c r="E12" s="328">
        <f t="shared" si="0"/>
        <v>0</v>
      </c>
      <c r="F12" s="329">
        <f t="shared" si="1"/>
        <v>0</v>
      </c>
    </row>
    <row r="13" spans="1:20" x14ac:dyDescent="0.2">
      <c r="A13" s="5" t="str">
        <f>計算!C19</f>
        <v>プラスチック・ゴム製品</v>
      </c>
      <c r="B13" s="300">
        <f>計算!F19+計算!F112</f>
        <v>0</v>
      </c>
      <c r="C13" s="301">
        <f>計算!D205</f>
        <v>0</v>
      </c>
      <c r="D13" s="383" t="s">
        <v>357</v>
      </c>
      <c r="E13" s="328">
        <f t="shared" si="0"/>
        <v>0</v>
      </c>
      <c r="F13" s="329">
        <f t="shared" si="1"/>
        <v>0</v>
      </c>
    </row>
    <row r="14" spans="1:20" x14ac:dyDescent="0.2">
      <c r="A14" s="5" t="str">
        <f>計算!C20</f>
        <v>窯業・土石製品</v>
      </c>
      <c r="B14" s="300">
        <f>計算!F20+計算!F113</f>
        <v>0</v>
      </c>
      <c r="C14" s="301">
        <f>計算!D206</f>
        <v>0</v>
      </c>
      <c r="D14" s="383" t="s">
        <v>269</v>
      </c>
      <c r="E14" s="328">
        <f t="shared" si="0"/>
        <v>0</v>
      </c>
      <c r="F14" s="329">
        <f t="shared" si="1"/>
        <v>0</v>
      </c>
    </row>
    <row r="15" spans="1:20" x14ac:dyDescent="0.2">
      <c r="A15" s="5" t="str">
        <f>計算!C21</f>
        <v>鉄鋼</v>
      </c>
      <c r="B15" s="300">
        <f>計算!F21+計算!F114</f>
        <v>0</v>
      </c>
      <c r="C15" s="301">
        <f>計算!D207</f>
        <v>0</v>
      </c>
      <c r="D15" s="383" t="s">
        <v>270</v>
      </c>
      <c r="E15" s="328">
        <f t="shared" si="0"/>
        <v>0</v>
      </c>
      <c r="F15" s="329">
        <f t="shared" si="1"/>
        <v>0</v>
      </c>
    </row>
    <row r="16" spans="1:20" x14ac:dyDescent="0.2">
      <c r="A16" s="5" t="str">
        <f>計算!C22</f>
        <v>非鉄金属</v>
      </c>
      <c r="B16" s="300">
        <f>計算!F22+計算!F115</f>
        <v>0</v>
      </c>
      <c r="C16" s="301">
        <f>計算!D208</f>
        <v>0</v>
      </c>
      <c r="D16" s="383" t="s">
        <v>271</v>
      </c>
      <c r="E16" s="328">
        <f t="shared" si="0"/>
        <v>0</v>
      </c>
      <c r="F16" s="329">
        <f t="shared" si="1"/>
        <v>0</v>
      </c>
    </row>
    <row r="17" spans="1:6" x14ac:dyDescent="0.2">
      <c r="A17" s="5" t="str">
        <f>計算!C23</f>
        <v>金属製品</v>
      </c>
      <c r="B17" s="300">
        <f>計算!F23+計算!F116</f>
        <v>0</v>
      </c>
      <c r="C17" s="301">
        <f>計算!D209</f>
        <v>0</v>
      </c>
      <c r="D17" s="383" t="s">
        <v>272</v>
      </c>
      <c r="E17" s="328">
        <f t="shared" si="0"/>
        <v>0</v>
      </c>
      <c r="F17" s="329">
        <f t="shared" si="1"/>
        <v>0</v>
      </c>
    </row>
    <row r="18" spans="1:6" x14ac:dyDescent="0.2">
      <c r="A18" s="5" t="str">
        <f>計算!C24</f>
        <v>はん用機械</v>
      </c>
      <c r="B18" s="300">
        <f>計算!F24+計算!F117</f>
        <v>0</v>
      </c>
      <c r="C18" s="301">
        <f>計算!D210</f>
        <v>0</v>
      </c>
      <c r="D18" s="383" t="s">
        <v>358</v>
      </c>
      <c r="E18" s="328">
        <f t="shared" si="0"/>
        <v>0</v>
      </c>
      <c r="F18" s="329">
        <f t="shared" si="1"/>
        <v>0</v>
      </c>
    </row>
    <row r="19" spans="1:6" x14ac:dyDescent="0.2">
      <c r="A19" s="5" t="str">
        <f>計算!C25</f>
        <v>生産用機械</v>
      </c>
      <c r="B19" s="300">
        <f>計算!F25+計算!F118</f>
        <v>0</v>
      </c>
      <c r="C19" s="301">
        <f>計算!D211</f>
        <v>0</v>
      </c>
      <c r="D19" s="383" t="s">
        <v>359</v>
      </c>
      <c r="E19" s="328">
        <f t="shared" si="0"/>
        <v>0</v>
      </c>
      <c r="F19" s="329">
        <f t="shared" si="1"/>
        <v>0</v>
      </c>
    </row>
    <row r="20" spans="1:6" x14ac:dyDescent="0.2">
      <c r="A20" s="5" t="str">
        <f>計算!C26</f>
        <v>業務用機械</v>
      </c>
      <c r="B20" s="300">
        <f>計算!F26+計算!F119</f>
        <v>0</v>
      </c>
      <c r="C20" s="301">
        <f>計算!D212</f>
        <v>0</v>
      </c>
      <c r="D20" s="383" t="s">
        <v>360</v>
      </c>
      <c r="E20" s="328">
        <f t="shared" si="0"/>
        <v>0</v>
      </c>
      <c r="F20" s="329">
        <f t="shared" si="1"/>
        <v>0</v>
      </c>
    </row>
    <row r="21" spans="1:6" x14ac:dyDescent="0.2">
      <c r="A21" s="5" t="str">
        <f>計算!C27</f>
        <v>電子部品</v>
      </c>
      <c r="B21" s="300">
        <f>計算!F27+計算!F120</f>
        <v>0</v>
      </c>
      <c r="C21" s="301">
        <f>計算!D213</f>
        <v>0</v>
      </c>
      <c r="D21" s="383" t="s">
        <v>273</v>
      </c>
      <c r="E21" s="328">
        <f t="shared" si="0"/>
        <v>0</v>
      </c>
      <c r="F21" s="329">
        <f t="shared" si="1"/>
        <v>0</v>
      </c>
    </row>
    <row r="22" spans="1:6" x14ac:dyDescent="0.2">
      <c r="A22" s="5" t="str">
        <f>計算!C28</f>
        <v>電気機械</v>
      </c>
      <c r="B22" s="300">
        <f>計算!F28+計算!F121</f>
        <v>0</v>
      </c>
      <c r="C22" s="301">
        <f>計算!D214</f>
        <v>0</v>
      </c>
      <c r="D22" s="383" t="s">
        <v>274</v>
      </c>
      <c r="E22" s="328">
        <f t="shared" si="0"/>
        <v>0</v>
      </c>
      <c r="F22" s="329">
        <f t="shared" si="1"/>
        <v>0</v>
      </c>
    </row>
    <row r="23" spans="1:6" x14ac:dyDescent="0.2">
      <c r="A23" s="5" t="str">
        <f>計算!C29</f>
        <v>情報通信機器</v>
      </c>
      <c r="B23" s="300">
        <f>計算!F29+計算!F122</f>
        <v>0</v>
      </c>
      <c r="C23" s="301">
        <f>計算!D215</f>
        <v>0</v>
      </c>
      <c r="D23" s="383" t="s">
        <v>352</v>
      </c>
      <c r="E23" s="328">
        <f t="shared" si="0"/>
        <v>0</v>
      </c>
      <c r="F23" s="329">
        <f t="shared" si="1"/>
        <v>0</v>
      </c>
    </row>
    <row r="24" spans="1:6" x14ac:dyDescent="0.2">
      <c r="A24" s="5" t="str">
        <f>計算!C30</f>
        <v>輸送機械</v>
      </c>
      <c r="B24" s="300">
        <f>計算!F30+計算!F123</f>
        <v>0</v>
      </c>
      <c r="C24" s="301">
        <f>計算!D216</f>
        <v>0</v>
      </c>
      <c r="D24" s="383" t="s">
        <v>275</v>
      </c>
      <c r="E24" s="328">
        <f t="shared" si="0"/>
        <v>0</v>
      </c>
      <c r="F24" s="329">
        <f t="shared" si="1"/>
        <v>0</v>
      </c>
    </row>
    <row r="25" spans="1:6" x14ac:dyDescent="0.2">
      <c r="A25" s="5" t="str">
        <f>計算!C31</f>
        <v>その他の製造工業製品</v>
      </c>
      <c r="B25" s="300">
        <f>計算!F31+計算!F124</f>
        <v>0</v>
      </c>
      <c r="C25" s="301">
        <f>計算!D217</f>
        <v>0</v>
      </c>
      <c r="D25" s="383" t="s">
        <v>353</v>
      </c>
      <c r="E25" s="328">
        <f t="shared" si="0"/>
        <v>0</v>
      </c>
      <c r="F25" s="329">
        <f t="shared" si="1"/>
        <v>0</v>
      </c>
    </row>
    <row r="26" spans="1:6" x14ac:dyDescent="0.2">
      <c r="A26" s="5" t="str">
        <f>計算!C32</f>
        <v>建設</v>
      </c>
      <c r="B26" s="300">
        <f>計算!F32+計算!F125</f>
        <v>0</v>
      </c>
      <c r="C26" s="301">
        <f>計算!D218</f>
        <v>0</v>
      </c>
      <c r="D26" s="383" t="s">
        <v>276</v>
      </c>
      <c r="E26" s="328">
        <f t="shared" si="0"/>
        <v>0</v>
      </c>
      <c r="F26" s="329">
        <f t="shared" si="1"/>
        <v>0</v>
      </c>
    </row>
    <row r="27" spans="1:6" x14ac:dyDescent="0.2">
      <c r="A27" s="5" t="str">
        <f>計算!C33</f>
        <v>電気・ガス・熱供給</v>
      </c>
      <c r="B27" s="300">
        <f>計算!F33+計算!F126</f>
        <v>0</v>
      </c>
      <c r="C27" s="301">
        <f>計算!D219</f>
        <v>0</v>
      </c>
      <c r="D27" s="383" t="s">
        <v>389</v>
      </c>
      <c r="E27" s="328">
        <f t="shared" si="0"/>
        <v>0</v>
      </c>
      <c r="F27" s="329">
        <f t="shared" si="1"/>
        <v>0</v>
      </c>
    </row>
    <row r="28" spans="1:6" x14ac:dyDescent="0.2">
      <c r="A28" s="5" t="str">
        <f>計算!C34</f>
        <v>水道</v>
      </c>
      <c r="B28" s="300">
        <f>計算!F34+計算!F127</f>
        <v>0</v>
      </c>
      <c r="C28" s="301">
        <f>計算!D220</f>
        <v>0</v>
      </c>
      <c r="D28" s="383" t="s">
        <v>354</v>
      </c>
      <c r="E28" s="328">
        <f t="shared" si="0"/>
        <v>0</v>
      </c>
      <c r="F28" s="329">
        <f t="shared" si="1"/>
        <v>0</v>
      </c>
    </row>
    <row r="29" spans="1:6" x14ac:dyDescent="0.2">
      <c r="A29" s="5" t="str">
        <f>計算!C35</f>
        <v>廃棄物処理</v>
      </c>
      <c r="B29" s="300">
        <f>計算!F35+計算!F128</f>
        <v>0</v>
      </c>
      <c r="C29" s="301">
        <f>計算!D221</f>
        <v>0</v>
      </c>
      <c r="D29" s="383" t="s">
        <v>361</v>
      </c>
      <c r="E29" s="328">
        <f t="shared" si="0"/>
        <v>0</v>
      </c>
      <c r="F29" s="329">
        <f t="shared" si="1"/>
        <v>0</v>
      </c>
    </row>
    <row r="30" spans="1:6" x14ac:dyDescent="0.2">
      <c r="A30" s="5" t="str">
        <f>計算!C36</f>
        <v>商業</v>
      </c>
      <c r="B30" s="300">
        <f>計算!F36+計算!F129</f>
        <v>0</v>
      </c>
      <c r="C30" s="301">
        <f>計算!D222</f>
        <v>0</v>
      </c>
      <c r="D30" s="383" t="s">
        <v>277</v>
      </c>
      <c r="E30" s="328">
        <f t="shared" si="0"/>
        <v>0</v>
      </c>
      <c r="F30" s="329">
        <f t="shared" si="1"/>
        <v>0</v>
      </c>
    </row>
    <row r="31" spans="1:6" x14ac:dyDescent="0.2">
      <c r="A31" s="5" t="str">
        <f>計算!C37</f>
        <v>金融・保険</v>
      </c>
      <c r="B31" s="300">
        <f>計算!F37+計算!F130</f>
        <v>0</v>
      </c>
      <c r="C31" s="301">
        <f>計算!D223</f>
        <v>0</v>
      </c>
      <c r="D31" s="383" t="s">
        <v>278</v>
      </c>
      <c r="E31" s="328">
        <f t="shared" si="0"/>
        <v>0</v>
      </c>
      <c r="F31" s="329">
        <f t="shared" si="1"/>
        <v>0</v>
      </c>
    </row>
    <row r="32" spans="1:6" x14ac:dyDescent="0.2">
      <c r="A32" s="5" t="str">
        <f>計算!C38</f>
        <v>不動産</v>
      </c>
      <c r="B32" s="300">
        <f>計算!F38+計算!F131</f>
        <v>0</v>
      </c>
      <c r="C32" s="301">
        <f>計算!D224</f>
        <v>0</v>
      </c>
      <c r="D32" s="383" t="s">
        <v>279</v>
      </c>
      <c r="E32" s="328">
        <f t="shared" si="0"/>
        <v>0</v>
      </c>
      <c r="F32" s="329">
        <f t="shared" si="1"/>
        <v>0</v>
      </c>
    </row>
    <row r="33" spans="1:15" x14ac:dyDescent="0.2">
      <c r="A33" s="5" t="str">
        <f>計算!C39</f>
        <v>運輸・郵便</v>
      </c>
      <c r="B33" s="300">
        <f>計算!F39+計算!F132</f>
        <v>0</v>
      </c>
      <c r="C33" s="301">
        <f>計算!D225</f>
        <v>0</v>
      </c>
      <c r="D33" s="383" t="s">
        <v>280</v>
      </c>
      <c r="E33" s="328">
        <f t="shared" si="0"/>
        <v>0</v>
      </c>
      <c r="F33" s="329">
        <f t="shared" si="1"/>
        <v>0</v>
      </c>
    </row>
    <row r="34" spans="1:15" x14ac:dyDescent="0.2">
      <c r="A34" s="5" t="str">
        <f>計算!C40</f>
        <v>情報通信</v>
      </c>
      <c r="B34" s="300">
        <f>計算!F40+計算!F133</f>
        <v>0</v>
      </c>
      <c r="C34" s="301">
        <f>計算!D226</f>
        <v>0</v>
      </c>
      <c r="D34" s="383" t="s">
        <v>281</v>
      </c>
      <c r="E34" s="328">
        <f t="shared" si="0"/>
        <v>0</v>
      </c>
      <c r="F34" s="329">
        <f t="shared" si="1"/>
        <v>0</v>
      </c>
    </row>
    <row r="35" spans="1:15" x14ac:dyDescent="0.2">
      <c r="A35" s="5" t="str">
        <f>計算!C41</f>
        <v>公務</v>
      </c>
      <c r="B35" s="300">
        <f>計算!F41+計算!F134</f>
        <v>0</v>
      </c>
      <c r="C35" s="301">
        <f>計算!D227</f>
        <v>0</v>
      </c>
      <c r="D35" s="383" t="s">
        <v>282</v>
      </c>
      <c r="E35" s="328">
        <f t="shared" si="0"/>
        <v>0</v>
      </c>
      <c r="F35" s="329">
        <f t="shared" si="1"/>
        <v>0</v>
      </c>
    </row>
    <row r="36" spans="1:15" x14ac:dyDescent="0.2">
      <c r="A36" s="5" t="str">
        <f>計算!C42</f>
        <v>教育・研究</v>
      </c>
      <c r="B36" s="300">
        <f>計算!F42+計算!F135</f>
        <v>0</v>
      </c>
      <c r="C36" s="301">
        <f>計算!D228</f>
        <v>0</v>
      </c>
      <c r="D36" s="383" t="s">
        <v>283</v>
      </c>
      <c r="E36" s="328">
        <f t="shared" si="0"/>
        <v>0</v>
      </c>
      <c r="F36" s="329">
        <f t="shared" si="1"/>
        <v>0</v>
      </c>
    </row>
    <row r="37" spans="1:15" x14ac:dyDescent="0.2">
      <c r="A37" s="5" t="str">
        <f>計算!C43</f>
        <v>医療・福祉</v>
      </c>
      <c r="B37" s="300">
        <f>計算!F43+計算!F136</f>
        <v>0</v>
      </c>
      <c r="C37" s="301">
        <f>計算!D229</f>
        <v>0</v>
      </c>
      <c r="D37" s="383" t="s">
        <v>284</v>
      </c>
      <c r="E37" s="328">
        <f t="shared" si="0"/>
        <v>0</v>
      </c>
      <c r="F37" s="329">
        <f t="shared" si="1"/>
        <v>0</v>
      </c>
    </row>
    <row r="38" spans="1:15" x14ac:dyDescent="0.2">
      <c r="A38" s="5" t="str">
        <f>計算!C44</f>
        <v>他に分類されない会員制団体</v>
      </c>
      <c r="B38" s="300">
        <f>計算!F44+計算!F137</f>
        <v>0</v>
      </c>
      <c r="C38" s="301">
        <f>計算!D230</f>
        <v>0</v>
      </c>
      <c r="D38" s="383" t="s">
        <v>362</v>
      </c>
      <c r="E38" s="328">
        <f>B38/100000</f>
        <v>0</v>
      </c>
      <c r="F38" s="329">
        <f>C38/100000</f>
        <v>0</v>
      </c>
    </row>
    <row r="39" spans="1:15" x14ac:dyDescent="0.2">
      <c r="A39" s="5" t="str">
        <f>計算!C45</f>
        <v>対事業所サービス</v>
      </c>
      <c r="B39" s="300">
        <f>計算!F45+計算!F138</f>
        <v>0</v>
      </c>
      <c r="C39" s="301">
        <f>計算!D231</f>
        <v>0</v>
      </c>
      <c r="D39" s="383" t="s">
        <v>285</v>
      </c>
      <c r="E39" s="328">
        <f t="shared" ref="E39:E41" si="2">B39/100000</f>
        <v>0</v>
      </c>
      <c r="F39" s="329">
        <f t="shared" ref="F39:F41" si="3">C39/100000</f>
        <v>0</v>
      </c>
    </row>
    <row r="40" spans="1:15" x14ac:dyDescent="0.2">
      <c r="A40" s="5" t="str">
        <f>計算!C46</f>
        <v>対個人サービス</v>
      </c>
      <c r="B40" s="300">
        <f>計算!F46+計算!F139</f>
        <v>0</v>
      </c>
      <c r="C40" s="301">
        <f>計算!D232</f>
        <v>0</v>
      </c>
      <c r="D40" s="383" t="s">
        <v>286</v>
      </c>
      <c r="E40" s="328">
        <f t="shared" si="2"/>
        <v>0</v>
      </c>
      <c r="F40" s="329">
        <f t="shared" si="3"/>
        <v>0</v>
      </c>
    </row>
    <row r="41" spans="1:15" x14ac:dyDescent="0.2">
      <c r="A41" s="5" t="str">
        <f>計算!C47</f>
        <v>事務用品</v>
      </c>
      <c r="B41" s="300">
        <f>計算!F47+計算!F140</f>
        <v>0</v>
      </c>
      <c r="C41" s="301">
        <f>計算!D233</f>
        <v>0</v>
      </c>
      <c r="D41" s="383" t="s">
        <v>287</v>
      </c>
      <c r="E41" s="328">
        <f t="shared" si="2"/>
        <v>0</v>
      </c>
      <c r="F41" s="329">
        <f t="shared" si="3"/>
        <v>0</v>
      </c>
    </row>
    <row r="42" spans="1:15" x14ac:dyDescent="0.2">
      <c r="A42" s="5" t="str">
        <f>計算!C48</f>
        <v>分類不明</v>
      </c>
      <c r="B42" s="300">
        <f>計算!F48+計算!F141</f>
        <v>0</v>
      </c>
      <c r="C42" s="301">
        <f>計算!D234</f>
        <v>0</v>
      </c>
      <c r="D42" s="383" t="s">
        <v>288</v>
      </c>
      <c r="E42" s="328">
        <f>B42/100000</f>
        <v>0</v>
      </c>
      <c r="F42" s="329">
        <f>C42/100000</f>
        <v>0</v>
      </c>
    </row>
    <row r="43" spans="1:15" ht="18" customHeight="1" x14ac:dyDescent="0.2">
      <c r="A43" s="292" t="s">
        <v>50</v>
      </c>
      <c r="B43" s="302">
        <f>SUM(B4:B42)</f>
        <v>0</v>
      </c>
      <c r="C43" s="303">
        <f>SUM(C4:C42)</f>
        <v>0</v>
      </c>
      <c r="D43" s="382" t="s">
        <v>181</v>
      </c>
      <c r="E43" s="330">
        <f>SUM(E4:E42)</f>
        <v>0</v>
      </c>
      <c r="F43" s="331">
        <f>SUM(F4:F42)</f>
        <v>0</v>
      </c>
    </row>
    <row r="44" spans="1:15" ht="30" customHeight="1" x14ac:dyDescent="0.2">
      <c r="D44" s="621" t="str">
        <f>D1</f>
        <v>《 分析タイトル 》　</v>
      </c>
    </row>
    <row r="45" spans="1:15" x14ac:dyDescent="0.2">
      <c r="C45" s="295" t="s">
        <v>178</v>
      </c>
      <c r="D45" s="384"/>
      <c r="E45" s="296"/>
      <c r="F45" s="332" t="s">
        <v>179</v>
      </c>
    </row>
    <row r="46" spans="1:15" ht="27" customHeight="1" x14ac:dyDescent="0.2">
      <c r="A46" s="297" t="s">
        <v>180</v>
      </c>
      <c r="B46" s="304" t="s">
        <v>336</v>
      </c>
      <c r="C46" s="293" t="s">
        <v>335</v>
      </c>
      <c r="D46" s="382" t="s">
        <v>180</v>
      </c>
      <c r="E46" s="326" t="s">
        <v>328</v>
      </c>
      <c r="F46" s="327" t="s">
        <v>327</v>
      </c>
      <c r="G46" s="108"/>
      <c r="H46" s="108"/>
      <c r="I46" s="108"/>
      <c r="J46" s="108"/>
      <c r="K46" s="108"/>
      <c r="L46" s="108"/>
      <c r="M46" s="108"/>
      <c r="N46" s="108"/>
      <c r="O46" s="108"/>
    </row>
    <row r="47" spans="1:15" x14ac:dyDescent="0.2">
      <c r="A47" s="5" t="str">
        <f t="shared" ref="A47:A81" si="4">A4</f>
        <v>農業</v>
      </c>
      <c r="B47" s="47">
        <f>B4-計算!F10</f>
        <v>0</v>
      </c>
      <c r="C47" s="305">
        <f t="shared" ref="C47:C81" si="5">C4</f>
        <v>0</v>
      </c>
      <c r="D47" s="383" t="s">
        <v>257</v>
      </c>
      <c r="E47" s="328">
        <f>B47/100000</f>
        <v>0</v>
      </c>
      <c r="F47" s="329">
        <f>C47/100000</f>
        <v>0</v>
      </c>
    </row>
    <row r="48" spans="1:15" x14ac:dyDescent="0.2">
      <c r="A48" s="5" t="str">
        <f t="shared" si="4"/>
        <v>林業</v>
      </c>
      <c r="B48" s="47">
        <f>B5-計算!F11</f>
        <v>0</v>
      </c>
      <c r="C48" s="305">
        <f t="shared" si="5"/>
        <v>0</v>
      </c>
      <c r="D48" s="383" t="s">
        <v>259</v>
      </c>
      <c r="E48" s="328">
        <f t="shared" ref="E48:E80" si="6">B48/100000</f>
        <v>0</v>
      </c>
      <c r="F48" s="329">
        <f t="shared" ref="F48:F80" si="7">C48/100000</f>
        <v>0</v>
      </c>
    </row>
    <row r="49" spans="1:6" x14ac:dyDescent="0.2">
      <c r="A49" s="5" t="str">
        <f t="shared" si="4"/>
        <v>漁業</v>
      </c>
      <c r="B49" s="47">
        <f>B6-計算!F12</f>
        <v>0</v>
      </c>
      <c r="C49" s="305">
        <f t="shared" si="5"/>
        <v>0</v>
      </c>
      <c r="D49" s="383" t="s">
        <v>261</v>
      </c>
      <c r="E49" s="328">
        <f t="shared" si="6"/>
        <v>0</v>
      </c>
      <c r="F49" s="329">
        <f t="shared" si="7"/>
        <v>0</v>
      </c>
    </row>
    <row r="50" spans="1:6" x14ac:dyDescent="0.2">
      <c r="A50" s="5" t="str">
        <f t="shared" si="4"/>
        <v>鉱業</v>
      </c>
      <c r="B50" s="47">
        <f>B7-計算!F13</f>
        <v>0</v>
      </c>
      <c r="C50" s="305">
        <f t="shared" si="5"/>
        <v>0</v>
      </c>
      <c r="D50" s="383" t="s">
        <v>262</v>
      </c>
      <c r="E50" s="328">
        <f t="shared" si="6"/>
        <v>0</v>
      </c>
      <c r="F50" s="329">
        <f t="shared" si="7"/>
        <v>0</v>
      </c>
    </row>
    <row r="51" spans="1:6" x14ac:dyDescent="0.2">
      <c r="A51" s="5" t="str">
        <f t="shared" si="4"/>
        <v>飲食料品</v>
      </c>
      <c r="B51" s="47">
        <f>B8-計算!F14</f>
        <v>0</v>
      </c>
      <c r="C51" s="305">
        <f t="shared" si="5"/>
        <v>0</v>
      </c>
      <c r="D51" s="383" t="s">
        <v>263</v>
      </c>
      <c r="E51" s="328">
        <f t="shared" si="6"/>
        <v>0</v>
      </c>
      <c r="F51" s="329">
        <f t="shared" si="7"/>
        <v>0</v>
      </c>
    </row>
    <row r="52" spans="1:6" x14ac:dyDescent="0.2">
      <c r="A52" s="5" t="str">
        <f t="shared" si="4"/>
        <v>繊維製品</v>
      </c>
      <c r="B52" s="47">
        <f>B9-計算!F15</f>
        <v>0</v>
      </c>
      <c r="C52" s="305">
        <f t="shared" si="5"/>
        <v>0</v>
      </c>
      <c r="D52" s="383" t="s">
        <v>265</v>
      </c>
      <c r="E52" s="328">
        <f t="shared" si="6"/>
        <v>0</v>
      </c>
      <c r="F52" s="329">
        <f t="shared" si="7"/>
        <v>0</v>
      </c>
    </row>
    <row r="53" spans="1:6" x14ac:dyDescent="0.2">
      <c r="A53" s="5" t="str">
        <f t="shared" si="4"/>
        <v>パルプ・紙・木製品</v>
      </c>
      <c r="B53" s="47">
        <f>B10-計算!F16</f>
        <v>0</v>
      </c>
      <c r="C53" s="305">
        <f t="shared" si="5"/>
        <v>0</v>
      </c>
      <c r="D53" s="383" t="s">
        <v>266</v>
      </c>
      <c r="E53" s="328">
        <f t="shared" si="6"/>
        <v>0</v>
      </c>
      <c r="F53" s="329">
        <f t="shared" si="7"/>
        <v>0</v>
      </c>
    </row>
    <row r="54" spans="1:6" x14ac:dyDescent="0.2">
      <c r="A54" s="5" t="str">
        <f t="shared" si="4"/>
        <v>化学製品</v>
      </c>
      <c r="B54" s="47">
        <f>B11-計算!F17</f>
        <v>0</v>
      </c>
      <c r="C54" s="305">
        <f t="shared" si="5"/>
        <v>0</v>
      </c>
      <c r="D54" s="383" t="s">
        <v>267</v>
      </c>
      <c r="E54" s="328">
        <f t="shared" si="6"/>
        <v>0</v>
      </c>
      <c r="F54" s="329">
        <f t="shared" si="7"/>
        <v>0</v>
      </c>
    </row>
    <row r="55" spans="1:6" x14ac:dyDescent="0.2">
      <c r="A55" s="5" t="str">
        <f t="shared" si="4"/>
        <v>石油・石炭製品</v>
      </c>
      <c r="B55" s="47">
        <f>B12-計算!F18</f>
        <v>0</v>
      </c>
      <c r="C55" s="305">
        <f t="shared" si="5"/>
        <v>0</v>
      </c>
      <c r="D55" s="383" t="s">
        <v>268</v>
      </c>
      <c r="E55" s="328">
        <f t="shared" si="6"/>
        <v>0</v>
      </c>
      <c r="F55" s="329">
        <f t="shared" si="7"/>
        <v>0</v>
      </c>
    </row>
    <row r="56" spans="1:6" x14ac:dyDescent="0.2">
      <c r="A56" s="5" t="str">
        <f t="shared" si="4"/>
        <v>プラスチック・ゴム製品</v>
      </c>
      <c r="B56" s="47">
        <f>B13-計算!F19</f>
        <v>0</v>
      </c>
      <c r="C56" s="305">
        <f t="shared" si="5"/>
        <v>0</v>
      </c>
      <c r="D56" s="383" t="s">
        <v>357</v>
      </c>
      <c r="E56" s="328">
        <f t="shared" si="6"/>
        <v>0</v>
      </c>
      <c r="F56" s="329">
        <f t="shared" si="7"/>
        <v>0</v>
      </c>
    </row>
    <row r="57" spans="1:6" x14ac:dyDescent="0.2">
      <c r="A57" s="5" t="str">
        <f t="shared" si="4"/>
        <v>窯業・土石製品</v>
      </c>
      <c r="B57" s="47">
        <f>B14-計算!F20</f>
        <v>0</v>
      </c>
      <c r="C57" s="305">
        <f t="shared" si="5"/>
        <v>0</v>
      </c>
      <c r="D57" s="383" t="s">
        <v>269</v>
      </c>
      <c r="E57" s="328">
        <f t="shared" si="6"/>
        <v>0</v>
      </c>
      <c r="F57" s="329">
        <f t="shared" si="7"/>
        <v>0</v>
      </c>
    </row>
    <row r="58" spans="1:6" x14ac:dyDescent="0.2">
      <c r="A58" s="5" t="str">
        <f t="shared" si="4"/>
        <v>鉄鋼</v>
      </c>
      <c r="B58" s="47">
        <f>B15-計算!F21</f>
        <v>0</v>
      </c>
      <c r="C58" s="305">
        <f t="shared" si="5"/>
        <v>0</v>
      </c>
      <c r="D58" s="383" t="s">
        <v>270</v>
      </c>
      <c r="E58" s="328">
        <f t="shared" si="6"/>
        <v>0</v>
      </c>
      <c r="F58" s="329">
        <f t="shared" si="7"/>
        <v>0</v>
      </c>
    </row>
    <row r="59" spans="1:6" x14ac:dyDescent="0.2">
      <c r="A59" s="5" t="str">
        <f t="shared" si="4"/>
        <v>非鉄金属</v>
      </c>
      <c r="B59" s="47">
        <f>B16-計算!F22</f>
        <v>0</v>
      </c>
      <c r="C59" s="305">
        <f t="shared" si="5"/>
        <v>0</v>
      </c>
      <c r="D59" s="383" t="s">
        <v>271</v>
      </c>
      <c r="E59" s="328">
        <f t="shared" si="6"/>
        <v>0</v>
      </c>
      <c r="F59" s="329">
        <f t="shared" si="7"/>
        <v>0</v>
      </c>
    </row>
    <row r="60" spans="1:6" x14ac:dyDescent="0.2">
      <c r="A60" s="5" t="str">
        <f t="shared" si="4"/>
        <v>金属製品</v>
      </c>
      <c r="B60" s="47">
        <f>B17-計算!F23</f>
        <v>0</v>
      </c>
      <c r="C60" s="305">
        <f t="shared" si="5"/>
        <v>0</v>
      </c>
      <c r="D60" s="383" t="s">
        <v>272</v>
      </c>
      <c r="E60" s="328">
        <f t="shared" si="6"/>
        <v>0</v>
      </c>
      <c r="F60" s="329">
        <f t="shared" si="7"/>
        <v>0</v>
      </c>
    </row>
    <row r="61" spans="1:6" x14ac:dyDescent="0.2">
      <c r="A61" s="5" t="str">
        <f t="shared" si="4"/>
        <v>はん用機械</v>
      </c>
      <c r="B61" s="47">
        <f>B18-計算!F24</f>
        <v>0</v>
      </c>
      <c r="C61" s="305">
        <f t="shared" si="5"/>
        <v>0</v>
      </c>
      <c r="D61" s="383" t="s">
        <v>358</v>
      </c>
      <c r="E61" s="328">
        <f t="shared" si="6"/>
        <v>0</v>
      </c>
      <c r="F61" s="329">
        <f t="shared" si="7"/>
        <v>0</v>
      </c>
    </row>
    <row r="62" spans="1:6" x14ac:dyDescent="0.2">
      <c r="A62" s="5" t="str">
        <f t="shared" si="4"/>
        <v>生産用機械</v>
      </c>
      <c r="B62" s="47">
        <f>B19-計算!F25</f>
        <v>0</v>
      </c>
      <c r="C62" s="305">
        <f t="shared" si="5"/>
        <v>0</v>
      </c>
      <c r="D62" s="383" t="s">
        <v>359</v>
      </c>
      <c r="E62" s="328">
        <f t="shared" si="6"/>
        <v>0</v>
      </c>
      <c r="F62" s="329">
        <f t="shared" si="7"/>
        <v>0</v>
      </c>
    </row>
    <row r="63" spans="1:6" x14ac:dyDescent="0.2">
      <c r="A63" s="5" t="str">
        <f t="shared" si="4"/>
        <v>業務用機械</v>
      </c>
      <c r="B63" s="47">
        <f>B20-計算!F26</f>
        <v>0</v>
      </c>
      <c r="C63" s="305">
        <f t="shared" si="5"/>
        <v>0</v>
      </c>
      <c r="D63" s="383" t="s">
        <v>360</v>
      </c>
      <c r="E63" s="328">
        <f t="shared" si="6"/>
        <v>0</v>
      </c>
      <c r="F63" s="329">
        <f t="shared" si="7"/>
        <v>0</v>
      </c>
    </row>
    <row r="64" spans="1:6" x14ac:dyDescent="0.2">
      <c r="A64" s="5" t="str">
        <f t="shared" si="4"/>
        <v>電子部品</v>
      </c>
      <c r="B64" s="47">
        <f>B21-計算!F27</f>
        <v>0</v>
      </c>
      <c r="C64" s="305">
        <f t="shared" si="5"/>
        <v>0</v>
      </c>
      <c r="D64" s="383" t="s">
        <v>273</v>
      </c>
      <c r="E64" s="328">
        <f t="shared" si="6"/>
        <v>0</v>
      </c>
      <c r="F64" s="329">
        <f t="shared" si="7"/>
        <v>0</v>
      </c>
    </row>
    <row r="65" spans="1:6" x14ac:dyDescent="0.2">
      <c r="A65" s="5" t="str">
        <f t="shared" si="4"/>
        <v>電気機械</v>
      </c>
      <c r="B65" s="47">
        <f>B22-計算!F28</f>
        <v>0</v>
      </c>
      <c r="C65" s="305">
        <f t="shared" si="5"/>
        <v>0</v>
      </c>
      <c r="D65" s="383" t="s">
        <v>274</v>
      </c>
      <c r="E65" s="328">
        <f t="shared" si="6"/>
        <v>0</v>
      </c>
      <c r="F65" s="329">
        <f t="shared" si="7"/>
        <v>0</v>
      </c>
    </row>
    <row r="66" spans="1:6" x14ac:dyDescent="0.2">
      <c r="A66" s="5" t="str">
        <f t="shared" si="4"/>
        <v>情報通信機器</v>
      </c>
      <c r="B66" s="47">
        <f>B23-計算!F29</f>
        <v>0</v>
      </c>
      <c r="C66" s="305">
        <f t="shared" si="5"/>
        <v>0</v>
      </c>
      <c r="D66" s="383" t="s">
        <v>352</v>
      </c>
      <c r="E66" s="328">
        <f t="shared" si="6"/>
        <v>0</v>
      </c>
      <c r="F66" s="329">
        <f t="shared" si="7"/>
        <v>0</v>
      </c>
    </row>
    <row r="67" spans="1:6" x14ac:dyDescent="0.2">
      <c r="A67" s="5" t="str">
        <f t="shared" si="4"/>
        <v>輸送機械</v>
      </c>
      <c r="B67" s="47">
        <f>B24-計算!F30</f>
        <v>0</v>
      </c>
      <c r="C67" s="305">
        <f t="shared" si="5"/>
        <v>0</v>
      </c>
      <c r="D67" s="383" t="s">
        <v>275</v>
      </c>
      <c r="E67" s="328">
        <f t="shared" si="6"/>
        <v>0</v>
      </c>
      <c r="F67" s="329">
        <f t="shared" si="7"/>
        <v>0</v>
      </c>
    </row>
    <row r="68" spans="1:6" x14ac:dyDescent="0.2">
      <c r="A68" s="5" t="str">
        <f t="shared" si="4"/>
        <v>その他の製造工業製品</v>
      </c>
      <c r="B68" s="47">
        <f>B25-計算!F31</f>
        <v>0</v>
      </c>
      <c r="C68" s="305">
        <f t="shared" si="5"/>
        <v>0</v>
      </c>
      <c r="D68" s="383" t="s">
        <v>353</v>
      </c>
      <c r="E68" s="328">
        <f t="shared" si="6"/>
        <v>0</v>
      </c>
      <c r="F68" s="329">
        <f t="shared" si="7"/>
        <v>0</v>
      </c>
    </row>
    <row r="69" spans="1:6" x14ac:dyDescent="0.2">
      <c r="A69" s="5" t="str">
        <f t="shared" si="4"/>
        <v>建設</v>
      </c>
      <c r="B69" s="47">
        <f>B26-計算!F32</f>
        <v>0</v>
      </c>
      <c r="C69" s="305">
        <f t="shared" si="5"/>
        <v>0</v>
      </c>
      <c r="D69" s="383" t="s">
        <v>276</v>
      </c>
      <c r="E69" s="328">
        <f t="shared" si="6"/>
        <v>0</v>
      </c>
      <c r="F69" s="329">
        <f t="shared" si="7"/>
        <v>0</v>
      </c>
    </row>
    <row r="70" spans="1:6" x14ac:dyDescent="0.2">
      <c r="A70" s="5" t="str">
        <f t="shared" si="4"/>
        <v>電気・ガス・熱供給</v>
      </c>
      <c r="B70" s="47">
        <f>B27-計算!F33</f>
        <v>0</v>
      </c>
      <c r="C70" s="305">
        <f t="shared" si="5"/>
        <v>0</v>
      </c>
      <c r="D70" s="383" t="s">
        <v>390</v>
      </c>
      <c r="E70" s="328">
        <f t="shared" si="6"/>
        <v>0</v>
      </c>
      <c r="F70" s="329">
        <f t="shared" si="7"/>
        <v>0</v>
      </c>
    </row>
    <row r="71" spans="1:6" x14ac:dyDescent="0.2">
      <c r="A71" s="5" t="str">
        <f t="shared" si="4"/>
        <v>水道</v>
      </c>
      <c r="B71" s="47">
        <f>B28-計算!F34</f>
        <v>0</v>
      </c>
      <c r="C71" s="305">
        <f t="shared" si="5"/>
        <v>0</v>
      </c>
      <c r="D71" s="383" t="s">
        <v>354</v>
      </c>
      <c r="E71" s="328">
        <f t="shared" si="6"/>
        <v>0</v>
      </c>
      <c r="F71" s="329">
        <f t="shared" si="7"/>
        <v>0</v>
      </c>
    </row>
    <row r="72" spans="1:6" x14ac:dyDescent="0.2">
      <c r="A72" s="5" t="str">
        <f t="shared" si="4"/>
        <v>廃棄物処理</v>
      </c>
      <c r="B72" s="47">
        <f>B29-計算!F35</f>
        <v>0</v>
      </c>
      <c r="C72" s="305">
        <f t="shared" si="5"/>
        <v>0</v>
      </c>
      <c r="D72" s="383" t="s">
        <v>361</v>
      </c>
      <c r="E72" s="328">
        <f t="shared" si="6"/>
        <v>0</v>
      </c>
      <c r="F72" s="329">
        <f t="shared" si="7"/>
        <v>0</v>
      </c>
    </row>
    <row r="73" spans="1:6" x14ac:dyDescent="0.2">
      <c r="A73" s="5" t="str">
        <f t="shared" si="4"/>
        <v>商業</v>
      </c>
      <c r="B73" s="47">
        <f>B30-計算!F36</f>
        <v>0</v>
      </c>
      <c r="C73" s="305">
        <f t="shared" si="5"/>
        <v>0</v>
      </c>
      <c r="D73" s="383" t="s">
        <v>277</v>
      </c>
      <c r="E73" s="328">
        <f t="shared" si="6"/>
        <v>0</v>
      </c>
      <c r="F73" s="329">
        <f t="shared" si="7"/>
        <v>0</v>
      </c>
    </row>
    <row r="74" spans="1:6" x14ac:dyDescent="0.2">
      <c r="A74" s="5" t="str">
        <f t="shared" si="4"/>
        <v>金融・保険</v>
      </c>
      <c r="B74" s="47">
        <f>B31-計算!F37</f>
        <v>0</v>
      </c>
      <c r="C74" s="305">
        <f t="shared" si="5"/>
        <v>0</v>
      </c>
      <c r="D74" s="383" t="s">
        <v>278</v>
      </c>
      <c r="E74" s="328">
        <f t="shared" si="6"/>
        <v>0</v>
      </c>
      <c r="F74" s="329">
        <f t="shared" si="7"/>
        <v>0</v>
      </c>
    </row>
    <row r="75" spans="1:6" x14ac:dyDescent="0.2">
      <c r="A75" s="5" t="str">
        <f t="shared" si="4"/>
        <v>不動産</v>
      </c>
      <c r="B75" s="47">
        <f>B32-計算!F38</f>
        <v>0</v>
      </c>
      <c r="C75" s="305">
        <f t="shared" si="5"/>
        <v>0</v>
      </c>
      <c r="D75" s="383" t="s">
        <v>279</v>
      </c>
      <c r="E75" s="328">
        <f t="shared" si="6"/>
        <v>0</v>
      </c>
      <c r="F75" s="329">
        <f t="shared" si="7"/>
        <v>0</v>
      </c>
    </row>
    <row r="76" spans="1:6" x14ac:dyDescent="0.2">
      <c r="A76" s="5" t="str">
        <f t="shared" si="4"/>
        <v>運輸・郵便</v>
      </c>
      <c r="B76" s="47">
        <f>B33-計算!F39</f>
        <v>0</v>
      </c>
      <c r="C76" s="305">
        <f t="shared" si="5"/>
        <v>0</v>
      </c>
      <c r="D76" s="383" t="s">
        <v>280</v>
      </c>
      <c r="E76" s="328">
        <f t="shared" si="6"/>
        <v>0</v>
      </c>
      <c r="F76" s="329">
        <f t="shared" si="7"/>
        <v>0</v>
      </c>
    </row>
    <row r="77" spans="1:6" x14ac:dyDescent="0.2">
      <c r="A77" s="5" t="str">
        <f t="shared" si="4"/>
        <v>情報通信</v>
      </c>
      <c r="B77" s="47">
        <f>B34-計算!F40</f>
        <v>0</v>
      </c>
      <c r="C77" s="305">
        <f t="shared" si="5"/>
        <v>0</v>
      </c>
      <c r="D77" s="383" t="s">
        <v>281</v>
      </c>
      <c r="E77" s="328">
        <f t="shared" si="6"/>
        <v>0</v>
      </c>
      <c r="F77" s="329">
        <f t="shared" si="7"/>
        <v>0</v>
      </c>
    </row>
    <row r="78" spans="1:6" x14ac:dyDescent="0.2">
      <c r="A78" s="5" t="str">
        <f t="shared" si="4"/>
        <v>公務</v>
      </c>
      <c r="B78" s="47">
        <f>B35-計算!F41</f>
        <v>0</v>
      </c>
      <c r="C78" s="305">
        <f t="shared" si="5"/>
        <v>0</v>
      </c>
      <c r="D78" s="383" t="s">
        <v>282</v>
      </c>
      <c r="E78" s="328">
        <f t="shared" si="6"/>
        <v>0</v>
      </c>
      <c r="F78" s="329">
        <f t="shared" si="7"/>
        <v>0</v>
      </c>
    </row>
    <row r="79" spans="1:6" x14ac:dyDescent="0.2">
      <c r="A79" s="5" t="str">
        <f t="shared" si="4"/>
        <v>教育・研究</v>
      </c>
      <c r="B79" s="47">
        <f>B36-計算!F42</f>
        <v>0</v>
      </c>
      <c r="C79" s="305">
        <f t="shared" si="5"/>
        <v>0</v>
      </c>
      <c r="D79" s="383" t="s">
        <v>283</v>
      </c>
      <c r="E79" s="328">
        <f t="shared" si="6"/>
        <v>0</v>
      </c>
      <c r="F79" s="329">
        <f t="shared" si="7"/>
        <v>0</v>
      </c>
    </row>
    <row r="80" spans="1:6" x14ac:dyDescent="0.2">
      <c r="A80" s="5" t="str">
        <f t="shared" si="4"/>
        <v>医療・福祉</v>
      </c>
      <c r="B80" s="47">
        <f>B37-計算!F43</f>
        <v>0</v>
      </c>
      <c r="C80" s="305">
        <f t="shared" si="5"/>
        <v>0</v>
      </c>
      <c r="D80" s="383" t="s">
        <v>284</v>
      </c>
      <c r="E80" s="328">
        <f t="shared" si="6"/>
        <v>0</v>
      </c>
      <c r="F80" s="329">
        <f t="shared" si="7"/>
        <v>0</v>
      </c>
    </row>
    <row r="81" spans="1:6" x14ac:dyDescent="0.2">
      <c r="A81" s="5" t="str">
        <f t="shared" si="4"/>
        <v>他に分類されない会員制団体</v>
      </c>
      <c r="B81" s="47">
        <f>B38-計算!F44</f>
        <v>0</v>
      </c>
      <c r="C81" s="305">
        <f t="shared" si="5"/>
        <v>0</v>
      </c>
      <c r="D81" s="383" t="s">
        <v>362</v>
      </c>
      <c r="E81" s="328">
        <f>B81/100000</f>
        <v>0</v>
      </c>
      <c r="F81" s="329">
        <f>C81/100000</f>
        <v>0</v>
      </c>
    </row>
    <row r="82" spans="1:6" x14ac:dyDescent="0.2">
      <c r="A82" s="5" t="str">
        <f t="shared" ref="A82:A84" si="8">A39</f>
        <v>対事業所サービス</v>
      </c>
      <c r="B82" s="47">
        <f>B39-計算!F45</f>
        <v>0</v>
      </c>
      <c r="C82" s="305">
        <f t="shared" ref="C82:C84" si="9">C39</f>
        <v>0</v>
      </c>
      <c r="D82" s="383" t="s">
        <v>285</v>
      </c>
      <c r="E82" s="328">
        <f t="shared" ref="E82:E84" si="10">B82/100000</f>
        <v>0</v>
      </c>
      <c r="F82" s="329">
        <f t="shared" ref="F82:F84" si="11">C82/100000</f>
        <v>0</v>
      </c>
    </row>
    <row r="83" spans="1:6" x14ac:dyDescent="0.2">
      <c r="A83" s="5" t="str">
        <f t="shared" si="8"/>
        <v>対個人サービス</v>
      </c>
      <c r="B83" s="47">
        <f>B40-計算!F46</f>
        <v>0</v>
      </c>
      <c r="C83" s="305">
        <f t="shared" si="9"/>
        <v>0</v>
      </c>
      <c r="D83" s="383" t="s">
        <v>286</v>
      </c>
      <c r="E83" s="328">
        <f t="shared" si="10"/>
        <v>0</v>
      </c>
      <c r="F83" s="329">
        <f t="shared" si="11"/>
        <v>0</v>
      </c>
    </row>
    <row r="84" spans="1:6" x14ac:dyDescent="0.2">
      <c r="A84" s="5" t="str">
        <f t="shared" si="8"/>
        <v>事務用品</v>
      </c>
      <c r="B84" s="47">
        <f>B41-計算!F47</f>
        <v>0</v>
      </c>
      <c r="C84" s="305">
        <f t="shared" si="9"/>
        <v>0</v>
      </c>
      <c r="D84" s="383" t="s">
        <v>287</v>
      </c>
      <c r="E84" s="328">
        <f t="shared" si="10"/>
        <v>0</v>
      </c>
      <c r="F84" s="329">
        <f t="shared" si="11"/>
        <v>0</v>
      </c>
    </row>
    <row r="85" spans="1:6" x14ac:dyDescent="0.2">
      <c r="A85" s="5" t="str">
        <f t="shared" ref="A85" si="12">A42</f>
        <v>分類不明</v>
      </c>
      <c r="B85" s="47">
        <f>B42-計算!F48</f>
        <v>0</v>
      </c>
      <c r="C85" s="305">
        <f t="shared" ref="C85" si="13">C42</f>
        <v>0</v>
      </c>
      <c r="D85" s="383" t="s">
        <v>288</v>
      </c>
      <c r="E85" s="328">
        <f>B85/100000</f>
        <v>0</v>
      </c>
      <c r="F85" s="329">
        <f>C85/100000</f>
        <v>0</v>
      </c>
    </row>
    <row r="86" spans="1:6" ht="18" customHeight="1" x14ac:dyDescent="0.2">
      <c r="A86" s="292" t="s">
        <v>50</v>
      </c>
      <c r="B86" s="302">
        <f>SUM(B47:B85)</f>
        <v>0</v>
      </c>
      <c r="C86" s="303">
        <f>SUM(C47:C85)</f>
        <v>0</v>
      </c>
      <c r="D86" s="385" t="s">
        <v>181</v>
      </c>
      <c r="E86" s="330">
        <f>SUM(E47:E85)</f>
        <v>0</v>
      </c>
      <c r="F86" s="330">
        <f>SUM(F47:F85)</f>
        <v>0</v>
      </c>
    </row>
  </sheetData>
  <sheetProtection sheet="1" selectLockedCells="1"/>
  <phoneticPr fontId="2"/>
  <printOptions horizontalCentered="1"/>
  <pageMargins left="0.39370078740157483" right="0.39370078740157483" top="0.98425196850393704" bottom="0" header="0.27559055118110237" footer="0"/>
  <pageSetup paperSize="9" scale="90" orientation="landscape" r:id="rId1"/>
  <headerFooter alignWithMargins="0"/>
  <rowBreaks count="1" manualBreakCount="1">
    <brk id="43" min="3" max="17" man="1"/>
  </rowBreaks>
  <colBreaks count="1" manualBreakCount="1">
    <brk id="3" max="79" man="1"/>
  </colBreaks>
  <ignoredErrors>
    <ignoredError sqref="B85 B47:B81" 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CC"/>
  </sheetPr>
  <dimension ref="A1:Q86"/>
  <sheetViews>
    <sheetView showGridLines="0" zoomScale="90" zoomScaleNormal="90" zoomScaleSheetLayoutView="85" workbookViewId="0"/>
  </sheetViews>
  <sheetFormatPr defaultRowHeight="13.2" x14ac:dyDescent="0.2"/>
  <cols>
    <col min="1" max="1" width="14.44140625" style="1" customWidth="1"/>
    <col min="2" max="3" width="9.88671875" style="185" customWidth="1"/>
    <col min="4" max="4" width="9" customWidth="1"/>
    <col min="14" max="14" width="8.6640625" customWidth="1"/>
  </cols>
  <sheetData>
    <row r="1" spans="1:17" ht="30" customHeight="1" x14ac:dyDescent="0.2">
      <c r="A1" s="620" t="str">
        <f>'結果（千円）'!D4&amp;"　"&amp;'結果（千円）'!E4</f>
        <v>《 分析タイトル 》　</v>
      </c>
      <c r="P1" s="109"/>
      <c r="Q1" s="109"/>
    </row>
    <row r="2" spans="1:17" x14ac:dyDescent="0.2">
      <c r="A2" s="294"/>
      <c r="B2" s="296"/>
      <c r="C2" s="332" t="s">
        <v>248</v>
      </c>
      <c r="P2" s="109"/>
      <c r="Q2" s="109"/>
    </row>
    <row r="3" spans="1:17" ht="27" customHeight="1" x14ac:dyDescent="0.2">
      <c r="A3" s="387" t="s">
        <v>180</v>
      </c>
      <c r="B3" s="324" t="s">
        <v>326</v>
      </c>
      <c r="C3" s="339" t="s">
        <v>327</v>
      </c>
      <c r="D3" s="108"/>
      <c r="E3" s="108"/>
      <c r="F3" s="108"/>
      <c r="G3" s="108"/>
      <c r="H3" s="108"/>
      <c r="I3" s="108"/>
      <c r="J3" s="108"/>
      <c r="K3" s="108"/>
      <c r="L3" s="108"/>
      <c r="P3" s="109"/>
      <c r="Q3" s="109"/>
    </row>
    <row r="4" spans="1:17" x14ac:dyDescent="0.2">
      <c r="A4" s="383" t="s">
        <v>257</v>
      </c>
      <c r="B4" s="333">
        <f>計算!F10+計算!F103</f>
        <v>0</v>
      </c>
      <c r="C4" s="334">
        <f>計算!D196</f>
        <v>0</v>
      </c>
      <c r="P4" s="109"/>
      <c r="Q4" s="109"/>
    </row>
    <row r="5" spans="1:17" x14ac:dyDescent="0.2">
      <c r="A5" s="383" t="s">
        <v>259</v>
      </c>
      <c r="B5" s="333">
        <f>計算!F11+計算!F104</f>
        <v>0</v>
      </c>
      <c r="C5" s="334">
        <f>計算!D197</f>
        <v>0</v>
      </c>
      <c r="P5" s="109"/>
      <c r="Q5" s="109"/>
    </row>
    <row r="6" spans="1:17" x14ac:dyDescent="0.2">
      <c r="A6" s="383" t="s">
        <v>261</v>
      </c>
      <c r="B6" s="333">
        <f>計算!F12+計算!F105</f>
        <v>0</v>
      </c>
      <c r="C6" s="334">
        <f>計算!D198</f>
        <v>0</v>
      </c>
    </row>
    <row r="7" spans="1:17" x14ac:dyDescent="0.2">
      <c r="A7" s="383" t="s">
        <v>262</v>
      </c>
      <c r="B7" s="333">
        <f>計算!F13+計算!F106</f>
        <v>0</v>
      </c>
      <c r="C7" s="334">
        <f>計算!D199</f>
        <v>0</v>
      </c>
    </row>
    <row r="8" spans="1:17" x14ac:dyDescent="0.2">
      <c r="A8" s="383" t="s">
        <v>263</v>
      </c>
      <c r="B8" s="333">
        <f>計算!F14+計算!F107</f>
        <v>0</v>
      </c>
      <c r="C8" s="334">
        <f>計算!D200</f>
        <v>0</v>
      </c>
    </row>
    <row r="9" spans="1:17" x14ac:dyDescent="0.2">
      <c r="A9" s="383" t="s">
        <v>265</v>
      </c>
      <c r="B9" s="333">
        <f>計算!F15+計算!F108</f>
        <v>0</v>
      </c>
      <c r="C9" s="334">
        <f>計算!D201</f>
        <v>0</v>
      </c>
    </row>
    <row r="10" spans="1:17" x14ac:dyDescent="0.2">
      <c r="A10" s="383" t="s">
        <v>266</v>
      </c>
      <c r="B10" s="333">
        <f>計算!F16+計算!F109</f>
        <v>0</v>
      </c>
      <c r="C10" s="334">
        <f>計算!D202</f>
        <v>0</v>
      </c>
    </row>
    <row r="11" spans="1:17" x14ac:dyDescent="0.2">
      <c r="A11" s="383" t="s">
        <v>267</v>
      </c>
      <c r="B11" s="333">
        <f>計算!F17+計算!F110</f>
        <v>0</v>
      </c>
      <c r="C11" s="334">
        <f>計算!D203</f>
        <v>0</v>
      </c>
    </row>
    <row r="12" spans="1:17" x14ac:dyDescent="0.2">
      <c r="A12" s="383" t="s">
        <v>268</v>
      </c>
      <c r="B12" s="333">
        <f>計算!F18+計算!F111</f>
        <v>0</v>
      </c>
      <c r="C12" s="334">
        <f>計算!D204</f>
        <v>0</v>
      </c>
    </row>
    <row r="13" spans="1:17" x14ac:dyDescent="0.2">
      <c r="A13" s="383" t="s">
        <v>357</v>
      </c>
      <c r="B13" s="333">
        <f>計算!F19+計算!F112</f>
        <v>0</v>
      </c>
      <c r="C13" s="334">
        <f>計算!D205</f>
        <v>0</v>
      </c>
    </row>
    <row r="14" spans="1:17" x14ac:dyDescent="0.2">
      <c r="A14" s="383" t="s">
        <v>269</v>
      </c>
      <c r="B14" s="333">
        <f>計算!F20+計算!F113</f>
        <v>0</v>
      </c>
      <c r="C14" s="334">
        <f>計算!D206</f>
        <v>0</v>
      </c>
    </row>
    <row r="15" spans="1:17" x14ac:dyDescent="0.2">
      <c r="A15" s="383" t="s">
        <v>270</v>
      </c>
      <c r="B15" s="333">
        <f>計算!F21+計算!F114</f>
        <v>0</v>
      </c>
      <c r="C15" s="334">
        <f>計算!D207</f>
        <v>0</v>
      </c>
    </row>
    <row r="16" spans="1:17" x14ac:dyDescent="0.2">
      <c r="A16" s="383" t="s">
        <v>271</v>
      </c>
      <c r="B16" s="333">
        <f>計算!F22+計算!F115</f>
        <v>0</v>
      </c>
      <c r="C16" s="334">
        <f>計算!D208</f>
        <v>0</v>
      </c>
    </row>
    <row r="17" spans="1:3" x14ac:dyDescent="0.2">
      <c r="A17" s="383" t="s">
        <v>272</v>
      </c>
      <c r="B17" s="333">
        <f>計算!F23+計算!F116</f>
        <v>0</v>
      </c>
      <c r="C17" s="334">
        <f>計算!D209</f>
        <v>0</v>
      </c>
    </row>
    <row r="18" spans="1:3" x14ac:dyDescent="0.2">
      <c r="A18" s="383" t="s">
        <v>358</v>
      </c>
      <c r="B18" s="333">
        <f>計算!F24+計算!F117</f>
        <v>0</v>
      </c>
      <c r="C18" s="334">
        <f>計算!D210</f>
        <v>0</v>
      </c>
    </row>
    <row r="19" spans="1:3" x14ac:dyDescent="0.2">
      <c r="A19" s="383" t="s">
        <v>359</v>
      </c>
      <c r="B19" s="333">
        <f>計算!F25+計算!F118</f>
        <v>0</v>
      </c>
      <c r="C19" s="334">
        <f>計算!D211</f>
        <v>0</v>
      </c>
    </row>
    <row r="20" spans="1:3" x14ac:dyDescent="0.2">
      <c r="A20" s="383" t="s">
        <v>360</v>
      </c>
      <c r="B20" s="333">
        <f>計算!F26+計算!F119</f>
        <v>0</v>
      </c>
      <c r="C20" s="334">
        <f>計算!D212</f>
        <v>0</v>
      </c>
    </row>
    <row r="21" spans="1:3" x14ac:dyDescent="0.2">
      <c r="A21" s="383" t="s">
        <v>273</v>
      </c>
      <c r="B21" s="333">
        <f>計算!F27+計算!F120</f>
        <v>0</v>
      </c>
      <c r="C21" s="334">
        <f>計算!D213</f>
        <v>0</v>
      </c>
    </row>
    <row r="22" spans="1:3" x14ac:dyDescent="0.2">
      <c r="A22" s="383" t="s">
        <v>274</v>
      </c>
      <c r="B22" s="333">
        <f>計算!F28+計算!F121</f>
        <v>0</v>
      </c>
      <c r="C22" s="334">
        <f>計算!D214</f>
        <v>0</v>
      </c>
    </row>
    <row r="23" spans="1:3" x14ac:dyDescent="0.2">
      <c r="A23" s="383" t="s">
        <v>352</v>
      </c>
      <c r="B23" s="333">
        <f>計算!F29+計算!F122</f>
        <v>0</v>
      </c>
      <c r="C23" s="334">
        <f>計算!D215</f>
        <v>0</v>
      </c>
    </row>
    <row r="24" spans="1:3" x14ac:dyDescent="0.2">
      <c r="A24" s="383" t="s">
        <v>275</v>
      </c>
      <c r="B24" s="333">
        <f>計算!F30+計算!F123</f>
        <v>0</v>
      </c>
      <c r="C24" s="334">
        <f>計算!D216</f>
        <v>0</v>
      </c>
    </row>
    <row r="25" spans="1:3" x14ac:dyDescent="0.2">
      <c r="A25" s="383" t="s">
        <v>353</v>
      </c>
      <c r="B25" s="333">
        <f>計算!F31+計算!F124</f>
        <v>0</v>
      </c>
      <c r="C25" s="334">
        <f>計算!D217</f>
        <v>0</v>
      </c>
    </row>
    <row r="26" spans="1:3" x14ac:dyDescent="0.2">
      <c r="A26" s="383" t="s">
        <v>276</v>
      </c>
      <c r="B26" s="333">
        <f>計算!F32+計算!F125</f>
        <v>0</v>
      </c>
      <c r="C26" s="334">
        <f>計算!D218</f>
        <v>0</v>
      </c>
    </row>
    <row r="27" spans="1:3" x14ac:dyDescent="0.2">
      <c r="A27" s="383" t="s">
        <v>389</v>
      </c>
      <c r="B27" s="333">
        <f>計算!F33+計算!F126</f>
        <v>0</v>
      </c>
      <c r="C27" s="334">
        <f>計算!D219</f>
        <v>0</v>
      </c>
    </row>
    <row r="28" spans="1:3" x14ac:dyDescent="0.2">
      <c r="A28" s="383" t="s">
        <v>354</v>
      </c>
      <c r="B28" s="333">
        <f>計算!F34+計算!F127</f>
        <v>0</v>
      </c>
      <c r="C28" s="334">
        <f>計算!D220</f>
        <v>0</v>
      </c>
    </row>
    <row r="29" spans="1:3" x14ac:dyDescent="0.2">
      <c r="A29" s="383" t="s">
        <v>361</v>
      </c>
      <c r="B29" s="333">
        <f>計算!F35+計算!F128</f>
        <v>0</v>
      </c>
      <c r="C29" s="334">
        <f>計算!D221</f>
        <v>0</v>
      </c>
    </row>
    <row r="30" spans="1:3" x14ac:dyDescent="0.2">
      <c r="A30" s="383" t="s">
        <v>277</v>
      </c>
      <c r="B30" s="333">
        <f>計算!F36+計算!F129</f>
        <v>0</v>
      </c>
      <c r="C30" s="334">
        <f>計算!D222</f>
        <v>0</v>
      </c>
    </row>
    <row r="31" spans="1:3" x14ac:dyDescent="0.2">
      <c r="A31" s="383" t="s">
        <v>278</v>
      </c>
      <c r="B31" s="333">
        <f>計算!F37+計算!F130</f>
        <v>0</v>
      </c>
      <c r="C31" s="334">
        <f>計算!D223</f>
        <v>0</v>
      </c>
    </row>
    <row r="32" spans="1:3" x14ac:dyDescent="0.2">
      <c r="A32" s="383" t="s">
        <v>279</v>
      </c>
      <c r="B32" s="333">
        <f>計算!F38+計算!F131</f>
        <v>0</v>
      </c>
      <c r="C32" s="334">
        <f>計算!D224</f>
        <v>0</v>
      </c>
    </row>
    <row r="33" spans="1:12" x14ac:dyDescent="0.2">
      <c r="A33" s="383" t="s">
        <v>280</v>
      </c>
      <c r="B33" s="333">
        <f>計算!F39+計算!F132</f>
        <v>0</v>
      </c>
      <c r="C33" s="334">
        <f>計算!D225</f>
        <v>0</v>
      </c>
    </row>
    <row r="34" spans="1:12" x14ac:dyDescent="0.2">
      <c r="A34" s="383" t="s">
        <v>281</v>
      </c>
      <c r="B34" s="333">
        <f>計算!F40+計算!F133</f>
        <v>0</v>
      </c>
      <c r="C34" s="334">
        <f>計算!D226</f>
        <v>0</v>
      </c>
    </row>
    <row r="35" spans="1:12" x14ac:dyDescent="0.2">
      <c r="A35" s="383" t="s">
        <v>282</v>
      </c>
      <c r="B35" s="333">
        <f>計算!F41+計算!F134</f>
        <v>0</v>
      </c>
      <c r="C35" s="334">
        <f>計算!D227</f>
        <v>0</v>
      </c>
    </row>
    <row r="36" spans="1:12" x14ac:dyDescent="0.2">
      <c r="A36" s="383" t="s">
        <v>283</v>
      </c>
      <c r="B36" s="333">
        <f>計算!F42+計算!F135</f>
        <v>0</v>
      </c>
      <c r="C36" s="334">
        <f>計算!D228</f>
        <v>0</v>
      </c>
    </row>
    <row r="37" spans="1:12" x14ac:dyDescent="0.2">
      <c r="A37" s="383" t="s">
        <v>284</v>
      </c>
      <c r="B37" s="333">
        <f>計算!F43+計算!F136</f>
        <v>0</v>
      </c>
      <c r="C37" s="334">
        <f>計算!D229</f>
        <v>0</v>
      </c>
    </row>
    <row r="38" spans="1:12" x14ac:dyDescent="0.2">
      <c r="A38" s="383" t="s">
        <v>362</v>
      </c>
      <c r="B38" s="333">
        <f>計算!F44+計算!F137</f>
        <v>0</v>
      </c>
      <c r="C38" s="334">
        <f>計算!D230</f>
        <v>0</v>
      </c>
    </row>
    <row r="39" spans="1:12" x14ac:dyDescent="0.2">
      <c r="A39" s="383" t="s">
        <v>285</v>
      </c>
      <c r="B39" s="333">
        <f>計算!F45+計算!F138</f>
        <v>0</v>
      </c>
      <c r="C39" s="334">
        <f>計算!D231</f>
        <v>0</v>
      </c>
    </row>
    <row r="40" spans="1:12" x14ac:dyDescent="0.2">
      <c r="A40" s="383" t="s">
        <v>286</v>
      </c>
      <c r="B40" s="333">
        <f>計算!F46+計算!F139</f>
        <v>0</v>
      </c>
      <c r="C40" s="334">
        <f>計算!D232</f>
        <v>0</v>
      </c>
    </row>
    <row r="41" spans="1:12" x14ac:dyDescent="0.2">
      <c r="A41" s="383" t="s">
        <v>287</v>
      </c>
      <c r="B41" s="333">
        <f>計算!F47+計算!F140</f>
        <v>0</v>
      </c>
      <c r="C41" s="334">
        <f>計算!D233</f>
        <v>0</v>
      </c>
    </row>
    <row r="42" spans="1:12" x14ac:dyDescent="0.2">
      <c r="A42" s="383" t="s">
        <v>288</v>
      </c>
      <c r="B42" s="333">
        <f>計算!F48+計算!F141</f>
        <v>0</v>
      </c>
      <c r="C42" s="334">
        <f>計算!D234</f>
        <v>0</v>
      </c>
    </row>
    <row r="43" spans="1:12" ht="18" customHeight="1" x14ac:dyDescent="0.2">
      <c r="A43" s="387" t="s">
        <v>181</v>
      </c>
      <c r="B43" s="335">
        <f>SUM(B4:B42)</f>
        <v>0</v>
      </c>
      <c r="C43" s="336">
        <f>SUM(C4:C42)</f>
        <v>0</v>
      </c>
    </row>
    <row r="44" spans="1:12" ht="30" customHeight="1" x14ac:dyDescent="0.2">
      <c r="A44" s="621" t="str">
        <f>A1</f>
        <v>《 分析タイトル 》　</v>
      </c>
    </row>
    <row r="45" spans="1:12" x14ac:dyDescent="0.2">
      <c r="A45" s="384"/>
      <c r="B45" s="296"/>
      <c r="C45" s="332" t="s">
        <v>248</v>
      </c>
    </row>
    <row r="46" spans="1:12" ht="27" customHeight="1" x14ac:dyDescent="0.2">
      <c r="A46" s="387" t="s">
        <v>180</v>
      </c>
      <c r="B46" s="337" t="s">
        <v>328</v>
      </c>
      <c r="C46" s="338" t="s">
        <v>327</v>
      </c>
      <c r="D46" s="108"/>
      <c r="E46" s="108"/>
      <c r="F46" s="108"/>
      <c r="G46" s="108"/>
      <c r="H46" s="108"/>
      <c r="I46" s="108"/>
      <c r="J46" s="108"/>
      <c r="K46" s="108"/>
      <c r="L46" s="108"/>
    </row>
    <row r="47" spans="1:12" x14ac:dyDescent="0.2">
      <c r="A47" s="383" t="s">
        <v>257</v>
      </c>
      <c r="B47" s="333">
        <f>B4-計算!F10</f>
        <v>0</v>
      </c>
      <c r="C47" s="334">
        <f>計算!D196</f>
        <v>0</v>
      </c>
    </row>
    <row r="48" spans="1:12" x14ac:dyDescent="0.2">
      <c r="A48" s="383" t="s">
        <v>259</v>
      </c>
      <c r="B48" s="333">
        <f>B5-計算!F11</f>
        <v>0</v>
      </c>
      <c r="C48" s="334">
        <f>計算!D197</f>
        <v>0</v>
      </c>
    </row>
    <row r="49" spans="1:3" x14ac:dyDescent="0.2">
      <c r="A49" s="383" t="s">
        <v>261</v>
      </c>
      <c r="B49" s="333">
        <f>B6-計算!F12</f>
        <v>0</v>
      </c>
      <c r="C49" s="334">
        <f>計算!D198</f>
        <v>0</v>
      </c>
    </row>
    <row r="50" spans="1:3" x14ac:dyDescent="0.2">
      <c r="A50" s="383" t="s">
        <v>262</v>
      </c>
      <c r="B50" s="333">
        <f>B7-計算!F13</f>
        <v>0</v>
      </c>
      <c r="C50" s="334">
        <f>計算!D199</f>
        <v>0</v>
      </c>
    </row>
    <row r="51" spans="1:3" x14ac:dyDescent="0.2">
      <c r="A51" s="383" t="s">
        <v>263</v>
      </c>
      <c r="B51" s="333">
        <f>B8-計算!F14</f>
        <v>0</v>
      </c>
      <c r="C51" s="334">
        <f>計算!D200</f>
        <v>0</v>
      </c>
    </row>
    <row r="52" spans="1:3" x14ac:dyDescent="0.2">
      <c r="A52" s="383" t="s">
        <v>265</v>
      </c>
      <c r="B52" s="333">
        <f>B9-計算!F15</f>
        <v>0</v>
      </c>
      <c r="C52" s="334">
        <f>計算!D201</f>
        <v>0</v>
      </c>
    </row>
    <row r="53" spans="1:3" x14ac:dyDescent="0.2">
      <c r="A53" s="383" t="s">
        <v>266</v>
      </c>
      <c r="B53" s="333">
        <f>B10-計算!F16</f>
        <v>0</v>
      </c>
      <c r="C53" s="334">
        <f>計算!D202</f>
        <v>0</v>
      </c>
    </row>
    <row r="54" spans="1:3" x14ac:dyDescent="0.2">
      <c r="A54" s="383" t="s">
        <v>267</v>
      </c>
      <c r="B54" s="333">
        <f>B11-計算!F17</f>
        <v>0</v>
      </c>
      <c r="C54" s="334">
        <f>計算!D203</f>
        <v>0</v>
      </c>
    </row>
    <row r="55" spans="1:3" x14ac:dyDescent="0.2">
      <c r="A55" s="383" t="s">
        <v>268</v>
      </c>
      <c r="B55" s="333">
        <f>B12-計算!F18</f>
        <v>0</v>
      </c>
      <c r="C55" s="334">
        <f>計算!D204</f>
        <v>0</v>
      </c>
    </row>
    <row r="56" spans="1:3" x14ac:dyDescent="0.2">
      <c r="A56" s="383" t="s">
        <v>357</v>
      </c>
      <c r="B56" s="333">
        <f>B13-計算!F19</f>
        <v>0</v>
      </c>
      <c r="C56" s="334">
        <f>計算!D205</f>
        <v>0</v>
      </c>
    </row>
    <row r="57" spans="1:3" x14ac:dyDescent="0.2">
      <c r="A57" s="383" t="s">
        <v>269</v>
      </c>
      <c r="B57" s="333">
        <f>B14-計算!F20</f>
        <v>0</v>
      </c>
      <c r="C57" s="334">
        <f>計算!D206</f>
        <v>0</v>
      </c>
    </row>
    <row r="58" spans="1:3" x14ac:dyDescent="0.2">
      <c r="A58" s="383" t="s">
        <v>270</v>
      </c>
      <c r="B58" s="333">
        <f>B15-計算!F21</f>
        <v>0</v>
      </c>
      <c r="C58" s="334">
        <f>計算!D207</f>
        <v>0</v>
      </c>
    </row>
    <row r="59" spans="1:3" x14ac:dyDescent="0.2">
      <c r="A59" s="383" t="s">
        <v>271</v>
      </c>
      <c r="B59" s="333">
        <f>B16-計算!F22</f>
        <v>0</v>
      </c>
      <c r="C59" s="334">
        <f>計算!D208</f>
        <v>0</v>
      </c>
    </row>
    <row r="60" spans="1:3" x14ac:dyDescent="0.2">
      <c r="A60" s="383" t="s">
        <v>272</v>
      </c>
      <c r="B60" s="333">
        <f>B17-計算!F23</f>
        <v>0</v>
      </c>
      <c r="C60" s="334">
        <f>計算!D209</f>
        <v>0</v>
      </c>
    </row>
    <row r="61" spans="1:3" x14ac:dyDescent="0.2">
      <c r="A61" s="383" t="s">
        <v>358</v>
      </c>
      <c r="B61" s="333">
        <f>B18-計算!F24</f>
        <v>0</v>
      </c>
      <c r="C61" s="334">
        <f>計算!D210</f>
        <v>0</v>
      </c>
    </row>
    <row r="62" spans="1:3" x14ac:dyDescent="0.2">
      <c r="A62" s="383" t="s">
        <v>359</v>
      </c>
      <c r="B62" s="333">
        <f>B19-計算!F25</f>
        <v>0</v>
      </c>
      <c r="C62" s="334">
        <f>計算!D211</f>
        <v>0</v>
      </c>
    </row>
    <row r="63" spans="1:3" x14ac:dyDescent="0.2">
      <c r="A63" s="383" t="s">
        <v>360</v>
      </c>
      <c r="B63" s="333">
        <f>B20-計算!F26</f>
        <v>0</v>
      </c>
      <c r="C63" s="334">
        <f>計算!D212</f>
        <v>0</v>
      </c>
    </row>
    <row r="64" spans="1:3" x14ac:dyDescent="0.2">
      <c r="A64" s="383" t="s">
        <v>273</v>
      </c>
      <c r="B64" s="333">
        <f>B21-計算!F27</f>
        <v>0</v>
      </c>
      <c r="C64" s="334">
        <f>計算!D213</f>
        <v>0</v>
      </c>
    </row>
    <row r="65" spans="1:3" x14ac:dyDescent="0.2">
      <c r="A65" s="383" t="s">
        <v>274</v>
      </c>
      <c r="B65" s="333">
        <f>B22-計算!F28</f>
        <v>0</v>
      </c>
      <c r="C65" s="334">
        <f>計算!D214</f>
        <v>0</v>
      </c>
    </row>
    <row r="66" spans="1:3" x14ac:dyDescent="0.2">
      <c r="A66" s="383" t="s">
        <v>352</v>
      </c>
      <c r="B66" s="333">
        <f>B23-計算!F29</f>
        <v>0</v>
      </c>
      <c r="C66" s="334">
        <f>計算!D215</f>
        <v>0</v>
      </c>
    </row>
    <row r="67" spans="1:3" x14ac:dyDescent="0.2">
      <c r="A67" s="383" t="s">
        <v>275</v>
      </c>
      <c r="B67" s="333">
        <f>B24-計算!F30</f>
        <v>0</v>
      </c>
      <c r="C67" s="334">
        <f>計算!D216</f>
        <v>0</v>
      </c>
    </row>
    <row r="68" spans="1:3" x14ac:dyDescent="0.2">
      <c r="A68" s="383" t="s">
        <v>353</v>
      </c>
      <c r="B68" s="333">
        <f>B25-計算!F31</f>
        <v>0</v>
      </c>
      <c r="C68" s="334">
        <f>計算!D217</f>
        <v>0</v>
      </c>
    </row>
    <row r="69" spans="1:3" x14ac:dyDescent="0.2">
      <c r="A69" s="383" t="s">
        <v>276</v>
      </c>
      <c r="B69" s="333">
        <f>B26-計算!F32</f>
        <v>0</v>
      </c>
      <c r="C69" s="334">
        <f>計算!D218</f>
        <v>0</v>
      </c>
    </row>
    <row r="70" spans="1:3" x14ac:dyDescent="0.2">
      <c r="A70" s="383" t="s">
        <v>390</v>
      </c>
      <c r="B70" s="333">
        <f>B27-計算!F33</f>
        <v>0</v>
      </c>
      <c r="C70" s="334">
        <f>計算!D219</f>
        <v>0</v>
      </c>
    </row>
    <row r="71" spans="1:3" x14ac:dyDescent="0.2">
      <c r="A71" s="383" t="s">
        <v>354</v>
      </c>
      <c r="B71" s="333">
        <f>B28-計算!F34</f>
        <v>0</v>
      </c>
      <c r="C71" s="334">
        <f>計算!D220</f>
        <v>0</v>
      </c>
    </row>
    <row r="72" spans="1:3" x14ac:dyDescent="0.2">
      <c r="A72" s="383" t="s">
        <v>361</v>
      </c>
      <c r="B72" s="333">
        <f>B29-計算!F35</f>
        <v>0</v>
      </c>
      <c r="C72" s="334">
        <f>計算!D221</f>
        <v>0</v>
      </c>
    </row>
    <row r="73" spans="1:3" x14ac:dyDescent="0.2">
      <c r="A73" s="383" t="s">
        <v>277</v>
      </c>
      <c r="B73" s="333">
        <f>B30-計算!F36</f>
        <v>0</v>
      </c>
      <c r="C73" s="334">
        <f>計算!D222</f>
        <v>0</v>
      </c>
    </row>
    <row r="74" spans="1:3" x14ac:dyDescent="0.2">
      <c r="A74" s="383" t="s">
        <v>278</v>
      </c>
      <c r="B74" s="333">
        <f>B31-計算!F37</f>
        <v>0</v>
      </c>
      <c r="C74" s="334">
        <f>計算!D223</f>
        <v>0</v>
      </c>
    </row>
    <row r="75" spans="1:3" x14ac:dyDescent="0.2">
      <c r="A75" s="383" t="s">
        <v>279</v>
      </c>
      <c r="B75" s="333">
        <f>B32-計算!F38</f>
        <v>0</v>
      </c>
      <c r="C75" s="334">
        <f>計算!D224</f>
        <v>0</v>
      </c>
    </row>
    <row r="76" spans="1:3" x14ac:dyDescent="0.2">
      <c r="A76" s="383" t="s">
        <v>280</v>
      </c>
      <c r="B76" s="333">
        <f>B33-計算!F39</f>
        <v>0</v>
      </c>
      <c r="C76" s="334">
        <f>計算!D225</f>
        <v>0</v>
      </c>
    </row>
    <row r="77" spans="1:3" x14ac:dyDescent="0.2">
      <c r="A77" s="383" t="s">
        <v>281</v>
      </c>
      <c r="B77" s="333">
        <f>B34-計算!F40</f>
        <v>0</v>
      </c>
      <c r="C77" s="334">
        <f>計算!D226</f>
        <v>0</v>
      </c>
    </row>
    <row r="78" spans="1:3" x14ac:dyDescent="0.2">
      <c r="A78" s="383" t="s">
        <v>282</v>
      </c>
      <c r="B78" s="333">
        <f>B35-計算!F41</f>
        <v>0</v>
      </c>
      <c r="C78" s="334">
        <f>計算!D227</f>
        <v>0</v>
      </c>
    </row>
    <row r="79" spans="1:3" x14ac:dyDescent="0.2">
      <c r="A79" s="383" t="s">
        <v>283</v>
      </c>
      <c r="B79" s="333">
        <f>B36-計算!F42</f>
        <v>0</v>
      </c>
      <c r="C79" s="334">
        <f>計算!D228</f>
        <v>0</v>
      </c>
    </row>
    <row r="80" spans="1:3" x14ac:dyDescent="0.2">
      <c r="A80" s="383" t="s">
        <v>284</v>
      </c>
      <c r="B80" s="333">
        <f>B37-計算!F43</f>
        <v>0</v>
      </c>
      <c r="C80" s="334">
        <f>計算!D229</f>
        <v>0</v>
      </c>
    </row>
    <row r="81" spans="1:3" x14ac:dyDescent="0.2">
      <c r="A81" s="383" t="s">
        <v>362</v>
      </c>
      <c r="B81" s="333">
        <f>B38-計算!F44</f>
        <v>0</v>
      </c>
      <c r="C81" s="334">
        <f>計算!D230</f>
        <v>0</v>
      </c>
    </row>
    <row r="82" spans="1:3" x14ac:dyDescent="0.2">
      <c r="A82" s="383" t="s">
        <v>285</v>
      </c>
      <c r="B82" s="333">
        <f>B39-計算!F45</f>
        <v>0</v>
      </c>
      <c r="C82" s="334">
        <f>計算!D231</f>
        <v>0</v>
      </c>
    </row>
    <row r="83" spans="1:3" x14ac:dyDescent="0.2">
      <c r="A83" s="383" t="s">
        <v>286</v>
      </c>
      <c r="B83" s="333">
        <f>B40-計算!F46</f>
        <v>0</v>
      </c>
      <c r="C83" s="334">
        <f>計算!D232</f>
        <v>0</v>
      </c>
    </row>
    <row r="84" spans="1:3" x14ac:dyDescent="0.2">
      <c r="A84" s="383" t="s">
        <v>287</v>
      </c>
      <c r="B84" s="333">
        <f>B41-計算!F47</f>
        <v>0</v>
      </c>
      <c r="C84" s="334">
        <f>計算!D233</f>
        <v>0</v>
      </c>
    </row>
    <row r="85" spans="1:3" x14ac:dyDescent="0.2">
      <c r="A85" s="383" t="s">
        <v>288</v>
      </c>
      <c r="B85" s="333">
        <f>B42-計算!F48</f>
        <v>0</v>
      </c>
      <c r="C85" s="334">
        <f>計算!D234</f>
        <v>0</v>
      </c>
    </row>
    <row r="86" spans="1:3" ht="18" customHeight="1" x14ac:dyDescent="0.2">
      <c r="A86" s="388" t="s">
        <v>181</v>
      </c>
      <c r="B86" s="335">
        <f>SUM(B47:B85)</f>
        <v>0</v>
      </c>
      <c r="C86" s="335">
        <f>SUM(C47:C85)</f>
        <v>0</v>
      </c>
    </row>
  </sheetData>
  <sheetProtection sheet="1" selectLockedCells="1"/>
  <phoneticPr fontId="2"/>
  <printOptions horizontalCentered="1"/>
  <pageMargins left="0.39370078740157483" right="0.39370078740157483" top="0.98425196850393704" bottom="0" header="0.27559055118110237" footer="0"/>
  <pageSetup paperSize="9" scale="90" orientation="landscape" r:id="rId1"/>
  <headerFooter alignWithMargins="0"/>
  <rowBreaks count="1" manualBreakCount="1">
    <brk id="43" max="14"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B184"/>
  <sheetViews>
    <sheetView showGridLines="0" zoomScale="90" zoomScaleNormal="90" zoomScaleSheetLayoutView="100" workbookViewId="0">
      <pane xSplit="2" ySplit="4" topLeftCell="C44" activePane="bottomRight" state="frozen"/>
      <selection activeCell="B1" sqref="B1"/>
      <selection pane="topRight" activeCell="B1" sqref="B1"/>
      <selection pane="bottomLeft" activeCell="B1" sqref="B1"/>
      <selection pane="bottomRight"/>
    </sheetView>
  </sheetViews>
  <sheetFormatPr defaultColWidth="9" defaultRowHeight="13.2" x14ac:dyDescent="0.2"/>
  <cols>
    <col min="1" max="1" width="3.44140625" style="184" customWidth="1"/>
    <col min="2" max="2" width="22.44140625" style="51" customWidth="1"/>
    <col min="3" max="45" width="11.44140625" style="51" customWidth="1"/>
    <col min="46" max="16384" width="9" style="51"/>
  </cols>
  <sheetData>
    <row r="1" spans="1:54" x14ac:dyDescent="0.2">
      <c r="A1" s="389" t="s">
        <v>383</v>
      </c>
      <c r="B1" s="390"/>
      <c r="C1" s="390"/>
      <c r="D1" s="390"/>
      <c r="E1" s="390"/>
      <c r="F1" s="390"/>
      <c r="G1" s="390"/>
      <c r="H1" s="390"/>
      <c r="I1" s="390"/>
      <c r="J1" s="390"/>
      <c r="K1" s="390"/>
      <c r="L1" s="390"/>
      <c r="M1" s="390"/>
      <c r="N1" s="390"/>
      <c r="O1" s="390"/>
      <c r="P1" s="390"/>
      <c r="Q1" s="390"/>
      <c r="R1" s="390"/>
      <c r="S1" s="390"/>
      <c r="T1" s="390"/>
      <c r="U1" s="390"/>
      <c r="V1" s="390"/>
      <c r="W1" s="390"/>
      <c r="X1" s="390"/>
      <c r="Y1" s="390"/>
      <c r="Z1" s="390"/>
      <c r="AA1" s="390"/>
      <c r="AB1" s="390"/>
      <c r="AC1" s="390"/>
      <c r="AD1" s="390"/>
      <c r="AE1" s="390"/>
      <c r="AF1" s="390"/>
      <c r="AG1" s="390"/>
      <c r="AH1" s="390"/>
      <c r="AI1" s="390"/>
      <c r="AJ1" s="390"/>
      <c r="AK1" s="390"/>
      <c r="AL1" s="390"/>
      <c r="AM1" s="390"/>
      <c r="AN1" s="390"/>
      <c r="AO1" s="390"/>
      <c r="AP1" s="390"/>
      <c r="AQ1" s="390"/>
      <c r="AR1" s="390"/>
      <c r="AS1" s="390"/>
      <c r="AT1" s="390"/>
      <c r="AU1" s="390"/>
      <c r="AV1" s="390"/>
      <c r="AW1" s="390"/>
      <c r="AX1" s="390"/>
      <c r="AY1" s="390"/>
      <c r="AZ1" s="390"/>
      <c r="BA1" s="390"/>
      <c r="BB1" s="390"/>
    </row>
    <row r="2" spans="1:54" x14ac:dyDescent="0.2">
      <c r="A2" s="391"/>
      <c r="B2" s="390"/>
      <c r="C2" s="390"/>
      <c r="D2" s="390"/>
      <c r="E2" s="390"/>
      <c r="F2" s="390"/>
      <c r="G2" s="390"/>
      <c r="H2" s="390"/>
      <c r="I2" s="390"/>
      <c r="J2" s="390"/>
      <c r="K2" s="390"/>
      <c r="L2" s="390"/>
      <c r="M2" s="390"/>
      <c r="N2" s="390"/>
      <c r="O2" s="390"/>
      <c r="P2" s="390"/>
      <c r="Q2" s="390"/>
      <c r="R2" s="390"/>
      <c r="S2" s="390"/>
      <c r="T2" s="390"/>
      <c r="U2" s="390"/>
      <c r="V2" s="390"/>
      <c r="W2" s="390"/>
      <c r="X2" s="390"/>
      <c r="Y2" s="390"/>
      <c r="Z2" s="390"/>
      <c r="AA2" s="390"/>
      <c r="AB2" s="390"/>
      <c r="AC2" s="390"/>
      <c r="AD2" s="390"/>
      <c r="AE2" s="390"/>
      <c r="AF2" s="390"/>
      <c r="AG2" s="390"/>
      <c r="AH2" s="390"/>
      <c r="AI2" s="390"/>
      <c r="AJ2" s="390"/>
      <c r="AK2" s="390"/>
      <c r="AL2" s="390"/>
      <c r="AM2" s="390"/>
      <c r="AN2" s="390"/>
      <c r="AO2" s="390"/>
      <c r="AP2" s="390"/>
      <c r="AQ2" s="390"/>
      <c r="AR2" s="390"/>
      <c r="AS2" s="390"/>
      <c r="AT2" s="390"/>
      <c r="AU2" s="390"/>
      <c r="AV2" s="390"/>
      <c r="AW2" s="390"/>
      <c r="AX2" s="390"/>
      <c r="AY2" s="390"/>
      <c r="AZ2" s="390"/>
      <c r="BA2" s="390"/>
      <c r="BB2" s="390"/>
    </row>
    <row r="3" spans="1:54" x14ac:dyDescent="0.2">
      <c r="A3" s="675" t="s">
        <v>183</v>
      </c>
      <c r="B3" s="676"/>
      <c r="C3" s="392" t="s">
        <v>256</v>
      </c>
      <c r="D3" s="392" t="s">
        <v>258</v>
      </c>
      <c r="E3" s="392" t="s">
        <v>260</v>
      </c>
      <c r="F3" s="392" t="s">
        <v>264</v>
      </c>
      <c r="G3" s="392">
        <v>11</v>
      </c>
      <c r="H3" s="392">
        <v>15</v>
      </c>
      <c r="I3" s="392">
        <v>16</v>
      </c>
      <c r="J3" s="392">
        <v>20</v>
      </c>
      <c r="K3" s="392">
        <v>21</v>
      </c>
      <c r="L3" s="392">
        <v>22</v>
      </c>
      <c r="M3" s="392">
        <v>25</v>
      </c>
      <c r="N3" s="392">
        <v>26</v>
      </c>
      <c r="O3" s="392">
        <v>27</v>
      </c>
      <c r="P3" s="392">
        <v>28</v>
      </c>
      <c r="Q3" s="392">
        <v>29</v>
      </c>
      <c r="R3" s="392">
        <v>30</v>
      </c>
      <c r="S3" s="392">
        <v>31</v>
      </c>
      <c r="T3" s="392">
        <v>32</v>
      </c>
      <c r="U3" s="392">
        <v>33</v>
      </c>
      <c r="V3" s="392">
        <v>34</v>
      </c>
      <c r="W3" s="392">
        <v>35</v>
      </c>
      <c r="X3" s="392">
        <v>39</v>
      </c>
      <c r="Y3" s="392">
        <v>41</v>
      </c>
      <c r="Z3" s="392">
        <v>46</v>
      </c>
      <c r="AA3" s="392">
        <v>47</v>
      </c>
      <c r="AB3" s="392">
        <v>48</v>
      </c>
      <c r="AC3" s="392">
        <v>51</v>
      </c>
      <c r="AD3" s="392">
        <v>53</v>
      </c>
      <c r="AE3" s="392">
        <v>55</v>
      </c>
      <c r="AF3" s="392">
        <v>57</v>
      </c>
      <c r="AG3" s="392">
        <v>59</v>
      </c>
      <c r="AH3" s="392">
        <v>61</v>
      </c>
      <c r="AI3" s="392">
        <v>63</v>
      </c>
      <c r="AJ3" s="392">
        <v>64</v>
      </c>
      <c r="AK3" s="392">
        <v>65</v>
      </c>
      <c r="AL3" s="392">
        <v>66</v>
      </c>
      <c r="AM3" s="392">
        <v>67</v>
      </c>
      <c r="AN3" s="392">
        <v>68</v>
      </c>
      <c r="AO3" s="392">
        <v>69</v>
      </c>
      <c r="AP3" s="393" t="s">
        <v>299</v>
      </c>
      <c r="AQ3" s="390"/>
      <c r="AR3" s="394"/>
      <c r="AS3" s="394"/>
      <c r="AT3" s="390"/>
      <c r="AU3" s="390"/>
      <c r="AV3" s="390"/>
      <c r="AW3" s="390"/>
      <c r="AX3" s="390"/>
      <c r="AY3" s="390"/>
      <c r="AZ3" s="390"/>
      <c r="BA3" s="390"/>
      <c r="BB3" s="390"/>
    </row>
    <row r="4" spans="1:54" s="203" customFormat="1" ht="35.1" customHeight="1" x14ac:dyDescent="0.2">
      <c r="A4" s="677"/>
      <c r="B4" s="678"/>
      <c r="C4" s="314" t="s">
        <v>257</v>
      </c>
      <c r="D4" s="314" t="s">
        <v>259</v>
      </c>
      <c r="E4" s="314" t="s">
        <v>261</v>
      </c>
      <c r="F4" s="314" t="s">
        <v>262</v>
      </c>
      <c r="G4" s="314" t="s">
        <v>263</v>
      </c>
      <c r="H4" s="314" t="s">
        <v>265</v>
      </c>
      <c r="I4" s="314" t="s">
        <v>266</v>
      </c>
      <c r="J4" s="314" t="s">
        <v>267</v>
      </c>
      <c r="K4" s="314" t="s">
        <v>268</v>
      </c>
      <c r="L4" s="314" t="s">
        <v>357</v>
      </c>
      <c r="M4" s="314" t="s">
        <v>269</v>
      </c>
      <c r="N4" s="314" t="s">
        <v>270</v>
      </c>
      <c r="O4" s="314" t="s">
        <v>271</v>
      </c>
      <c r="P4" s="314" t="s">
        <v>272</v>
      </c>
      <c r="Q4" s="314" t="s">
        <v>358</v>
      </c>
      <c r="R4" s="314" t="s">
        <v>359</v>
      </c>
      <c r="S4" s="314" t="s">
        <v>360</v>
      </c>
      <c r="T4" s="314" t="s">
        <v>273</v>
      </c>
      <c r="U4" s="314" t="s">
        <v>274</v>
      </c>
      <c r="V4" s="314" t="s">
        <v>352</v>
      </c>
      <c r="W4" s="314" t="s">
        <v>275</v>
      </c>
      <c r="X4" s="314" t="s">
        <v>353</v>
      </c>
      <c r="Y4" s="314" t="s">
        <v>276</v>
      </c>
      <c r="Z4" s="314" t="s">
        <v>390</v>
      </c>
      <c r="AA4" s="314" t="s">
        <v>354</v>
      </c>
      <c r="AB4" s="314" t="s">
        <v>361</v>
      </c>
      <c r="AC4" s="314" t="s">
        <v>277</v>
      </c>
      <c r="AD4" s="314" t="s">
        <v>278</v>
      </c>
      <c r="AE4" s="314" t="s">
        <v>279</v>
      </c>
      <c r="AF4" s="314" t="s">
        <v>280</v>
      </c>
      <c r="AG4" s="314" t="s">
        <v>281</v>
      </c>
      <c r="AH4" s="314" t="s">
        <v>282</v>
      </c>
      <c r="AI4" s="314" t="s">
        <v>283</v>
      </c>
      <c r="AJ4" s="314" t="s">
        <v>284</v>
      </c>
      <c r="AK4" s="314" t="s">
        <v>362</v>
      </c>
      <c r="AL4" s="314" t="s">
        <v>285</v>
      </c>
      <c r="AM4" s="314" t="s">
        <v>286</v>
      </c>
      <c r="AN4" s="314" t="s">
        <v>287</v>
      </c>
      <c r="AO4" s="314" t="s">
        <v>288</v>
      </c>
      <c r="AP4" s="314" t="s">
        <v>289</v>
      </c>
      <c r="AQ4" s="395"/>
      <c r="AR4" s="396" t="s">
        <v>57</v>
      </c>
      <c r="AS4" s="396" t="s">
        <v>58</v>
      </c>
      <c r="AT4" s="397"/>
      <c r="AU4" s="397"/>
      <c r="AV4" s="397"/>
      <c r="AW4" s="397"/>
      <c r="AX4" s="397"/>
      <c r="AY4" s="397"/>
      <c r="AZ4" s="397"/>
      <c r="BA4" s="397"/>
      <c r="BB4" s="397"/>
    </row>
    <row r="5" spans="1:54" ht="15" customHeight="1" x14ac:dyDescent="0.2">
      <c r="A5" s="398" t="s">
        <v>256</v>
      </c>
      <c r="B5" s="399" t="s">
        <v>257</v>
      </c>
      <c r="C5" s="400">
        <v>0.16722999999999999</v>
      </c>
      <c r="D5" s="401">
        <v>8.1800000000000004E-4</v>
      </c>
      <c r="E5" s="401">
        <v>0</v>
      </c>
      <c r="F5" s="401">
        <v>0</v>
      </c>
      <c r="G5" s="401">
        <v>0.14836099999999999</v>
      </c>
      <c r="H5" s="401">
        <v>1.7991E-2</v>
      </c>
      <c r="I5" s="401">
        <v>2.4780000000000002E-3</v>
      </c>
      <c r="J5" s="401">
        <v>1.0859999999999999E-3</v>
      </c>
      <c r="K5" s="401">
        <v>0</v>
      </c>
      <c r="L5" s="401">
        <v>3.1389999999999999E-3</v>
      </c>
      <c r="M5" s="401">
        <v>5.0000000000000004E-6</v>
      </c>
      <c r="N5" s="401">
        <v>0</v>
      </c>
      <c r="O5" s="401">
        <v>6.9999999999999999E-6</v>
      </c>
      <c r="P5" s="401">
        <v>0</v>
      </c>
      <c r="Q5" s="401">
        <v>0</v>
      </c>
      <c r="R5" s="401">
        <v>0</v>
      </c>
      <c r="S5" s="401">
        <v>0</v>
      </c>
      <c r="T5" s="401">
        <v>0</v>
      </c>
      <c r="U5" s="401">
        <v>0</v>
      </c>
      <c r="V5" s="401">
        <v>0</v>
      </c>
      <c r="W5" s="401">
        <v>0</v>
      </c>
      <c r="X5" s="401">
        <v>2.0556000000000001E-2</v>
      </c>
      <c r="Y5" s="401">
        <v>1.1509999999999999E-3</v>
      </c>
      <c r="Z5" s="401">
        <v>0</v>
      </c>
      <c r="AA5" s="401">
        <v>0</v>
      </c>
      <c r="AB5" s="401">
        <v>0</v>
      </c>
      <c r="AC5" s="401">
        <v>1.76E-4</v>
      </c>
      <c r="AD5" s="401">
        <v>0</v>
      </c>
      <c r="AE5" s="401">
        <v>5.0000000000000004E-6</v>
      </c>
      <c r="AF5" s="401">
        <v>1.9000000000000001E-5</v>
      </c>
      <c r="AG5" s="401">
        <v>0</v>
      </c>
      <c r="AH5" s="401">
        <v>9.0000000000000002E-6</v>
      </c>
      <c r="AI5" s="401">
        <v>1.1789999999999999E-3</v>
      </c>
      <c r="AJ5" s="401">
        <v>1.8979999999999999E-3</v>
      </c>
      <c r="AK5" s="612">
        <v>2.3280000000000002E-3</v>
      </c>
      <c r="AL5" s="612">
        <v>3.9999999999999998E-6</v>
      </c>
      <c r="AM5" s="612">
        <v>1.2475E-2</v>
      </c>
      <c r="AN5" s="612">
        <v>0</v>
      </c>
      <c r="AO5" s="613">
        <v>0</v>
      </c>
      <c r="AP5" s="403">
        <v>6.8050000000000003E-3</v>
      </c>
      <c r="AQ5" s="404"/>
      <c r="AR5" s="403">
        <v>0.44359999999999999</v>
      </c>
      <c r="AS5" s="403">
        <v>0.153028</v>
      </c>
      <c r="AT5" s="390"/>
      <c r="AU5" s="390"/>
      <c r="AV5" s="390"/>
      <c r="AW5" s="390"/>
      <c r="AX5" s="390"/>
      <c r="AY5" s="390"/>
      <c r="AZ5" s="390"/>
      <c r="BA5" s="390"/>
      <c r="BB5" s="390"/>
    </row>
    <row r="6" spans="1:54" ht="15" customHeight="1" x14ac:dyDescent="0.2">
      <c r="A6" s="398" t="s">
        <v>258</v>
      </c>
      <c r="B6" s="399" t="s">
        <v>259</v>
      </c>
      <c r="C6" s="400">
        <v>3.6299999999999999E-4</v>
      </c>
      <c r="D6" s="401">
        <v>0.21620700000000001</v>
      </c>
      <c r="E6" s="401">
        <v>3.0000000000000001E-5</v>
      </c>
      <c r="F6" s="401">
        <v>2.4000000000000001E-5</v>
      </c>
      <c r="G6" s="401">
        <v>9.7099999999999997E-4</v>
      </c>
      <c r="H6" s="401">
        <v>0</v>
      </c>
      <c r="I6" s="401">
        <v>9.0351000000000001E-2</v>
      </c>
      <c r="J6" s="401">
        <v>2.9E-5</v>
      </c>
      <c r="K6" s="401">
        <v>0</v>
      </c>
      <c r="L6" s="401">
        <v>0</v>
      </c>
      <c r="M6" s="401">
        <v>9.9999999999999995E-7</v>
      </c>
      <c r="N6" s="401">
        <v>0</v>
      </c>
      <c r="O6" s="401">
        <v>0</v>
      </c>
      <c r="P6" s="401">
        <v>0</v>
      </c>
      <c r="Q6" s="401">
        <v>0</v>
      </c>
      <c r="R6" s="401">
        <v>0</v>
      </c>
      <c r="S6" s="401">
        <v>0</v>
      </c>
      <c r="T6" s="401">
        <v>0</v>
      </c>
      <c r="U6" s="401">
        <v>0</v>
      </c>
      <c r="V6" s="401">
        <v>0</v>
      </c>
      <c r="W6" s="401">
        <v>9.9999999999999995E-7</v>
      </c>
      <c r="X6" s="401">
        <v>8.6000000000000003E-5</v>
      </c>
      <c r="Y6" s="401">
        <v>5.0000000000000002E-5</v>
      </c>
      <c r="Z6" s="401">
        <v>0</v>
      </c>
      <c r="AA6" s="401">
        <v>0</v>
      </c>
      <c r="AB6" s="401">
        <v>0</v>
      </c>
      <c r="AC6" s="401">
        <v>0</v>
      </c>
      <c r="AD6" s="401">
        <v>0</v>
      </c>
      <c r="AE6" s="401">
        <v>0</v>
      </c>
      <c r="AF6" s="401">
        <v>0</v>
      </c>
      <c r="AG6" s="401">
        <v>0</v>
      </c>
      <c r="AH6" s="401">
        <v>1.9999999999999999E-6</v>
      </c>
      <c r="AI6" s="401">
        <v>3.6999999999999998E-5</v>
      </c>
      <c r="AJ6" s="401">
        <v>5.8999999999999998E-5</v>
      </c>
      <c r="AK6" s="401">
        <v>0</v>
      </c>
      <c r="AL6" s="401">
        <v>0</v>
      </c>
      <c r="AM6" s="401">
        <v>1.1999999999999999E-3</v>
      </c>
      <c r="AN6" s="401">
        <v>0</v>
      </c>
      <c r="AO6" s="614">
        <v>0</v>
      </c>
      <c r="AP6" s="403">
        <v>2.068E-3</v>
      </c>
      <c r="AQ6" s="404"/>
      <c r="AR6" s="403">
        <v>0.60677700000000001</v>
      </c>
      <c r="AS6" s="403">
        <v>0.25747100000000001</v>
      </c>
      <c r="AT6" s="390"/>
      <c r="AU6" s="390"/>
      <c r="AV6" s="390"/>
      <c r="AW6" s="390"/>
      <c r="AX6" s="390"/>
      <c r="AY6" s="390"/>
      <c r="AZ6" s="390"/>
      <c r="BA6" s="390"/>
      <c r="BB6" s="390"/>
    </row>
    <row r="7" spans="1:54" ht="15" customHeight="1" x14ac:dyDescent="0.2">
      <c r="A7" s="398" t="s">
        <v>260</v>
      </c>
      <c r="B7" s="399" t="s">
        <v>261</v>
      </c>
      <c r="C7" s="400">
        <v>0</v>
      </c>
      <c r="D7" s="401">
        <v>0</v>
      </c>
      <c r="E7" s="401">
        <v>7.2480000000000001E-3</v>
      </c>
      <c r="F7" s="401">
        <v>0</v>
      </c>
      <c r="G7" s="401">
        <v>4.6149999999999997E-2</v>
      </c>
      <c r="H7" s="401">
        <v>0</v>
      </c>
      <c r="I7" s="401">
        <v>0</v>
      </c>
      <c r="J7" s="401">
        <v>3.6000000000000001E-5</v>
      </c>
      <c r="K7" s="401">
        <v>0</v>
      </c>
      <c r="L7" s="401">
        <v>0</v>
      </c>
      <c r="M7" s="401">
        <v>0</v>
      </c>
      <c r="N7" s="401">
        <v>0</v>
      </c>
      <c r="O7" s="401">
        <v>0</v>
      </c>
      <c r="P7" s="401">
        <v>0</v>
      </c>
      <c r="Q7" s="401">
        <v>0</v>
      </c>
      <c r="R7" s="401">
        <v>0</v>
      </c>
      <c r="S7" s="401">
        <v>0</v>
      </c>
      <c r="T7" s="401">
        <v>0</v>
      </c>
      <c r="U7" s="401">
        <v>0</v>
      </c>
      <c r="V7" s="401">
        <v>0</v>
      </c>
      <c r="W7" s="401">
        <v>0</v>
      </c>
      <c r="X7" s="401">
        <v>3.6000000000000001E-5</v>
      </c>
      <c r="Y7" s="401">
        <v>0</v>
      </c>
      <c r="Z7" s="401">
        <v>0</v>
      </c>
      <c r="AA7" s="401">
        <v>0</v>
      </c>
      <c r="AB7" s="401">
        <v>0</v>
      </c>
      <c r="AC7" s="401">
        <v>0</v>
      </c>
      <c r="AD7" s="401">
        <v>0</v>
      </c>
      <c r="AE7" s="401">
        <v>0</v>
      </c>
      <c r="AF7" s="401">
        <v>1.9999999999999999E-6</v>
      </c>
      <c r="AG7" s="401">
        <v>0</v>
      </c>
      <c r="AH7" s="401">
        <v>3.0000000000000001E-6</v>
      </c>
      <c r="AI7" s="401">
        <v>7.1000000000000005E-5</v>
      </c>
      <c r="AJ7" s="401">
        <v>3.5500000000000001E-4</v>
      </c>
      <c r="AK7" s="401">
        <v>0</v>
      </c>
      <c r="AL7" s="401">
        <v>0</v>
      </c>
      <c r="AM7" s="401">
        <v>3.882E-3</v>
      </c>
      <c r="AN7" s="401">
        <v>0</v>
      </c>
      <c r="AO7" s="614">
        <v>0</v>
      </c>
      <c r="AP7" s="403">
        <v>1.199E-3</v>
      </c>
      <c r="AQ7" s="404"/>
      <c r="AR7" s="403">
        <v>0.65526300000000004</v>
      </c>
      <c r="AS7" s="403">
        <v>0.177374</v>
      </c>
      <c r="AT7" s="390"/>
      <c r="AU7" s="390"/>
      <c r="AV7" s="390"/>
      <c r="AW7" s="390"/>
      <c r="AX7" s="390"/>
      <c r="AY7" s="390"/>
      <c r="AZ7" s="390"/>
      <c r="BA7" s="390"/>
      <c r="BB7" s="390"/>
    </row>
    <row r="8" spans="1:54" ht="15" customHeight="1" x14ac:dyDescent="0.2">
      <c r="A8" s="398" t="s">
        <v>264</v>
      </c>
      <c r="B8" s="399" t="s">
        <v>262</v>
      </c>
      <c r="C8" s="400">
        <v>6.0000000000000002E-6</v>
      </c>
      <c r="D8" s="401">
        <v>4.64E-4</v>
      </c>
      <c r="E8" s="401">
        <v>0</v>
      </c>
      <c r="F8" s="401">
        <v>1.719E-3</v>
      </c>
      <c r="G8" s="401">
        <v>1.44E-4</v>
      </c>
      <c r="H8" s="401">
        <v>4.1999999999999998E-5</v>
      </c>
      <c r="I8" s="401">
        <v>1.74E-3</v>
      </c>
      <c r="J8" s="401">
        <v>5.0860000000000002E-3</v>
      </c>
      <c r="K8" s="401">
        <v>8.0211000000000005E-2</v>
      </c>
      <c r="L8" s="401">
        <v>7.7999999999999999E-5</v>
      </c>
      <c r="M8" s="401">
        <v>3.2979000000000001E-2</v>
      </c>
      <c r="N8" s="401">
        <v>1.129E-3</v>
      </c>
      <c r="O8" s="401">
        <v>6.4999999999999997E-4</v>
      </c>
      <c r="P8" s="401">
        <v>9.6000000000000002E-5</v>
      </c>
      <c r="Q8" s="401">
        <v>1.8E-5</v>
      </c>
      <c r="R8" s="401">
        <v>9.3999999999999994E-5</v>
      </c>
      <c r="S8" s="401">
        <v>1.93E-4</v>
      </c>
      <c r="T8" s="401">
        <v>6.7000000000000002E-5</v>
      </c>
      <c r="U8" s="401">
        <v>1.8E-5</v>
      </c>
      <c r="V8" s="401">
        <v>9.9999999999999995E-7</v>
      </c>
      <c r="W8" s="401">
        <v>8.7000000000000001E-5</v>
      </c>
      <c r="X8" s="401">
        <v>2.41E-4</v>
      </c>
      <c r="Y8" s="401">
        <v>2.3319999999999999E-3</v>
      </c>
      <c r="Z8" s="401">
        <v>0.18784799999999999</v>
      </c>
      <c r="AA8" s="401">
        <v>0</v>
      </c>
      <c r="AB8" s="401">
        <v>9.9999999999999995E-7</v>
      </c>
      <c r="AC8" s="401">
        <v>1.9999999999999999E-6</v>
      </c>
      <c r="AD8" s="401">
        <v>9.9999999999999995E-7</v>
      </c>
      <c r="AE8" s="401">
        <v>0</v>
      </c>
      <c r="AF8" s="401">
        <v>1.9999999999999999E-6</v>
      </c>
      <c r="AG8" s="401">
        <v>0</v>
      </c>
      <c r="AH8" s="401">
        <v>3.0000000000000001E-6</v>
      </c>
      <c r="AI8" s="401">
        <v>2.8E-5</v>
      </c>
      <c r="AJ8" s="401">
        <v>5.0000000000000004E-6</v>
      </c>
      <c r="AK8" s="401">
        <v>2.9E-5</v>
      </c>
      <c r="AL8" s="401">
        <v>1.9999999999999999E-6</v>
      </c>
      <c r="AM8" s="401">
        <v>-9.9999999999999995E-7</v>
      </c>
      <c r="AN8" s="401">
        <v>0</v>
      </c>
      <c r="AO8" s="614">
        <v>1.2899999999999999E-4</v>
      </c>
      <c r="AP8" s="403">
        <v>7.4679999999999998E-3</v>
      </c>
      <c r="AQ8" s="404"/>
      <c r="AR8" s="403">
        <v>0.56228100000000003</v>
      </c>
      <c r="AS8" s="403">
        <v>0.24601500000000001</v>
      </c>
      <c r="AT8" s="390"/>
      <c r="AU8" s="390"/>
      <c r="AV8" s="390"/>
      <c r="AW8" s="390"/>
      <c r="AX8" s="390"/>
      <c r="AY8" s="390"/>
      <c r="AZ8" s="390"/>
      <c r="BA8" s="390"/>
      <c r="BB8" s="390"/>
    </row>
    <row r="9" spans="1:54" ht="15" customHeight="1" x14ac:dyDescent="0.2">
      <c r="A9" s="398">
        <v>11</v>
      </c>
      <c r="B9" s="399" t="s">
        <v>263</v>
      </c>
      <c r="C9" s="400">
        <v>0.111778</v>
      </c>
      <c r="D9" s="401">
        <v>1.1480000000000001E-2</v>
      </c>
      <c r="E9" s="401">
        <v>4.2804000000000002E-2</v>
      </c>
      <c r="F9" s="401">
        <v>0</v>
      </c>
      <c r="G9" s="401">
        <v>0.22272500000000001</v>
      </c>
      <c r="H9" s="401">
        <v>5.5859999999999998E-3</v>
      </c>
      <c r="I9" s="401">
        <v>3.0409999999999999E-3</v>
      </c>
      <c r="J9" s="401">
        <v>6.3769999999999999E-3</v>
      </c>
      <c r="K9" s="401">
        <v>0</v>
      </c>
      <c r="L9" s="401">
        <v>1.7E-5</v>
      </c>
      <c r="M9" s="401">
        <v>8.8699999999999998E-4</v>
      </c>
      <c r="N9" s="401">
        <v>3.0000000000000001E-6</v>
      </c>
      <c r="O9" s="401">
        <v>0</v>
      </c>
      <c r="P9" s="401">
        <v>0</v>
      </c>
      <c r="Q9" s="401">
        <v>0</v>
      </c>
      <c r="R9" s="401">
        <v>0</v>
      </c>
      <c r="S9" s="401">
        <v>0</v>
      </c>
      <c r="T9" s="401">
        <v>0</v>
      </c>
      <c r="U9" s="401">
        <v>0</v>
      </c>
      <c r="V9" s="401">
        <v>0</v>
      </c>
      <c r="W9" s="401">
        <v>0</v>
      </c>
      <c r="X9" s="401">
        <v>1.8489999999999999E-3</v>
      </c>
      <c r="Y9" s="401">
        <v>4.6999999999999997E-5</v>
      </c>
      <c r="Z9" s="401">
        <v>0</v>
      </c>
      <c r="AA9" s="401">
        <v>0</v>
      </c>
      <c r="AB9" s="401">
        <v>0</v>
      </c>
      <c r="AC9" s="401">
        <v>1.45E-4</v>
      </c>
      <c r="AD9" s="401">
        <v>0</v>
      </c>
      <c r="AE9" s="401">
        <v>0</v>
      </c>
      <c r="AF9" s="401">
        <v>5.5999999999999999E-5</v>
      </c>
      <c r="AG9" s="401">
        <v>0</v>
      </c>
      <c r="AH9" s="401">
        <v>7.2000000000000005E-4</v>
      </c>
      <c r="AI9" s="401">
        <v>4.6309999999999997E-3</v>
      </c>
      <c r="AJ9" s="401">
        <v>8.1939999999999999E-3</v>
      </c>
      <c r="AK9" s="401">
        <v>1.7179999999999999E-3</v>
      </c>
      <c r="AL9" s="401">
        <v>3.0000000000000001E-6</v>
      </c>
      <c r="AM9" s="401">
        <v>0.109529</v>
      </c>
      <c r="AN9" s="401">
        <v>0</v>
      </c>
      <c r="AO9" s="614">
        <v>3.875E-3</v>
      </c>
      <c r="AP9" s="403">
        <v>1.1878E-2</v>
      </c>
      <c r="AQ9" s="404"/>
      <c r="AR9" s="403">
        <v>0.32449099999999997</v>
      </c>
      <c r="AS9" s="403">
        <v>0.144432</v>
      </c>
      <c r="AT9" s="390"/>
      <c r="AU9" s="390"/>
      <c r="AV9" s="390"/>
      <c r="AW9" s="390"/>
      <c r="AX9" s="390"/>
      <c r="AY9" s="390"/>
      <c r="AZ9" s="390"/>
      <c r="BA9" s="390"/>
      <c r="BB9" s="390"/>
    </row>
    <row r="10" spans="1:54" ht="15" customHeight="1" x14ac:dyDescent="0.2">
      <c r="A10" s="398">
        <v>15</v>
      </c>
      <c r="B10" s="399" t="s">
        <v>265</v>
      </c>
      <c r="C10" s="400">
        <v>2.64E-3</v>
      </c>
      <c r="D10" s="401">
        <v>8.9700000000000001E-4</v>
      </c>
      <c r="E10" s="401">
        <v>2.589E-2</v>
      </c>
      <c r="F10" s="401">
        <v>2.627E-3</v>
      </c>
      <c r="G10" s="401">
        <v>1.0219999999999999E-3</v>
      </c>
      <c r="H10" s="401">
        <v>0.23654</v>
      </c>
      <c r="I10" s="401">
        <v>1.7639999999999999E-3</v>
      </c>
      <c r="J10" s="401">
        <v>3.5460000000000001E-3</v>
      </c>
      <c r="K10" s="401">
        <v>5.5900000000000004E-4</v>
      </c>
      <c r="L10" s="401">
        <v>2.98E-3</v>
      </c>
      <c r="M10" s="401">
        <v>1.8060000000000001E-3</v>
      </c>
      <c r="N10" s="401">
        <v>4.6799999999999999E-4</v>
      </c>
      <c r="O10" s="401">
        <v>2.4889999999999999E-3</v>
      </c>
      <c r="P10" s="401">
        <v>1.1820000000000001E-3</v>
      </c>
      <c r="Q10" s="401">
        <v>1.405E-3</v>
      </c>
      <c r="R10" s="401">
        <v>8.1499999999999997E-4</v>
      </c>
      <c r="S10" s="401">
        <v>2.0830000000000002E-3</v>
      </c>
      <c r="T10" s="401">
        <v>2.663E-3</v>
      </c>
      <c r="U10" s="401">
        <v>2.8509999999999998E-3</v>
      </c>
      <c r="V10" s="401">
        <v>1.84E-4</v>
      </c>
      <c r="W10" s="401">
        <v>1.3929999999999999E-3</v>
      </c>
      <c r="X10" s="401">
        <v>3.5509999999999999E-3</v>
      </c>
      <c r="Y10" s="401">
        <v>3.2989999999999998E-3</v>
      </c>
      <c r="Z10" s="401">
        <v>1.3200000000000001E-4</v>
      </c>
      <c r="AA10" s="401">
        <v>7.3700000000000002E-4</v>
      </c>
      <c r="AB10" s="401">
        <v>2.7190000000000001E-3</v>
      </c>
      <c r="AC10" s="401">
        <v>4.4190000000000002E-3</v>
      </c>
      <c r="AD10" s="401">
        <v>1.147E-3</v>
      </c>
      <c r="AE10" s="401">
        <v>3.4999999999999997E-5</v>
      </c>
      <c r="AF10" s="401">
        <v>1.3339999999999999E-3</v>
      </c>
      <c r="AG10" s="401">
        <v>6.1399999999999996E-4</v>
      </c>
      <c r="AH10" s="401">
        <v>4.5319999999999996E-3</v>
      </c>
      <c r="AI10" s="401">
        <v>5.3300000000000005E-4</v>
      </c>
      <c r="AJ10" s="401">
        <v>3.7569999999999999E-3</v>
      </c>
      <c r="AK10" s="401">
        <v>1.9285E-2</v>
      </c>
      <c r="AL10" s="401">
        <v>1.7420000000000001E-3</v>
      </c>
      <c r="AM10" s="401">
        <v>4.3420000000000004E-3</v>
      </c>
      <c r="AN10" s="401">
        <v>2.0060999999999999E-2</v>
      </c>
      <c r="AO10" s="614">
        <v>2.1699999999999999E-4</v>
      </c>
      <c r="AP10" s="403">
        <v>3.8809999999999999E-3</v>
      </c>
      <c r="AQ10" s="404"/>
      <c r="AR10" s="403">
        <v>0.41122399999999998</v>
      </c>
      <c r="AS10" s="403">
        <v>0.29530800000000001</v>
      </c>
      <c r="AT10" s="390"/>
      <c r="AU10" s="390"/>
      <c r="AV10" s="390"/>
      <c r="AW10" s="390"/>
      <c r="AX10" s="390"/>
      <c r="AY10" s="390"/>
      <c r="AZ10" s="390"/>
      <c r="BA10" s="390"/>
      <c r="BB10" s="390"/>
    </row>
    <row r="11" spans="1:54" ht="15" customHeight="1" x14ac:dyDescent="0.2">
      <c r="A11" s="398">
        <v>16</v>
      </c>
      <c r="B11" s="399" t="s">
        <v>266</v>
      </c>
      <c r="C11" s="400">
        <v>2.3556000000000001E-2</v>
      </c>
      <c r="D11" s="401">
        <v>1.5334E-2</v>
      </c>
      <c r="E11" s="401">
        <v>1.7340000000000001E-3</v>
      </c>
      <c r="F11" s="401">
        <v>7.9299999999999998E-4</v>
      </c>
      <c r="G11" s="401">
        <v>1.7319000000000001E-2</v>
      </c>
      <c r="H11" s="401">
        <v>3.7429999999999998E-3</v>
      </c>
      <c r="I11" s="401">
        <v>0.25345499999999999</v>
      </c>
      <c r="J11" s="401">
        <v>2.9887E-2</v>
      </c>
      <c r="K11" s="401">
        <v>6.7000000000000002E-4</v>
      </c>
      <c r="L11" s="401">
        <v>6.0980000000000001E-3</v>
      </c>
      <c r="M11" s="401">
        <v>1.4321E-2</v>
      </c>
      <c r="N11" s="401">
        <v>1.124E-3</v>
      </c>
      <c r="O11" s="401">
        <v>4.7600000000000003E-3</v>
      </c>
      <c r="P11" s="401">
        <v>4.0549999999999996E-3</v>
      </c>
      <c r="Q11" s="401">
        <v>1.9940000000000001E-3</v>
      </c>
      <c r="R11" s="401">
        <v>1.224E-3</v>
      </c>
      <c r="S11" s="401">
        <v>8.6759999999999997E-3</v>
      </c>
      <c r="T11" s="401">
        <v>3.3210000000000002E-3</v>
      </c>
      <c r="U11" s="401">
        <v>6.3099999999999996E-3</v>
      </c>
      <c r="V11" s="401">
        <v>7.1640000000000002E-3</v>
      </c>
      <c r="W11" s="401">
        <v>1.7849999999999999E-3</v>
      </c>
      <c r="X11" s="401">
        <v>7.8700000000000006E-2</v>
      </c>
      <c r="Y11" s="401">
        <v>3.3959999999999997E-2</v>
      </c>
      <c r="Z11" s="401">
        <v>4.5259999999999996E-3</v>
      </c>
      <c r="AA11" s="401">
        <v>2.8210000000000002E-3</v>
      </c>
      <c r="AB11" s="401">
        <v>4.5199999999999997E-3</v>
      </c>
      <c r="AC11" s="401">
        <v>7.4139999999999996E-3</v>
      </c>
      <c r="AD11" s="401">
        <v>4.5729999999999998E-3</v>
      </c>
      <c r="AE11" s="401">
        <v>4.4299999999999998E-4</v>
      </c>
      <c r="AF11" s="401">
        <v>1.4220000000000001E-3</v>
      </c>
      <c r="AG11" s="401">
        <v>8.8599999999999998E-3</v>
      </c>
      <c r="AH11" s="401">
        <v>1.281E-3</v>
      </c>
      <c r="AI11" s="401">
        <v>7.162E-3</v>
      </c>
      <c r="AJ11" s="401">
        <v>7.0210000000000003E-3</v>
      </c>
      <c r="AK11" s="401">
        <v>1.8453000000000001E-2</v>
      </c>
      <c r="AL11" s="401">
        <v>6.9150000000000001E-3</v>
      </c>
      <c r="AM11" s="401">
        <v>4.7429999999999998E-3</v>
      </c>
      <c r="AN11" s="401">
        <v>0.43242999999999998</v>
      </c>
      <c r="AO11" s="614">
        <v>6.0499999999999996E-4</v>
      </c>
      <c r="AP11" s="403">
        <v>1.3069000000000001E-2</v>
      </c>
      <c r="AQ11" s="404"/>
      <c r="AR11" s="403">
        <v>0.36720199999999997</v>
      </c>
      <c r="AS11" s="403">
        <v>0.129193</v>
      </c>
      <c r="AT11" s="390"/>
      <c r="AU11" s="390"/>
      <c r="AV11" s="390"/>
      <c r="AW11" s="390"/>
      <c r="AX11" s="390"/>
      <c r="AY11" s="390"/>
      <c r="AZ11" s="390"/>
      <c r="BA11" s="390"/>
      <c r="BB11" s="390"/>
    </row>
    <row r="12" spans="1:54" ht="15" customHeight="1" x14ac:dyDescent="0.2">
      <c r="A12" s="398">
        <v>20</v>
      </c>
      <c r="B12" s="399" t="s">
        <v>267</v>
      </c>
      <c r="C12" s="400">
        <v>4.7473000000000001E-2</v>
      </c>
      <c r="D12" s="401">
        <v>8.2700000000000004E-4</v>
      </c>
      <c r="E12" s="401">
        <v>3.4859999999999999E-3</v>
      </c>
      <c r="F12" s="401">
        <v>7.326E-3</v>
      </c>
      <c r="G12" s="401">
        <v>9.2929999999999992E-3</v>
      </c>
      <c r="H12" s="401">
        <v>9.0815000000000007E-2</v>
      </c>
      <c r="I12" s="401">
        <v>6.8354999999999999E-2</v>
      </c>
      <c r="J12" s="401">
        <v>0.24843999999999999</v>
      </c>
      <c r="K12" s="401">
        <v>3.4137000000000001E-2</v>
      </c>
      <c r="L12" s="401">
        <v>0.15118500000000001</v>
      </c>
      <c r="M12" s="401">
        <v>1.5689000000000002E-2</v>
      </c>
      <c r="N12" s="401">
        <v>6.0899999999999999E-3</v>
      </c>
      <c r="O12" s="401">
        <v>1.085E-2</v>
      </c>
      <c r="P12" s="401">
        <v>8.541E-3</v>
      </c>
      <c r="Q12" s="401">
        <v>9.2189999999999998E-3</v>
      </c>
      <c r="R12" s="401">
        <v>3.5850000000000001E-3</v>
      </c>
      <c r="S12" s="401">
        <v>1.5845000000000001E-2</v>
      </c>
      <c r="T12" s="401">
        <v>1.0161999999999999E-2</v>
      </c>
      <c r="U12" s="401">
        <v>1.2139E-2</v>
      </c>
      <c r="V12" s="401">
        <v>1.1179E-2</v>
      </c>
      <c r="W12" s="401">
        <v>1.7741E-2</v>
      </c>
      <c r="X12" s="401">
        <v>3.0015E-2</v>
      </c>
      <c r="Y12" s="401">
        <v>4.3610000000000003E-3</v>
      </c>
      <c r="Z12" s="401">
        <v>5.4299999999999997E-4</v>
      </c>
      <c r="AA12" s="401">
        <v>7.9539999999999993E-3</v>
      </c>
      <c r="AB12" s="401">
        <v>1.5068E-2</v>
      </c>
      <c r="AC12" s="401">
        <v>1.0000000000000001E-5</v>
      </c>
      <c r="AD12" s="401">
        <v>1.9000000000000001E-5</v>
      </c>
      <c r="AE12" s="401">
        <v>3.4999999999999997E-5</v>
      </c>
      <c r="AF12" s="401">
        <v>4.2499999999999998E-4</v>
      </c>
      <c r="AG12" s="401">
        <v>5.4299999999999997E-4</v>
      </c>
      <c r="AH12" s="401">
        <v>8.7799999999999998E-4</v>
      </c>
      <c r="AI12" s="401">
        <v>7.391E-3</v>
      </c>
      <c r="AJ12" s="401">
        <v>0.14083399999999999</v>
      </c>
      <c r="AK12" s="401">
        <v>2.147E-3</v>
      </c>
      <c r="AL12" s="401">
        <v>3.6229999999999999E-3</v>
      </c>
      <c r="AM12" s="401">
        <v>9.7999999999999997E-3</v>
      </c>
      <c r="AN12" s="401">
        <v>9.3290000000000005E-3</v>
      </c>
      <c r="AO12" s="614">
        <v>3.6779999999999998E-3</v>
      </c>
      <c r="AP12" s="403">
        <v>2.4624E-2</v>
      </c>
      <c r="AQ12" s="404"/>
      <c r="AR12" s="403">
        <v>0.40727799999999997</v>
      </c>
      <c r="AS12" s="403">
        <v>0.11523700000000001</v>
      </c>
      <c r="AT12" s="390"/>
      <c r="AU12" s="390"/>
      <c r="AV12" s="390"/>
      <c r="AW12" s="390"/>
      <c r="AX12" s="390"/>
      <c r="AY12" s="390"/>
      <c r="AZ12" s="390"/>
      <c r="BA12" s="390"/>
      <c r="BB12" s="390"/>
    </row>
    <row r="13" spans="1:54" ht="15" customHeight="1" x14ac:dyDescent="0.2">
      <c r="A13" s="398">
        <v>21</v>
      </c>
      <c r="B13" s="399" t="s">
        <v>268</v>
      </c>
      <c r="C13" s="400">
        <v>6.4999999999999997E-3</v>
      </c>
      <c r="D13" s="401">
        <v>9.4070000000000004E-3</v>
      </c>
      <c r="E13" s="401">
        <v>5.1662E-2</v>
      </c>
      <c r="F13" s="401">
        <v>1.8742999999999999E-2</v>
      </c>
      <c r="G13" s="401">
        <v>3.0040000000000002E-3</v>
      </c>
      <c r="H13" s="401">
        <v>2.1129999999999999E-3</v>
      </c>
      <c r="I13" s="401">
        <v>4.4689999999999999E-3</v>
      </c>
      <c r="J13" s="401">
        <v>6.3899999999999998E-3</v>
      </c>
      <c r="K13" s="401">
        <v>0.22367899999999999</v>
      </c>
      <c r="L13" s="401">
        <v>1.1659999999999999E-3</v>
      </c>
      <c r="M13" s="401">
        <v>1.4544E-2</v>
      </c>
      <c r="N13" s="401">
        <v>1.0337000000000001E-2</v>
      </c>
      <c r="O13" s="401">
        <v>6.0439999999999999E-3</v>
      </c>
      <c r="P13" s="401">
        <v>3.7299999999999998E-3</v>
      </c>
      <c r="Q13" s="401">
        <v>5.0299999999999997E-4</v>
      </c>
      <c r="R13" s="401">
        <v>9.2699999999999998E-4</v>
      </c>
      <c r="S13" s="401">
        <v>1.271E-3</v>
      </c>
      <c r="T13" s="401">
        <v>7.3700000000000002E-4</v>
      </c>
      <c r="U13" s="401">
        <v>6.8400000000000004E-4</v>
      </c>
      <c r="V13" s="401">
        <v>8.3999999999999995E-5</v>
      </c>
      <c r="W13" s="401">
        <v>2.173E-3</v>
      </c>
      <c r="X13" s="401">
        <v>1.8339999999999999E-3</v>
      </c>
      <c r="Y13" s="401">
        <v>1.9643999999999998E-2</v>
      </c>
      <c r="Z13" s="401">
        <v>3.4291000000000002E-2</v>
      </c>
      <c r="AA13" s="401">
        <v>9.0270000000000003E-3</v>
      </c>
      <c r="AB13" s="401">
        <v>1.2321E-2</v>
      </c>
      <c r="AC13" s="401">
        <v>1.5139999999999999E-3</v>
      </c>
      <c r="AD13" s="401">
        <v>4.1899999999999999E-4</v>
      </c>
      <c r="AE13" s="401">
        <v>2.92E-4</v>
      </c>
      <c r="AF13" s="401">
        <v>0.101963</v>
      </c>
      <c r="AG13" s="401">
        <v>7.4799999999999997E-4</v>
      </c>
      <c r="AH13" s="401">
        <v>6.6839999999999998E-3</v>
      </c>
      <c r="AI13" s="401">
        <v>3.173E-3</v>
      </c>
      <c r="AJ13" s="401">
        <v>1.9449999999999999E-3</v>
      </c>
      <c r="AK13" s="401">
        <v>3.081E-3</v>
      </c>
      <c r="AL13" s="401">
        <v>1.8450000000000001E-3</v>
      </c>
      <c r="AM13" s="401">
        <v>3.7130000000000002E-3</v>
      </c>
      <c r="AN13" s="401">
        <v>0</v>
      </c>
      <c r="AO13" s="614">
        <v>8.9230000000000004E-3</v>
      </c>
      <c r="AP13" s="403">
        <v>9.7319999999999993E-3</v>
      </c>
      <c r="AQ13" s="404"/>
      <c r="AR13" s="403">
        <v>0.46565200000000001</v>
      </c>
      <c r="AS13" s="403">
        <v>9.0633000000000005E-2</v>
      </c>
      <c r="AT13" s="390"/>
      <c r="AU13" s="390"/>
      <c r="AV13" s="390"/>
      <c r="AW13" s="390"/>
      <c r="AX13" s="390"/>
      <c r="AY13" s="390"/>
      <c r="AZ13" s="390"/>
      <c r="BA13" s="390"/>
      <c r="BB13" s="390"/>
    </row>
    <row r="14" spans="1:54" ht="15" customHeight="1" x14ac:dyDescent="0.2">
      <c r="A14" s="398">
        <v>22</v>
      </c>
      <c r="B14" s="399" t="s">
        <v>357</v>
      </c>
      <c r="C14" s="400">
        <v>6.5230000000000002E-3</v>
      </c>
      <c r="D14" s="401">
        <v>6.0299999999999998E-3</v>
      </c>
      <c r="E14" s="401">
        <v>2.0523E-2</v>
      </c>
      <c r="F14" s="401">
        <v>3.7980000000000002E-3</v>
      </c>
      <c r="G14" s="401">
        <v>1.8672999999999999E-2</v>
      </c>
      <c r="H14" s="401">
        <v>7.0920000000000002E-3</v>
      </c>
      <c r="I14" s="401">
        <v>6.6870000000000002E-3</v>
      </c>
      <c r="J14" s="401">
        <v>3.1399000000000003E-2</v>
      </c>
      <c r="K14" s="401">
        <v>7.0299999999999996E-4</v>
      </c>
      <c r="L14" s="401">
        <v>0.19638</v>
      </c>
      <c r="M14" s="401">
        <v>2.6189999999999998E-3</v>
      </c>
      <c r="N14" s="401">
        <v>7.0200000000000004E-4</v>
      </c>
      <c r="O14" s="401">
        <v>1.2916E-2</v>
      </c>
      <c r="P14" s="401">
        <v>3.617E-3</v>
      </c>
      <c r="Q14" s="401">
        <v>2.1099E-2</v>
      </c>
      <c r="R14" s="401">
        <v>2.3449999999999999E-2</v>
      </c>
      <c r="S14" s="401">
        <v>6.1419000000000001E-2</v>
      </c>
      <c r="T14" s="401">
        <v>1.1298000000000001E-2</v>
      </c>
      <c r="U14" s="401">
        <v>3.1505999999999999E-2</v>
      </c>
      <c r="V14" s="401">
        <v>1.6499E-2</v>
      </c>
      <c r="W14" s="401">
        <v>4.9445999999999997E-2</v>
      </c>
      <c r="X14" s="401">
        <v>4.1520000000000001E-2</v>
      </c>
      <c r="Y14" s="401">
        <v>1.3783E-2</v>
      </c>
      <c r="Z14" s="401">
        <v>0</v>
      </c>
      <c r="AA14" s="401">
        <v>3.4682999999999999E-2</v>
      </c>
      <c r="AB14" s="401">
        <v>1.9997999999999998E-2</v>
      </c>
      <c r="AC14" s="401">
        <v>6.4409999999999997E-3</v>
      </c>
      <c r="AD14" s="401">
        <v>2.9759999999999999E-3</v>
      </c>
      <c r="AE14" s="401">
        <v>6.4899999999999995E-4</v>
      </c>
      <c r="AF14" s="401">
        <v>3.473E-3</v>
      </c>
      <c r="AG14" s="401">
        <v>1.964E-3</v>
      </c>
      <c r="AH14" s="401">
        <v>1.6119999999999999E-3</v>
      </c>
      <c r="AI14" s="401">
        <v>3.1819999999999999E-3</v>
      </c>
      <c r="AJ14" s="401">
        <v>2.2499999999999998E-3</v>
      </c>
      <c r="AK14" s="401">
        <v>6.901E-3</v>
      </c>
      <c r="AL14" s="401">
        <v>1.043E-2</v>
      </c>
      <c r="AM14" s="401">
        <v>2.4250000000000001E-3</v>
      </c>
      <c r="AN14" s="401">
        <v>4.6101999999999997E-2</v>
      </c>
      <c r="AO14" s="614">
        <v>2.0590000000000001E-3</v>
      </c>
      <c r="AP14" s="403">
        <v>9.7509999999999993E-3</v>
      </c>
      <c r="AQ14" s="404"/>
      <c r="AR14" s="403">
        <v>0.455951</v>
      </c>
      <c r="AS14" s="403">
        <v>0.247476</v>
      </c>
      <c r="AT14" s="390"/>
      <c r="AU14" s="390"/>
      <c r="AV14" s="390"/>
      <c r="AW14" s="390"/>
      <c r="AX14" s="390"/>
      <c r="AY14" s="390"/>
      <c r="AZ14" s="390"/>
      <c r="BA14" s="390"/>
      <c r="BB14" s="390"/>
    </row>
    <row r="15" spans="1:54" ht="15" customHeight="1" x14ac:dyDescent="0.2">
      <c r="A15" s="398">
        <v>25</v>
      </c>
      <c r="B15" s="399" t="s">
        <v>269</v>
      </c>
      <c r="C15" s="400">
        <v>2.4109999999999999E-3</v>
      </c>
      <c r="D15" s="401">
        <v>2.72E-4</v>
      </c>
      <c r="E15" s="401">
        <v>3.8000000000000002E-5</v>
      </c>
      <c r="F15" s="401">
        <v>9.8999999999999994E-5</v>
      </c>
      <c r="G15" s="401">
        <v>1.748E-3</v>
      </c>
      <c r="H15" s="401">
        <v>2.8499999999999999E-4</v>
      </c>
      <c r="I15" s="401">
        <v>1.1050000000000001E-3</v>
      </c>
      <c r="J15" s="401">
        <v>8.2400000000000008E-3</v>
      </c>
      <c r="K15" s="401">
        <v>2.3865000000000001E-2</v>
      </c>
      <c r="L15" s="401">
        <v>2.6970000000000002E-3</v>
      </c>
      <c r="M15" s="401">
        <v>0.10867300000000001</v>
      </c>
      <c r="N15" s="401">
        <v>5.7239999999999999E-3</v>
      </c>
      <c r="O15" s="401">
        <v>5.7429999999999998E-3</v>
      </c>
      <c r="P15" s="401">
        <v>5.2160000000000002E-3</v>
      </c>
      <c r="Q15" s="401">
        <v>5.3920000000000001E-3</v>
      </c>
      <c r="R15" s="401">
        <v>4.0540000000000003E-3</v>
      </c>
      <c r="S15" s="401">
        <v>3.8010000000000001E-3</v>
      </c>
      <c r="T15" s="401">
        <v>3.8314000000000001E-2</v>
      </c>
      <c r="U15" s="401">
        <v>5.5979999999999997E-3</v>
      </c>
      <c r="V15" s="401">
        <v>1.6659999999999999E-3</v>
      </c>
      <c r="W15" s="401">
        <v>2.3640000000000002E-3</v>
      </c>
      <c r="X15" s="401">
        <v>2.3270000000000001E-3</v>
      </c>
      <c r="Y15" s="401">
        <v>5.4371000000000003E-2</v>
      </c>
      <c r="Z15" s="401">
        <v>4.5000000000000003E-5</v>
      </c>
      <c r="AA15" s="401">
        <v>4.3629999999999997E-3</v>
      </c>
      <c r="AB15" s="401">
        <v>4.7100000000000001E-4</v>
      </c>
      <c r="AC15" s="401">
        <v>2.1800000000000001E-4</v>
      </c>
      <c r="AD15" s="401">
        <v>7.9999999999999996E-6</v>
      </c>
      <c r="AE15" s="401">
        <v>7.7000000000000001E-5</v>
      </c>
      <c r="AF15" s="401">
        <v>4.6999999999999997E-5</v>
      </c>
      <c r="AG15" s="401">
        <v>3.0000000000000001E-6</v>
      </c>
      <c r="AH15" s="401">
        <v>2.2800000000000001E-4</v>
      </c>
      <c r="AI15" s="401">
        <v>2.287E-3</v>
      </c>
      <c r="AJ15" s="401">
        <v>7.3099999999999999E-4</v>
      </c>
      <c r="AK15" s="401">
        <v>3.9899999999999999E-4</v>
      </c>
      <c r="AL15" s="401">
        <v>1.0970000000000001E-3</v>
      </c>
      <c r="AM15" s="401">
        <v>1.021E-3</v>
      </c>
      <c r="AN15" s="401">
        <v>5.391E-3</v>
      </c>
      <c r="AO15" s="614">
        <v>2.7520000000000001E-3</v>
      </c>
      <c r="AP15" s="403">
        <v>8.992E-3</v>
      </c>
      <c r="AQ15" s="404"/>
      <c r="AR15" s="403">
        <v>0.51603500000000002</v>
      </c>
      <c r="AS15" s="403">
        <v>0.24607799999999999</v>
      </c>
      <c r="AT15" s="390"/>
      <c r="AU15" s="390"/>
      <c r="AV15" s="390"/>
      <c r="AW15" s="390"/>
      <c r="AX15" s="390"/>
      <c r="AY15" s="390"/>
      <c r="AZ15" s="390"/>
      <c r="BA15" s="390"/>
      <c r="BB15" s="390"/>
    </row>
    <row r="16" spans="1:54" ht="15" customHeight="1" x14ac:dyDescent="0.2">
      <c r="A16" s="398">
        <v>26</v>
      </c>
      <c r="B16" s="399" t="s">
        <v>270</v>
      </c>
      <c r="C16" s="400">
        <v>2.3E-5</v>
      </c>
      <c r="D16" s="401">
        <v>2.9E-5</v>
      </c>
      <c r="E16" s="401">
        <v>4.0000000000000003E-5</v>
      </c>
      <c r="F16" s="401">
        <v>2.1770000000000001E-3</v>
      </c>
      <c r="G16" s="401">
        <v>0</v>
      </c>
      <c r="H16" s="401">
        <v>1.12E-4</v>
      </c>
      <c r="I16" s="401">
        <v>1.6800000000000001E-3</v>
      </c>
      <c r="J16" s="401">
        <v>1.9000000000000001E-5</v>
      </c>
      <c r="K16" s="401">
        <v>0</v>
      </c>
      <c r="L16" s="401">
        <v>2.2880000000000001E-3</v>
      </c>
      <c r="M16" s="401">
        <v>7.4549999999999998E-3</v>
      </c>
      <c r="N16" s="401">
        <v>0.46725499999999998</v>
      </c>
      <c r="O16" s="401">
        <v>2.4559999999999998E-3</v>
      </c>
      <c r="P16" s="401">
        <v>0.168707</v>
      </c>
      <c r="Q16" s="401">
        <v>6.0510000000000001E-2</v>
      </c>
      <c r="R16" s="401">
        <v>8.6245000000000002E-2</v>
      </c>
      <c r="S16" s="401">
        <v>2.1794999999999998E-2</v>
      </c>
      <c r="T16" s="401">
        <v>1.1693E-2</v>
      </c>
      <c r="U16" s="401">
        <v>3.669E-2</v>
      </c>
      <c r="V16" s="401">
        <v>8.6379999999999998E-3</v>
      </c>
      <c r="W16" s="401">
        <v>6.2501000000000001E-2</v>
      </c>
      <c r="X16" s="401">
        <v>1.8209999999999999E-3</v>
      </c>
      <c r="Y16" s="401">
        <v>1.7895000000000001E-2</v>
      </c>
      <c r="Z16" s="401">
        <v>0</v>
      </c>
      <c r="AA16" s="401">
        <v>2.4000000000000001E-5</v>
      </c>
      <c r="AB16" s="401">
        <v>0</v>
      </c>
      <c r="AC16" s="401">
        <v>0</v>
      </c>
      <c r="AD16" s="401">
        <v>0</v>
      </c>
      <c r="AE16" s="401">
        <v>0</v>
      </c>
      <c r="AF16" s="401">
        <v>9.9999999999999995E-7</v>
      </c>
      <c r="AG16" s="401">
        <v>0</v>
      </c>
      <c r="AH16" s="401">
        <v>1.8E-5</v>
      </c>
      <c r="AI16" s="401">
        <v>0</v>
      </c>
      <c r="AJ16" s="401">
        <v>3.9999999999999998E-6</v>
      </c>
      <c r="AK16" s="401">
        <v>5.0000000000000004E-6</v>
      </c>
      <c r="AL16" s="401">
        <v>1.5899999999999999E-4</v>
      </c>
      <c r="AM16" s="401">
        <v>3.1000000000000001E-5</v>
      </c>
      <c r="AN16" s="401">
        <v>2.4000000000000001E-5</v>
      </c>
      <c r="AO16" s="614">
        <v>2.5040000000000001E-3</v>
      </c>
      <c r="AP16" s="403">
        <v>2.1916999999999999E-2</v>
      </c>
      <c r="AQ16" s="404"/>
      <c r="AR16" s="403">
        <v>0.32752399999999998</v>
      </c>
      <c r="AS16" s="403">
        <v>0.122201</v>
      </c>
      <c r="AT16" s="390"/>
      <c r="AU16" s="390"/>
      <c r="AV16" s="390"/>
      <c r="AW16" s="390"/>
      <c r="AX16" s="390"/>
      <c r="AY16" s="390"/>
      <c r="AZ16" s="390"/>
      <c r="BA16" s="390"/>
      <c r="BB16" s="390"/>
    </row>
    <row r="17" spans="1:54" ht="15" customHeight="1" x14ac:dyDescent="0.2">
      <c r="A17" s="398">
        <v>27</v>
      </c>
      <c r="B17" s="399" t="s">
        <v>271</v>
      </c>
      <c r="C17" s="400">
        <v>0</v>
      </c>
      <c r="D17" s="401">
        <v>0</v>
      </c>
      <c r="E17" s="401">
        <v>0</v>
      </c>
      <c r="F17" s="401">
        <v>2.5300000000000002E-4</v>
      </c>
      <c r="G17" s="401">
        <v>1.6050000000000001E-3</v>
      </c>
      <c r="H17" s="401">
        <v>9.9999999999999995E-7</v>
      </c>
      <c r="I17" s="401">
        <v>5.8200000000000005E-4</v>
      </c>
      <c r="J17" s="401">
        <v>2.343E-3</v>
      </c>
      <c r="K17" s="401">
        <v>1.9999999999999999E-6</v>
      </c>
      <c r="L17" s="401">
        <v>2.199E-3</v>
      </c>
      <c r="M17" s="401">
        <v>2.457E-3</v>
      </c>
      <c r="N17" s="401">
        <v>1.4829999999999999E-2</v>
      </c>
      <c r="O17" s="401">
        <v>0.55263799999999996</v>
      </c>
      <c r="P17" s="401">
        <v>5.6966999999999997E-2</v>
      </c>
      <c r="Q17" s="401">
        <v>3.9246999999999997E-2</v>
      </c>
      <c r="R17" s="401">
        <v>1.5093000000000001E-2</v>
      </c>
      <c r="S17" s="401">
        <v>6.2496999999999997E-2</v>
      </c>
      <c r="T17" s="401">
        <v>7.2847999999999996E-2</v>
      </c>
      <c r="U17" s="401">
        <v>6.1593000000000002E-2</v>
      </c>
      <c r="V17" s="401">
        <v>3.3852E-2</v>
      </c>
      <c r="W17" s="401">
        <v>2.7276000000000002E-2</v>
      </c>
      <c r="X17" s="401">
        <v>5.7670000000000004E-3</v>
      </c>
      <c r="Y17" s="401">
        <v>8.6960000000000006E-3</v>
      </c>
      <c r="Z17" s="401">
        <v>5.0100000000000003E-4</v>
      </c>
      <c r="AA17" s="401">
        <v>2.4600000000000002E-4</v>
      </c>
      <c r="AB17" s="401">
        <v>1.9999999999999999E-6</v>
      </c>
      <c r="AC17" s="401">
        <v>1.2E-5</v>
      </c>
      <c r="AD17" s="401">
        <v>0</v>
      </c>
      <c r="AE17" s="401">
        <v>0</v>
      </c>
      <c r="AF17" s="401">
        <v>6.0000000000000002E-6</v>
      </c>
      <c r="AG17" s="401">
        <v>6.8999999999999997E-5</v>
      </c>
      <c r="AH17" s="401">
        <v>1.21E-4</v>
      </c>
      <c r="AI17" s="401">
        <v>6.7000000000000002E-5</v>
      </c>
      <c r="AJ17" s="401">
        <v>1.413E-3</v>
      </c>
      <c r="AK17" s="401">
        <v>2.0100000000000001E-4</v>
      </c>
      <c r="AL17" s="401">
        <v>3.1399999999999999E-4</v>
      </c>
      <c r="AM17" s="401">
        <v>4.0999999999999999E-4</v>
      </c>
      <c r="AN17" s="401">
        <v>9.6500000000000004E-4</v>
      </c>
      <c r="AO17" s="614">
        <v>2.1779999999999998E-3</v>
      </c>
      <c r="AP17" s="403">
        <v>1.0636E-2</v>
      </c>
      <c r="AQ17" s="404"/>
      <c r="AR17" s="403">
        <v>0.229827</v>
      </c>
      <c r="AS17" s="403">
        <v>0.17247100000000001</v>
      </c>
      <c r="AT17" s="390"/>
      <c r="AU17" s="390"/>
      <c r="AV17" s="390"/>
      <c r="AW17" s="390"/>
      <c r="AX17" s="390"/>
      <c r="AY17" s="390"/>
      <c r="AZ17" s="390"/>
      <c r="BA17" s="390"/>
      <c r="BB17" s="390"/>
    </row>
    <row r="18" spans="1:54" ht="15" customHeight="1" x14ac:dyDescent="0.2">
      <c r="A18" s="398">
        <v>28</v>
      </c>
      <c r="B18" s="399" t="s">
        <v>272</v>
      </c>
      <c r="C18" s="400">
        <v>2.2959999999999999E-3</v>
      </c>
      <c r="D18" s="401">
        <v>1.225E-3</v>
      </c>
      <c r="E18" s="401">
        <v>1.554E-3</v>
      </c>
      <c r="F18" s="401">
        <v>7.62E-3</v>
      </c>
      <c r="G18" s="401">
        <v>8.6239999999999997E-3</v>
      </c>
      <c r="H18" s="401">
        <v>1.655E-3</v>
      </c>
      <c r="I18" s="401">
        <v>3.5409999999999999E-3</v>
      </c>
      <c r="J18" s="401">
        <v>1.2995E-2</v>
      </c>
      <c r="K18" s="401">
        <v>1.54E-4</v>
      </c>
      <c r="L18" s="401">
        <v>8.7419999999999998E-3</v>
      </c>
      <c r="M18" s="401">
        <v>7.9129999999999999E-3</v>
      </c>
      <c r="N18" s="401">
        <v>3.2309999999999999E-3</v>
      </c>
      <c r="O18" s="401">
        <v>6.502E-3</v>
      </c>
      <c r="P18" s="401">
        <v>6.7549999999999999E-2</v>
      </c>
      <c r="Q18" s="401">
        <v>2.4906000000000001E-2</v>
      </c>
      <c r="R18" s="401">
        <v>2.9437999999999999E-2</v>
      </c>
      <c r="S18" s="401">
        <v>4.1540000000000001E-2</v>
      </c>
      <c r="T18" s="401">
        <v>2.4195000000000001E-2</v>
      </c>
      <c r="U18" s="401">
        <v>2.9033E-2</v>
      </c>
      <c r="V18" s="401">
        <v>6.8580000000000004E-3</v>
      </c>
      <c r="W18" s="401">
        <v>1.436E-2</v>
      </c>
      <c r="X18" s="401">
        <v>8.149E-3</v>
      </c>
      <c r="Y18" s="401">
        <v>7.9223000000000002E-2</v>
      </c>
      <c r="Z18" s="401">
        <v>3.8299999999999999E-4</v>
      </c>
      <c r="AA18" s="401">
        <v>7.2400000000000003E-4</v>
      </c>
      <c r="AB18" s="401">
        <v>1.45E-4</v>
      </c>
      <c r="AC18" s="401">
        <v>2.526E-3</v>
      </c>
      <c r="AD18" s="401">
        <v>1.15E-4</v>
      </c>
      <c r="AE18" s="401">
        <v>3.19E-4</v>
      </c>
      <c r="AF18" s="401">
        <v>9.7999999999999997E-4</v>
      </c>
      <c r="AG18" s="401">
        <v>4.4700000000000002E-4</v>
      </c>
      <c r="AH18" s="401">
        <v>2.66E-3</v>
      </c>
      <c r="AI18" s="401">
        <v>1.8900000000000001E-4</v>
      </c>
      <c r="AJ18" s="401">
        <v>4.0700000000000003E-4</v>
      </c>
      <c r="AK18" s="401">
        <v>2.117E-3</v>
      </c>
      <c r="AL18" s="401">
        <v>9.9099999999999991E-4</v>
      </c>
      <c r="AM18" s="401">
        <v>2.7009999999999998E-3</v>
      </c>
      <c r="AN18" s="401">
        <v>3.8900000000000002E-4</v>
      </c>
      <c r="AO18" s="614">
        <v>3.0370000000000002E-3</v>
      </c>
      <c r="AP18" s="403">
        <v>1.1825E-2</v>
      </c>
      <c r="AQ18" s="404"/>
      <c r="AR18" s="403">
        <v>0.53718900000000003</v>
      </c>
      <c r="AS18" s="403">
        <v>0.310172</v>
      </c>
      <c r="AT18" s="390"/>
      <c r="AU18" s="390"/>
      <c r="AV18" s="390"/>
      <c r="AW18" s="390"/>
      <c r="AX18" s="390"/>
      <c r="AY18" s="390"/>
      <c r="AZ18" s="390"/>
      <c r="BA18" s="390"/>
      <c r="BB18" s="390"/>
    </row>
    <row r="19" spans="1:54" ht="15" customHeight="1" x14ac:dyDescent="0.2">
      <c r="A19" s="398">
        <v>29</v>
      </c>
      <c r="B19" s="399" t="s">
        <v>358</v>
      </c>
      <c r="C19" s="400">
        <v>0</v>
      </c>
      <c r="D19" s="401">
        <v>4.1999999999999998E-5</v>
      </c>
      <c r="E19" s="401">
        <v>0</v>
      </c>
      <c r="F19" s="401">
        <v>3.5400000000000002E-3</v>
      </c>
      <c r="G19" s="401">
        <v>0</v>
      </c>
      <c r="H19" s="401">
        <v>0</v>
      </c>
      <c r="I19" s="401">
        <v>6.9999999999999994E-5</v>
      </c>
      <c r="J19" s="401">
        <v>1.4E-5</v>
      </c>
      <c r="K19" s="401">
        <v>0</v>
      </c>
      <c r="L19" s="401">
        <v>3.3500000000000001E-4</v>
      </c>
      <c r="M19" s="401">
        <v>4.8700000000000002E-4</v>
      </c>
      <c r="N19" s="401">
        <v>3.97E-4</v>
      </c>
      <c r="O19" s="401">
        <v>0</v>
      </c>
      <c r="P19" s="401">
        <v>4.5899999999999999E-4</v>
      </c>
      <c r="Q19" s="401">
        <v>0.15806400000000001</v>
      </c>
      <c r="R19" s="401">
        <v>4.7045999999999998E-2</v>
      </c>
      <c r="S19" s="401">
        <v>1.7795999999999999E-2</v>
      </c>
      <c r="T19" s="401">
        <v>2.647E-3</v>
      </c>
      <c r="U19" s="401">
        <v>8.8839999999999995E-3</v>
      </c>
      <c r="V19" s="401">
        <v>4.8999999999999998E-5</v>
      </c>
      <c r="W19" s="401">
        <v>1.4246E-2</v>
      </c>
      <c r="X19" s="401">
        <v>4.0000000000000003E-5</v>
      </c>
      <c r="Y19" s="401">
        <v>5.2900000000000004E-3</v>
      </c>
      <c r="Z19" s="401">
        <v>0</v>
      </c>
      <c r="AA19" s="401">
        <v>8.8850000000000005E-3</v>
      </c>
      <c r="AB19" s="401">
        <v>0</v>
      </c>
      <c r="AC19" s="401">
        <v>3.9999999999999998E-6</v>
      </c>
      <c r="AD19" s="401">
        <v>0</v>
      </c>
      <c r="AE19" s="401">
        <v>0</v>
      </c>
      <c r="AF19" s="401">
        <v>5.3999999999999998E-5</v>
      </c>
      <c r="AG19" s="401">
        <v>1.9999999999999999E-6</v>
      </c>
      <c r="AH19" s="401">
        <v>1.8200000000000001E-4</v>
      </c>
      <c r="AI19" s="401">
        <v>0</v>
      </c>
      <c r="AJ19" s="401">
        <v>0</v>
      </c>
      <c r="AK19" s="401">
        <v>0</v>
      </c>
      <c r="AL19" s="401">
        <v>5.836E-3</v>
      </c>
      <c r="AM19" s="401">
        <v>1.2999999999999999E-5</v>
      </c>
      <c r="AN19" s="401">
        <v>0</v>
      </c>
      <c r="AO19" s="614">
        <v>0</v>
      </c>
      <c r="AP19" s="403">
        <v>2.9650000000000002E-3</v>
      </c>
      <c r="AQ19" s="404"/>
      <c r="AR19" s="403">
        <v>0.46703800000000001</v>
      </c>
      <c r="AS19" s="403">
        <v>0.16475300000000001</v>
      </c>
      <c r="AT19" s="390"/>
      <c r="AU19" s="390"/>
      <c r="AV19" s="390"/>
      <c r="AW19" s="390"/>
      <c r="AX19" s="390"/>
      <c r="AY19" s="390"/>
      <c r="AZ19" s="390"/>
      <c r="BA19" s="390"/>
      <c r="BB19" s="390"/>
    </row>
    <row r="20" spans="1:54" ht="15" customHeight="1" x14ac:dyDescent="0.2">
      <c r="A20" s="398">
        <v>30</v>
      </c>
      <c r="B20" s="399" t="s">
        <v>359</v>
      </c>
      <c r="C20" s="400">
        <v>0</v>
      </c>
      <c r="D20" s="401">
        <v>2.22E-4</v>
      </c>
      <c r="E20" s="401">
        <v>0</v>
      </c>
      <c r="F20" s="401">
        <v>6.0099999999999997E-4</v>
      </c>
      <c r="G20" s="401">
        <v>0</v>
      </c>
      <c r="H20" s="401">
        <v>0</v>
      </c>
      <c r="I20" s="401">
        <v>4.6E-5</v>
      </c>
      <c r="J20" s="401">
        <v>0</v>
      </c>
      <c r="K20" s="401">
        <v>8.2000000000000001E-5</v>
      </c>
      <c r="L20" s="401">
        <v>2.6199999999999999E-3</v>
      </c>
      <c r="M20" s="401">
        <v>1.011E-3</v>
      </c>
      <c r="N20" s="401">
        <v>4.1399999999999998E-4</v>
      </c>
      <c r="O20" s="401">
        <v>4.7199999999999998E-4</v>
      </c>
      <c r="P20" s="401">
        <v>2.1800000000000001E-4</v>
      </c>
      <c r="Q20" s="401">
        <v>3.7759999999999998E-3</v>
      </c>
      <c r="R20" s="401">
        <v>0.16091900000000001</v>
      </c>
      <c r="S20" s="401">
        <v>1.279E-3</v>
      </c>
      <c r="T20" s="401">
        <v>2.3240000000000001E-3</v>
      </c>
      <c r="U20" s="401">
        <v>2.261E-3</v>
      </c>
      <c r="V20" s="401">
        <v>8.9700000000000001E-4</v>
      </c>
      <c r="W20" s="401">
        <v>1.374E-3</v>
      </c>
      <c r="X20" s="401">
        <v>1.8E-5</v>
      </c>
      <c r="Y20" s="401">
        <v>9.2E-5</v>
      </c>
      <c r="Z20" s="401">
        <v>9.9999999999999995E-7</v>
      </c>
      <c r="AA20" s="401">
        <v>2.3900000000000001E-4</v>
      </c>
      <c r="AB20" s="401">
        <v>0</v>
      </c>
      <c r="AC20" s="401">
        <v>3.0000000000000001E-6</v>
      </c>
      <c r="AD20" s="401">
        <v>0</v>
      </c>
      <c r="AE20" s="401">
        <v>0</v>
      </c>
      <c r="AF20" s="401">
        <v>4.3999999999999999E-5</v>
      </c>
      <c r="AG20" s="401">
        <v>1.9999999999999999E-6</v>
      </c>
      <c r="AH20" s="401">
        <v>1.2999999999999999E-5</v>
      </c>
      <c r="AI20" s="401">
        <v>0</v>
      </c>
      <c r="AJ20" s="401">
        <v>0</v>
      </c>
      <c r="AK20" s="401">
        <v>0</v>
      </c>
      <c r="AL20" s="401">
        <v>9.0559999999999998E-3</v>
      </c>
      <c r="AM20" s="401">
        <v>6.9999999999999999E-6</v>
      </c>
      <c r="AN20" s="401">
        <v>0</v>
      </c>
      <c r="AO20" s="614">
        <v>0</v>
      </c>
      <c r="AP20" s="403">
        <v>2.6029999999999998E-3</v>
      </c>
      <c r="AQ20" s="404"/>
      <c r="AR20" s="403">
        <v>0.46452399999999999</v>
      </c>
      <c r="AS20" s="403">
        <v>0.26119399999999998</v>
      </c>
      <c r="AT20" s="390"/>
      <c r="AU20" s="390"/>
      <c r="AV20" s="390"/>
      <c r="AW20" s="390"/>
      <c r="AX20" s="390"/>
      <c r="AY20" s="390"/>
      <c r="AZ20" s="390"/>
      <c r="BA20" s="390"/>
      <c r="BB20" s="390"/>
    </row>
    <row r="21" spans="1:54" ht="15" customHeight="1" x14ac:dyDescent="0.2">
      <c r="A21" s="398">
        <v>31</v>
      </c>
      <c r="B21" s="399" t="s">
        <v>360</v>
      </c>
      <c r="C21" s="400">
        <v>1.9000000000000001E-5</v>
      </c>
      <c r="D21" s="401">
        <v>3.4E-5</v>
      </c>
      <c r="E21" s="401">
        <v>9.9999999999999995E-7</v>
      </c>
      <c r="F21" s="401">
        <v>0</v>
      </c>
      <c r="G21" s="401">
        <v>0</v>
      </c>
      <c r="H21" s="401">
        <v>0</v>
      </c>
      <c r="I21" s="401">
        <v>0</v>
      </c>
      <c r="J21" s="401">
        <v>0</v>
      </c>
      <c r="K21" s="401">
        <v>0</v>
      </c>
      <c r="L21" s="401">
        <v>0</v>
      </c>
      <c r="M21" s="401">
        <v>0</v>
      </c>
      <c r="N21" s="401">
        <v>0</v>
      </c>
      <c r="O21" s="401">
        <v>0</v>
      </c>
      <c r="P21" s="401">
        <v>9.0000000000000002E-6</v>
      </c>
      <c r="Q21" s="401">
        <v>3.8070000000000001E-3</v>
      </c>
      <c r="R21" s="401">
        <v>4.4029999999999998E-3</v>
      </c>
      <c r="S21" s="401">
        <v>0.11157499999999999</v>
      </c>
      <c r="T21" s="401">
        <v>0</v>
      </c>
      <c r="U21" s="401">
        <v>6.7299999999999999E-4</v>
      </c>
      <c r="V21" s="401">
        <v>0</v>
      </c>
      <c r="W21" s="401">
        <v>3.7199999999999999E-4</v>
      </c>
      <c r="X21" s="401">
        <v>5.8E-5</v>
      </c>
      <c r="Y21" s="401">
        <v>1.3200000000000001E-4</v>
      </c>
      <c r="Z21" s="401">
        <v>0</v>
      </c>
      <c r="AA21" s="401">
        <v>8.7000000000000001E-5</v>
      </c>
      <c r="AB21" s="401">
        <v>2.1999999999999999E-5</v>
      </c>
      <c r="AC21" s="401">
        <v>7.6800000000000002E-4</v>
      </c>
      <c r="AD21" s="401">
        <v>9.0000000000000002E-6</v>
      </c>
      <c r="AE21" s="401">
        <v>0</v>
      </c>
      <c r="AF21" s="401">
        <v>1.0000000000000001E-5</v>
      </c>
      <c r="AG21" s="401">
        <v>4.5000000000000003E-5</v>
      </c>
      <c r="AH21" s="401">
        <v>2.0300000000000001E-3</v>
      </c>
      <c r="AI21" s="401">
        <v>0</v>
      </c>
      <c r="AJ21" s="401">
        <v>1.0219000000000001E-2</v>
      </c>
      <c r="AK21" s="401">
        <v>0</v>
      </c>
      <c r="AL21" s="401">
        <v>2.7169999999999998E-3</v>
      </c>
      <c r="AM21" s="401">
        <v>8.7000000000000001E-4</v>
      </c>
      <c r="AN21" s="401">
        <v>2.3446999999999999E-2</v>
      </c>
      <c r="AO21" s="614">
        <v>0</v>
      </c>
      <c r="AP21" s="403">
        <v>2.343E-3</v>
      </c>
      <c r="AQ21" s="404"/>
      <c r="AR21" s="403">
        <v>0.35369099999999998</v>
      </c>
      <c r="AS21" s="403">
        <v>0.28465400000000002</v>
      </c>
      <c r="AT21" s="390"/>
      <c r="AU21" s="390"/>
      <c r="AV21" s="390"/>
      <c r="AW21" s="390"/>
      <c r="AX21" s="390"/>
      <c r="AY21" s="390"/>
      <c r="AZ21" s="390"/>
      <c r="BA21" s="390"/>
      <c r="BB21" s="390"/>
    </row>
    <row r="22" spans="1:54" ht="15" customHeight="1" x14ac:dyDescent="0.2">
      <c r="A22" s="398">
        <v>32</v>
      </c>
      <c r="B22" s="399" t="s">
        <v>273</v>
      </c>
      <c r="C22" s="400">
        <v>0</v>
      </c>
      <c r="D22" s="401">
        <v>0</v>
      </c>
      <c r="E22" s="401">
        <v>1.1E-5</v>
      </c>
      <c r="F22" s="401">
        <v>3.3000000000000003E-5</v>
      </c>
      <c r="G22" s="401">
        <v>9.9999999999999995E-7</v>
      </c>
      <c r="H22" s="401">
        <v>0</v>
      </c>
      <c r="I22" s="401">
        <v>3.0000000000000001E-6</v>
      </c>
      <c r="J22" s="401">
        <v>5.0000000000000004E-6</v>
      </c>
      <c r="K22" s="401">
        <v>0</v>
      </c>
      <c r="L22" s="401">
        <v>0</v>
      </c>
      <c r="M22" s="401">
        <v>0</v>
      </c>
      <c r="N22" s="401">
        <v>9.9999999999999995E-7</v>
      </c>
      <c r="O22" s="401">
        <v>2.3000000000000001E-4</v>
      </c>
      <c r="P22" s="401">
        <v>1.22E-4</v>
      </c>
      <c r="Q22" s="401">
        <v>1.8855E-2</v>
      </c>
      <c r="R22" s="401">
        <v>8.3070000000000001E-3</v>
      </c>
      <c r="S22" s="401">
        <v>0.122624</v>
      </c>
      <c r="T22" s="401">
        <v>0.32772899999999999</v>
      </c>
      <c r="U22" s="401">
        <v>0.20821600000000001</v>
      </c>
      <c r="V22" s="401">
        <v>0.39173999999999998</v>
      </c>
      <c r="W22" s="401">
        <v>1.8287999999999999E-2</v>
      </c>
      <c r="X22" s="401">
        <v>5.8799999999999998E-4</v>
      </c>
      <c r="Y22" s="401">
        <v>2.32E-4</v>
      </c>
      <c r="Z22" s="401">
        <v>3.9999999999999998E-6</v>
      </c>
      <c r="AA22" s="401">
        <v>1.8E-5</v>
      </c>
      <c r="AB22" s="401">
        <v>0</v>
      </c>
      <c r="AC22" s="401">
        <v>3.0000000000000001E-5</v>
      </c>
      <c r="AD22" s="401">
        <v>3.4999999999999997E-5</v>
      </c>
      <c r="AE22" s="401">
        <v>0</v>
      </c>
      <c r="AF22" s="401">
        <v>7.9999999999999996E-6</v>
      </c>
      <c r="AG22" s="401">
        <v>6.1600000000000001E-4</v>
      </c>
      <c r="AH22" s="401">
        <v>1.0139999999999999E-3</v>
      </c>
      <c r="AI22" s="401">
        <v>7.3200000000000001E-4</v>
      </c>
      <c r="AJ22" s="401">
        <v>1.9999999999999999E-6</v>
      </c>
      <c r="AK22" s="401">
        <v>0</v>
      </c>
      <c r="AL22" s="401">
        <v>9.2010000000000008E-3</v>
      </c>
      <c r="AM22" s="401">
        <v>1.5E-5</v>
      </c>
      <c r="AN22" s="401">
        <v>3.2058000000000003E-2</v>
      </c>
      <c r="AO22" s="614">
        <v>0</v>
      </c>
      <c r="AP22" s="403">
        <v>3.6093E-2</v>
      </c>
      <c r="AQ22" s="404"/>
      <c r="AR22" s="403">
        <v>0.33721499999999999</v>
      </c>
      <c r="AS22" s="403">
        <v>0.199266</v>
      </c>
      <c r="AT22" s="390"/>
      <c r="AU22" s="390"/>
      <c r="AV22" s="390"/>
      <c r="AW22" s="390"/>
      <c r="AX22" s="390"/>
      <c r="AY22" s="390"/>
      <c r="AZ22" s="390"/>
      <c r="BA22" s="390"/>
      <c r="BB22" s="390"/>
    </row>
    <row r="23" spans="1:54" ht="15" customHeight="1" x14ac:dyDescent="0.2">
      <c r="A23" s="398">
        <v>33</v>
      </c>
      <c r="B23" s="399" t="s">
        <v>274</v>
      </c>
      <c r="C23" s="400">
        <v>2.8E-5</v>
      </c>
      <c r="D23" s="401">
        <v>0</v>
      </c>
      <c r="E23" s="401">
        <v>1.6949999999999999E-3</v>
      </c>
      <c r="F23" s="401">
        <v>4.4700000000000002E-4</v>
      </c>
      <c r="G23" s="401">
        <v>0</v>
      </c>
      <c r="H23" s="401">
        <v>0</v>
      </c>
      <c r="I23" s="401">
        <v>3.8000000000000002E-5</v>
      </c>
      <c r="J23" s="401">
        <v>1.9999999999999999E-6</v>
      </c>
      <c r="K23" s="401">
        <v>0</v>
      </c>
      <c r="L23" s="401">
        <v>2.6999999999999999E-5</v>
      </c>
      <c r="M23" s="401">
        <v>4.0000000000000003E-5</v>
      </c>
      <c r="N23" s="401">
        <v>0</v>
      </c>
      <c r="O23" s="401">
        <v>2.1999999999999999E-5</v>
      </c>
      <c r="P23" s="401">
        <v>4.0999999999999999E-4</v>
      </c>
      <c r="Q23" s="401">
        <v>3.7232000000000001E-2</v>
      </c>
      <c r="R23" s="401">
        <v>2.0517000000000001E-2</v>
      </c>
      <c r="S23" s="401">
        <v>1.6504000000000001E-2</v>
      </c>
      <c r="T23" s="401">
        <v>9.1280000000000007E-3</v>
      </c>
      <c r="U23" s="401">
        <v>8.5745000000000002E-2</v>
      </c>
      <c r="V23" s="401">
        <v>7.5859999999999999E-3</v>
      </c>
      <c r="W23" s="401">
        <v>3.9673E-2</v>
      </c>
      <c r="X23" s="401">
        <v>3.1300000000000002E-4</v>
      </c>
      <c r="Y23" s="401">
        <v>6.5399999999999998E-3</v>
      </c>
      <c r="Z23" s="401">
        <v>3.9999999999999998E-6</v>
      </c>
      <c r="AA23" s="401">
        <v>1.8799999999999999E-4</v>
      </c>
      <c r="AB23" s="401">
        <v>0</v>
      </c>
      <c r="AC23" s="401">
        <v>1.9100000000000001E-4</v>
      </c>
      <c r="AD23" s="401">
        <v>1.9999999999999999E-6</v>
      </c>
      <c r="AE23" s="401">
        <v>1.5999999999999999E-5</v>
      </c>
      <c r="AF23" s="401">
        <v>1.46E-4</v>
      </c>
      <c r="AG23" s="401">
        <v>1.0399999999999999E-4</v>
      </c>
      <c r="AH23" s="401">
        <v>1.15E-3</v>
      </c>
      <c r="AI23" s="401">
        <v>9.3700000000000001E-4</v>
      </c>
      <c r="AJ23" s="401">
        <v>5.3999999999999998E-5</v>
      </c>
      <c r="AK23" s="401">
        <v>0</v>
      </c>
      <c r="AL23" s="401">
        <v>5.3379999999999999E-3</v>
      </c>
      <c r="AM23" s="401">
        <v>1.05E-4</v>
      </c>
      <c r="AN23" s="401">
        <v>0</v>
      </c>
      <c r="AO23" s="614">
        <v>2.33E-4</v>
      </c>
      <c r="AP23" s="403">
        <v>3.686E-3</v>
      </c>
      <c r="AQ23" s="404"/>
      <c r="AR23" s="403">
        <v>0.35440899999999997</v>
      </c>
      <c r="AS23" s="403">
        <v>0.19325600000000001</v>
      </c>
      <c r="AT23" s="390"/>
      <c r="AU23" s="390"/>
      <c r="AV23" s="390"/>
      <c r="AW23" s="390"/>
      <c r="AX23" s="390"/>
      <c r="AY23" s="390"/>
      <c r="AZ23" s="390"/>
      <c r="BA23" s="390"/>
      <c r="BB23" s="390"/>
    </row>
    <row r="24" spans="1:54" ht="15" customHeight="1" x14ac:dyDescent="0.2">
      <c r="A24" s="398">
        <v>34</v>
      </c>
      <c r="B24" s="399" t="s">
        <v>352</v>
      </c>
      <c r="C24" s="400">
        <v>9.9999999999999995E-7</v>
      </c>
      <c r="D24" s="401">
        <v>1.2E-4</v>
      </c>
      <c r="E24" s="401">
        <v>5.1999999999999997E-5</v>
      </c>
      <c r="F24" s="401">
        <v>9.0000000000000002E-6</v>
      </c>
      <c r="G24" s="401">
        <v>1.1E-5</v>
      </c>
      <c r="H24" s="401">
        <v>9.0000000000000002E-6</v>
      </c>
      <c r="I24" s="401">
        <v>7.9999999999999996E-6</v>
      </c>
      <c r="J24" s="401">
        <v>2.4000000000000001E-5</v>
      </c>
      <c r="K24" s="401">
        <v>5.8E-5</v>
      </c>
      <c r="L24" s="401">
        <v>9.9999999999999995E-7</v>
      </c>
      <c r="M24" s="401">
        <v>1.5999999999999999E-5</v>
      </c>
      <c r="N24" s="401">
        <v>3.0000000000000001E-6</v>
      </c>
      <c r="O24" s="401">
        <v>3.0000000000000001E-6</v>
      </c>
      <c r="P24" s="401">
        <v>3.4999999999999997E-5</v>
      </c>
      <c r="Q24" s="401">
        <v>3.5300000000000002E-4</v>
      </c>
      <c r="R24" s="401">
        <v>2.03E-4</v>
      </c>
      <c r="S24" s="401">
        <v>1.8E-5</v>
      </c>
      <c r="T24" s="401">
        <v>3.0000000000000001E-5</v>
      </c>
      <c r="U24" s="401">
        <v>3.1999999999999999E-5</v>
      </c>
      <c r="V24" s="401">
        <v>3.4025E-2</v>
      </c>
      <c r="W24" s="401">
        <v>3.2899999999999997E-4</v>
      </c>
      <c r="X24" s="401">
        <v>1.2E-5</v>
      </c>
      <c r="Y24" s="401">
        <v>1.668E-3</v>
      </c>
      <c r="Z24" s="401">
        <v>1.2E-5</v>
      </c>
      <c r="AA24" s="401">
        <v>7.9999999999999996E-6</v>
      </c>
      <c r="AB24" s="401">
        <v>2.8E-5</v>
      </c>
      <c r="AC24" s="401">
        <v>2.13E-4</v>
      </c>
      <c r="AD24" s="401">
        <v>9.2999999999999997E-5</v>
      </c>
      <c r="AE24" s="401">
        <v>3.3000000000000003E-5</v>
      </c>
      <c r="AF24" s="401">
        <v>1.0399999999999999E-4</v>
      </c>
      <c r="AG24" s="401">
        <v>1.3300000000000001E-4</v>
      </c>
      <c r="AH24" s="401">
        <v>9.8900000000000008E-4</v>
      </c>
      <c r="AI24" s="401">
        <v>7.2999999999999999E-5</v>
      </c>
      <c r="AJ24" s="401">
        <v>1.7E-5</v>
      </c>
      <c r="AK24" s="401">
        <v>4.8999999999999998E-5</v>
      </c>
      <c r="AL24" s="401">
        <v>8.1899999999999996E-4</v>
      </c>
      <c r="AM24" s="401">
        <v>8.5000000000000006E-5</v>
      </c>
      <c r="AN24" s="401">
        <v>0</v>
      </c>
      <c r="AO24" s="614">
        <v>0</v>
      </c>
      <c r="AP24" s="403">
        <v>1.604E-3</v>
      </c>
      <c r="AQ24" s="404"/>
      <c r="AR24" s="403">
        <v>0.320886</v>
      </c>
      <c r="AS24" s="403">
        <v>3.4450000000000001E-2</v>
      </c>
      <c r="AT24" s="390"/>
      <c r="AU24" s="390"/>
      <c r="AV24" s="390"/>
      <c r="AW24" s="390"/>
      <c r="AX24" s="390"/>
      <c r="AY24" s="390"/>
      <c r="AZ24" s="390"/>
      <c r="BA24" s="390"/>
      <c r="BB24" s="390"/>
    </row>
    <row r="25" spans="1:54" ht="15" customHeight="1" x14ac:dyDescent="0.2">
      <c r="A25" s="398">
        <v>35</v>
      </c>
      <c r="B25" s="399" t="s">
        <v>275</v>
      </c>
      <c r="C25" s="400">
        <v>0</v>
      </c>
      <c r="D25" s="401">
        <v>0</v>
      </c>
      <c r="E25" s="401">
        <v>4.6753999999999997E-2</v>
      </c>
      <c r="F25" s="401">
        <v>1.66E-4</v>
      </c>
      <c r="G25" s="401">
        <v>0</v>
      </c>
      <c r="H25" s="401">
        <v>0</v>
      </c>
      <c r="I25" s="401">
        <v>0</v>
      </c>
      <c r="J25" s="401">
        <v>0</v>
      </c>
      <c r="K25" s="401">
        <v>0</v>
      </c>
      <c r="L25" s="401">
        <v>0</v>
      </c>
      <c r="M25" s="401">
        <v>0</v>
      </c>
      <c r="N25" s="401">
        <v>0</v>
      </c>
      <c r="O25" s="401">
        <v>0</v>
      </c>
      <c r="P25" s="401">
        <v>0</v>
      </c>
      <c r="Q25" s="401">
        <v>0</v>
      </c>
      <c r="R25" s="401">
        <v>5.13E-4</v>
      </c>
      <c r="S25" s="401">
        <v>0</v>
      </c>
      <c r="T25" s="401">
        <v>0</v>
      </c>
      <c r="U25" s="401">
        <v>0</v>
      </c>
      <c r="V25" s="401">
        <v>0</v>
      </c>
      <c r="W25" s="401">
        <v>0.347881</v>
      </c>
      <c r="X25" s="401">
        <v>0</v>
      </c>
      <c r="Y25" s="401">
        <v>0</v>
      </c>
      <c r="Z25" s="401">
        <v>0</v>
      </c>
      <c r="AA25" s="401">
        <v>0</v>
      </c>
      <c r="AB25" s="401">
        <v>0</v>
      </c>
      <c r="AC25" s="401">
        <v>0</v>
      </c>
      <c r="AD25" s="401">
        <v>0</v>
      </c>
      <c r="AE25" s="401">
        <v>0</v>
      </c>
      <c r="AF25" s="401">
        <v>6.1180000000000002E-3</v>
      </c>
      <c r="AG25" s="401">
        <v>0</v>
      </c>
      <c r="AH25" s="401">
        <v>4.4039999999999999E-3</v>
      </c>
      <c r="AI25" s="401">
        <v>2.04E-4</v>
      </c>
      <c r="AJ25" s="401">
        <v>0</v>
      </c>
      <c r="AK25" s="401">
        <v>0</v>
      </c>
      <c r="AL25" s="401">
        <v>3.0262000000000001E-2</v>
      </c>
      <c r="AM25" s="401">
        <v>4.8000000000000001E-5</v>
      </c>
      <c r="AN25" s="401">
        <v>0</v>
      </c>
      <c r="AO25" s="614">
        <v>0</v>
      </c>
      <c r="AP25" s="403">
        <v>6.9329999999999999E-3</v>
      </c>
      <c r="AQ25" s="404"/>
      <c r="AR25" s="403">
        <v>0.27920400000000001</v>
      </c>
      <c r="AS25" s="403">
        <v>0.18775800000000001</v>
      </c>
      <c r="AT25" s="390"/>
      <c r="AU25" s="390"/>
      <c r="AV25" s="390"/>
      <c r="AW25" s="390"/>
      <c r="AX25" s="390"/>
      <c r="AY25" s="390"/>
      <c r="AZ25" s="390"/>
      <c r="BA25" s="390"/>
      <c r="BB25" s="390"/>
    </row>
    <row r="26" spans="1:54" ht="15" customHeight="1" x14ac:dyDescent="0.2">
      <c r="A26" s="398">
        <v>39</v>
      </c>
      <c r="B26" s="399" t="s">
        <v>353</v>
      </c>
      <c r="C26" s="400">
        <v>6.3199999999999997E-4</v>
      </c>
      <c r="D26" s="401">
        <v>1.1659999999999999E-3</v>
      </c>
      <c r="E26" s="401">
        <v>1.0333E-2</v>
      </c>
      <c r="F26" s="401">
        <v>3.2529999999999998E-3</v>
      </c>
      <c r="G26" s="401">
        <v>6.7390000000000002E-3</v>
      </c>
      <c r="H26" s="401">
        <v>1.5916E-2</v>
      </c>
      <c r="I26" s="401">
        <v>4.4809999999999997E-3</v>
      </c>
      <c r="J26" s="401">
        <v>5.6100000000000004E-3</v>
      </c>
      <c r="K26" s="401">
        <v>9.9299999999999996E-4</v>
      </c>
      <c r="L26" s="401">
        <v>2.5600000000000002E-3</v>
      </c>
      <c r="M26" s="401">
        <v>1.6670000000000001E-3</v>
      </c>
      <c r="N26" s="401">
        <v>4.8820000000000001E-3</v>
      </c>
      <c r="O26" s="401">
        <v>5.7990000000000003E-3</v>
      </c>
      <c r="P26" s="401">
        <v>6.8000000000000005E-4</v>
      </c>
      <c r="Q26" s="401">
        <v>1.645E-3</v>
      </c>
      <c r="R26" s="401">
        <v>2.0430000000000001E-3</v>
      </c>
      <c r="S26" s="401">
        <v>3.3939999999999999E-3</v>
      </c>
      <c r="T26" s="401">
        <v>1.354E-3</v>
      </c>
      <c r="U26" s="401">
        <v>6.3270000000000002E-3</v>
      </c>
      <c r="V26" s="401">
        <v>4.7229999999999998E-3</v>
      </c>
      <c r="W26" s="401">
        <v>1.039E-3</v>
      </c>
      <c r="X26" s="401">
        <v>4.5920999999999997E-2</v>
      </c>
      <c r="Y26" s="401">
        <v>3.2989999999999998E-3</v>
      </c>
      <c r="Z26" s="401">
        <v>4.1330000000000004E-3</v>
      </c>
      <c r="AA26" s="401">
        <v>2.882E-3</v>
      </c>
      <c r="AB26" s="401">
        <v>5.2919999999999998E-3</v>
      </c>
      <c r="AC26" s="401">
        <v>5.8300000000000001E-3</v>
      </c>
      <c r="AD26" s="401">
        <v>1.4552000000000001E-2</v>
      </c>
      <c r="AE26" s="401">
        <v>2.5000000000000001E-5</v>
      </c>
      <c r="AF26" s="401">
        <v>1.8710000000000001E-3</v>
      </c>
      <c r="AG26" s="401">
        <v>1.3448999999999999E-2</v>
      </c>
      <c r="AH26" s="401">
        <v>6.522E-3</v>
      </c>
      <c r="AI26" s="401">
        <v>1.4942E-2</v>
      </c>
      <c r="AJ26" s="401">
        <v>3.8019999999999998E-3</v>
      </c>
      <c r="AK26" s="401">
        <v>3.9779000000000002E-2</v>
      </c>
      <c r="AL26" s="401">
        <v>6.5469999999999999E-3</v>
      </c>
      <c r="AM26" s="401">
        <v>5.1320000000000003E-3</v>
      </c>
      <c r="AN26" s="401">
        <v>0.12892400000000001</v>
      </c>
      <c r="AO26" s="614">
        <v>7.5500000000000003E-4</v>
      </c>
      <c r="AP26" s="403">
        <v>6.0720000000000001E-3</v>
      </c>
      <c r="AQ26" s="404"/>
      <c r="AR26" s="403">
        <v>0.49852600000000002</v>
      </c>
      <c r="AS26" s="403">
        <v>0.26282800000000001</v>
      </c>
      <c r="AT26" s="390"/>
      <c r="AU26" s="390"/>
      <c r="AV26" s="390"/>
      <c r="AW26" s="390"/>
      <c r="AX26" s="390"/>
      <c r="AY26" s="390"/>
      <c r="AZ26" s="390"/>
      <c r="BA26" s="390"/>
      <c r="BB26" s="390"/>
    </row>
    <row r="27" spans="1:54" ht="15" customHeight="1" x14ac:dyDescent="0.2">
      <c r="A27" s="398">
        <v>41</v>
      </c>
      <c r="B27" s="399" t="s">
        <v>276</v>
      </c>
      <c r="C27" s="400">
        <v>3.9240000000000004E-3</v>
      </c>
      <c r="D27" s="401">
        <v>3.6200000000000002E-4</v>
      </c>
      <c r="E27" s="401">
        <v>1.4799999999999999E-4</v>
      </c>
      <c r="F27" s="401">
        <v>3.0070000000000001E-3</v>
      </c>
      <c r="G27" s="401">
        <v>8.2600000000000002E-4</v>
      </c>
      <c r="H27" s="401">
        <v>1.851E-3</v>
      </c>
      <c r="I27" s="401">
        <v>2.3760000000000001E-3</v>
      </c>
      <c r="J27" s="401">
        <v>6.4479999999999997E-3</v>
      </c>
      <c r="K27" s="401">
        <v>6.3280000000000003E-3</v>
      </c>
      <c r="L27" s="401">
        <v>4.8910000000000004E-3</v>
      </c>
      <c r="M27" s="401">
        <v>6.1650000000000003E-3</v>
      </c>
      <c r="N27" s="401">
        <v>5.6930000000000001E-3</v>
      </c>
      <c r="O27" s="401">
        <v>4.1359999999999999E-3</v>
      </c>
      <c r="P27" s="401">
        <v>5.509E-3</v>
      </c>
      <c r="Q27" s="401">
        <v>1.8779999999999999E-3</v>
      </c>
      <c r="R27" s="401">
        <v>2.2469999999999999E-3</v>
      </c>
      <c r="S27" s="401">
        <v>1.6789999999999999E-3</v>
      </c>
      <c r="T27" s="401">
        <v>5.9519999999999998E-3</v>
      </c>
      <c r="U27" s="401">
        <v>2.1480000000000002E-3</v>
      </c>
      <c r="V27" s="401">
        <v>2.6090000000000002E-3</v>
      </c>
      <c r="W27" s="401">
        <v>1.1050000000000001E-3</v>
      </c>
      <c r="X27" s="401">
        <v>1.6479999999999999E-3</v>
      </c>
      <c r="Y27" s="401">
        <v>7.8700000000000005E-4</v>
      </c>
      <c r="Z27" s="401">
        <v>1.8201999999999999E-2</v>
      </c>
      <c r="AA27" s="401">
        <v>5.0228000000000002E-2</v>
      </c>
      <c r="AB27" s="401">
        <v>2.9610000000000001E-3</v>
      </c>
      <c r="AC27" s="401">
        <v>3.9480000000000001E-3</v>
      </c>
      <c r="AD27" s="401">
        <v>3.702E-3</v>
      </c>
      <c r="AE27" s="401">
        <v>1.4378E-2</v>
      </c>
      <c r="AF27" s="401">
        <v>8.2660000000000008E-3</v>
      </c>
      <c r="AG27" s="401">
        <v>6.9100000000000003E-3</v>
      </c>
      <c r="AH27" s="401">
        <v>9.1579999999999995E-3</v>
      </c>
      <c r="AI27" s="401">
        <v>6.2160000000000002E-3</v>
      </c>
      <c r="AJ27" s="401">
        <v>3.0209999999999998E-3</v>
      </c>
      <c r="AK27" s="401">
        <v>1.358E-3</v>
      </c>
      <c r="AL27" s="401">
        <v>1.456E-3</v>
      </c>
      <c r="AM27" s="401">
        <v>2.9399999999999999E-3</v>
      </c>
      <c r="AN27" s="401">
        <v>0</v>
      </c>
      <c r="AO27" s="614">
        <v>1.4593E-2</v>
      </c>
      <c r="AP27" s="403">
        <v>5.5279999999999999E-3</v>
      </c>
      <c r="AQ27" s="404"/>
      <c r="AR27" s="403">
        <v>0.49614200000000003</v>
      </c>
      <c r="AS27" s="403">
        <v>0.34335199999999999</v>
      </c>
      <c r="AT27" s="390"/>
      <c r="AU27" s="390"/>
      <c r="AV27" s="390"/>
      <c r="AW27" s="390"/>
      <c r="AX27" s="390"/>
      <c r="AY27" s="390"/>
      <c r="AZ27" s="390"/>
      <c r="BA27" s="390"/>
      <c r="BB27" s="390"/>
    </row>
    <row r="28" spans="1:54" ht="15" customHeight="1" x14ac:dyDescent="0.2">
      <c r="A28" s="398">
        <v>46</v>
      </c>
      <c r="B28" s="399" t="s">
        <v>389</v>
      </c>
      <c r="C28" s="400">
        <v>1.2324E-2</v>
      </c>
      <c r="D28" s="401">
        <v>5.4730000000000004E-3</v>
      </c>
      <c r="E28" s="401">
        <v>2.359E-3</v>
      </c>
      <c r="F28" s="401">
        <v>2.4185999999999999E-2</v>
      </c>
      <c r="G28" s="401">
        <v>1.2567999999999999E-2</v>
      </c>
      <c r="H28" s="401">
        <v>2.0566999999999998E-2</v>
      </c>
      <c r="I28" s="401">
        <v>2.3748999999999999E-2</v>
      </c>
      <c r="J28" s="401">
        <v>3.7012000000000003E-2</v>
      </c>
      <c r="K28" s="401">
        <v>1.7642999999999999E-2</v>
      </c>
      <c r="L28" s="401">
        <v>2.5616E-2</v>
      </c>
      <c r="M28" s="401">
        <v>3.5785999999999998E-2</v>
      </c>
      <c r="N28" s="401">
        <v>6.2515000000000001E-2</v>
      </c>
      <c r="O28" s="401">
        <v>2.7165999999999999E-2</v>
      </c>
      <c r="P28" s="401">
        <v>2.2398000000000001E-2</v>
      </c>
      <c r="Q28" s="401">
        <v>9.9930000000000001E-3</v>
      </c>
      <c r="R28" s="401">
        <v>8.4259999999999995E-3</v>
      </c>
      <c r="S28" s="401">
        <v>8.5609999999999992E-3</v>
      </c>
      <c r="T28" s="401">
        <v>2.4188999999999999E-2</v>
      </c>
      <c r="U28" s="401">
        <v>6.8430000000000001E-3</v>
      </c>
      <c r="V28" s="401">
        <v>2.0209999999999998E-3</v>
      </c>
      <c r="W28" s="401">
        <v>1.2187999999999999E-2</v>
      </c>
      <c r="X28" s="401">
        <v>2.0445999999999999E-2</v>
      </c>
      <c r="Y28" s="401">
        <v>2.081E-3</v>
      </c>
      <c r="Z28" s="401">
        <v>0.10405200000000001</v>
      </c>
      <c r="AA28" s="401">
        <v>4.8689000000000003E-2</v>
      </c>
      <c r="AB28" s="401">
        <v>6.7280000000000006E-2</v>
      </c>
      <c r="AC28" s="401">
        <v>2.6286E-2</v>
      </c>
      <c r="AD28" s="401">
        <v>5.0850000000000001E-3</v>
      </c>
      <c r="AE28" s="401">
        <v>2.9659999999999999E-3</v>
      </c>
      <c r="AF28" s="401">
        <v>5.6230000000000004E-3</v>
      </c>
      <c r="AG28" s="401">
        <v>7.3200000000000001E-3</v>
      </c>
      <c r="AH28" s="401">
        <v>9.0709999999999992E-3</v>
      </c>
      <c r="AI28" s="401">
        <v>1.5043000000000001E-2</v>
      </c>
      <c r="AJ28" s="401">
        <v>1.1294E-2</v>
      </c>
      <c r="AK28" s="401">
        <v>3.2590000000000002E-3</v>
      </c>
      <c r="AL28" s="401">
        <v>4.7080000000000004E-3</v>
      </c>
      <c r="AM28" s="401">
        <v>2.5829000000000001E-2</v>
      </c>
      <c r="AN28" s="401">
        <v>0</v>
      </c>
      <c r="AO28" s="614">
        <v>2.6740000000000002E-3</v>
      </c>
      <c r="AP28" s="403">
        <v>1.7344999999999999E-2</v>
      </c>
      <c r="AQ28" s="404"/>
      <c r="AR28" s="403">
        <v>0.47198499999999999</v>
      </c>
      <c r="AS28" s="403">
        <v>7.3520000000000002E-2</v>
      </c>
      <c r="AT28" s="390"/>
      <c r="AU28" s="390"/>
      <c r="AV28" s="390"/>
      <c r="AW28" s="390"/>
      <c r="AX28" s="390"/>
      <c r="AY28" s="390"/>
      <c r="AZ28" s="390"/>
      <c r="BA28" s="390"/>
      <c r="BB28" s="390"/>
    </row>
    <row r="29" spans="1:54" ht="15" customHeight="1" x14ac:dyDescent="0.2">
      <c r="A29" s="398">
        <v>47</v>
      </c>
      <c r="B29" s="399" t="s">
        <v>354</v>
      </c>
      <c r="C29" s="400">
        <v>6.4400000000000004E-4</v>
      </c>
      <c r="D29" s="401">
        <v>2.4600000000000002E-4</v>
      </c>
      <c r="E29" s="401">
        <v>1.8900000000000001E-4</v>
      </c>
      <c r="F29" s="401">
        <v>1.052E-3</v>
      </c>
      <c r="G29" s="401">
        <v>1.699E-3</v>
      </c>
      <c r="H29" s="401">
        <v>1.48E-3</v>
      </c>
      <c r="I29" s="401">
        <v>1.103E-3</v>
      </c>
      <c r="J29" s="401">
        <v>3.0019999999999999E-3</v>
      </c>
      <c r="K29" s="401">
        <v>4.6500000000000003E-4</v>
      </c>
      <c r="L29" s="401">
        <v>6.7699999999999998E-4</v>
      </c>
      <c r="M29" s="401">
        <v>9.6000000000000002E-4</v>
      </c>
      <c r="N29" s="401">
        <v>2.098E-3</v>
      </c>
      <c r="O29" s="401">
        <v>4.66E-4</v>
      </c>
      <c r="P29" s="401">
        <v>5.9699999999999998E-4</v>
      </c>
      <c r="Q29" s="401">
        <v>4.5600000000000003E-4</v>
      </c>
      <c r="R29" s="401">
        <v>4.8899999999999996E-4</v>
      </c>
      <c r="S29" s="401">
        <v>3.6699999999999998E-4</v>
      </c>
      <c r="T29" s="401">
        <v>9.7300000000000002E-4</v>
      </c>
      <c r="U29" s="401">
        <v>3.97E-4</v>
      </c>
      <c r="V29" s="401">
        <v>8.5000000000000006E-5</v>
      </c>
      <c r="W29" s="401">
        <v>3.21E-4</v>
      </c>
      <c r="X29" s="401">
        <v>4.0299999999999998E-4</v>
      </c>
      <c r="Y29" s="401">
        <v>8.0699999999999999E-4</v>
      </c>
      <c r="Z29" s="401">
        <v>4.8299999999999998E-4</v>
      </c>
      <c r="AA29" s="401">
        <v>9.2159000000000005E-2</v>
      </c>
      <c r="AB29" s="401">
        <v>7.9710000000000007E-3</v>
      </c>
      <c r="AC29" s="401">
        <v>2.96E-3</v>
      </c>
      <c r="AD29" s="401">
        <v>1.2329999999999999E-3</v>
      </c>
      <c r="AE29" s="401">
        <v>3.5300000000000002E-4</v>
      </c>
      <c r="AF29" s="401">
        <v>4.1749999999999999E-3</v>
      </c>
      <c r="AG29" s="401">
        <v>2.467E-3</v>
      </c>
      <c r="AH29" s="401">
        <v>3.9839999999999997E-3</v>
      </c>
      <c r="AI29" s="401">
        <v>9.2969999999999997E-3</v>
      </c>
      <c r="AJ29" s="401">
        <v>4.6059999999999999E-3</v>
      </c>
      <c r="AK29" s="401">
        <v>2.147E-3</v>
      </c>
      <c r="AL29" s="401">
        <v>7.0600000000000003E-4</v>
      </c>
      <c r="AM29" s="401">
        <v>8.9689999999999995E-3</v>
      </c>
      <c r="AN29" s="401">
        <v>0</v>
      </c>
      <c r="AO29" s="614">
        <v>8.0199999999999998E-4</v>
      </c>
      <c r="AP29" s="403">
        <v>3.1050000000000001E-3</v>
      </c>
      <c r="AQ29" s="404"/>
      <c r="AR29" s="403">
        <v>0.49848599999999998</v>
      </c>
      <c r="AS29" s="403">
        <v>0.122907</v>
      </c>
      <c r="AT29" s="390"/>
      <c r="AU29" s="390"/>
      <c r="AV29" s="390"/>
      <c r="AW29" s="390"/>
      <c r="AX29" s="390"/>
      <c r="AY29" s="390"/>
      <c r="AZ29" s="390"/>
      <c r="BA29" s="390"/>
      <c r="BB29" s="390"/>
    </row>
    <row r="30" spans="1:54" ht="15" customHeight="1" x14ac:dyDescent="0.2">
      <c r="A30" s="398">
        <v>48</v>
      </c>
      <c r="B30" s="399" t="s">
        <v>361</v>
      </c>
      <c r="C30" s="400">
        <v>3.48E-4</v>
      </c>
      <c r="D30" s="401">
        <v>1.2E-4</v>
      </c>
      <c r="E30" s="401">
        <v>6.0000000000000002E-6</v>
      </c>
      <c r="F30" s="401">
        <v>1.475E-3</v>
      </c>
      <c r="G30" s="401">
        <v>1.423E-3</v>
      </c>
      <c r="H30" s="401">
        <v>3.4400000000000001E-4</v>
      </c>
      <c r="I30" s="401">
        <v>5.5400000000000002E-4</v>
      </c>
      <c r="J30" s="401">
        <v>4.1050000000000001E-3</v>
      </c>
      <c r="K30" s="401">
        <v>7.9999999999999996E-6</v>
      </c>
      <c r="L30" s="401">
        <v>8.1000000000000004E-5</v>
      </c>
      <c r="M30" s="401">
        <v>4.1960000000000001E-3</v>
      </c>
      <c r="N30" s="401">
        <v>2.8E-5</v>
      </c>
      <c r="O30" s="401">
        <v>3.4299999999999999E-4</v>
      </c>
      <c r="P30" s="401">
        <v>1.16E-4</v>
      </c>
      <c r="Q30" s="401">
        <v>6.3699999999999998E-4</v>
      </c>
      <c r="R30" s="401">
        <v>3.6999999999999998E-5</v>
      </c>
      <c r="S30" s="401">
        <v>2.3800000000000001E-4</v>
      </c>
      <c r="T30" s="401">
        <v>9.6299999999999999E-4</v>
      </c>
      <c r="U30" s="401">
        <v>1.6100000000000001E-4</v>
      </c>
      <c r="V30" s="401">
        <v>2.9E-5</v>
      </c>
      <c r="W30" s="401">
        <v>1.9900000000000001E-4</v>
      </c>
      <c r="X30" s="401">
        <v>6.5099999999999999E-4</v>
      </c>
      <c r="Y30" s="401">
        <v>3.1830000000000001E-3</v>
      </c>
      <c r="Z30" s="401">
        <v>1.6171999999999999E-2</v>
      </c>
      <c r="AA30" s="401">
        <v>3.2330000000000002E-3</v>
      </c>
      <c r="AB30" s="401">
        <v>0</v>
      </c>
      <c r="AC30" s="401">
        <v>1.6169999999999999E-3</v>
      </c>
      <c r="AD30" s="401">
        <v>4.4889999999999999E-3</v>
      </c>
      <c r="AE30" s="401">
        <v>1.2999999999999999E-5</v>
      </c>
      <c r="AF30" s="401">
        <v>4.3530000000000001E-3</v>
      </c>
      <c r="AG30" s="401">
        <v>7.5900000000000004E-3</v>
      </c>
      <c r="AH30" s="401">
        <v>3.7162000000000001E-2</v>
      </c>
      <c r="AI30" s="401">
        <v>8.1469999999999997E-3</v>
      </c>
      <c r="AJ30" s="401">
        <v>5.0070000000000002E-3</v>
      </c>
      <c r="AK30" s="401">
        <v>5.1999999999999997E-5</v>
      </c>
      <c r="AL30" s="401">
        <v>1.673E-3</v>
      </c>
      <c r="AM30" s="401">
        <v>2.2842999999999999E-2</v>
      </c>
      <c r="AN30" s="401">
        <v>0</v>
      </c>
      <c r="AO30" s="614">
        <v>1.256E-2</v>
      </c>
      <c r="AP30" s="403">
        <v>6.0959999999999999E-3</v>
      </c>
      <c r="AQ30" s="404"/>
      <c r="AR30" s="403">
        <v>0.65642999999999996</v>
      </c>
      <c r="AS30" s="403">
        <v>0.45842899999999998</v>
      </c>
      <c r="AT30" s="390"/>
      <c r="AU30" s="390"/>
      <c r="AV30" s="390"/>
      <c r="AW30" s="390"/>
      <c r="AX30" s="390"/>
      <c r="AY30" s="390"/>
      <c r="AZ30" s="390"/>
      <c r="BA30" s="390"/>
      <c r="BB30" s="390"/>
    </row>
    <row r="31" spans="1:54" ht="15" customHeight="1" x14ac:dyDescent="0.2">
      <c r="A31" s="398">
        <v>51</v>
      </c>
      <c r="B31" s="399" t="s">
        <v>277</v>
      </c>
      <c r="C31" s="400">
        <v>5.1204E-2</v>
      </c>
      <c r="D31" s="401">
        <v>1.443E-2</v>
      </c>
      <c r="E31" s="401">
        <v>3.7915999999999998E-2</v>
      </c>
      <c r="F31" s="401">
        <v>1.23E-2</v>
      </c>
      <c r="G31" s="401">
        <v>7.7415999999999999E-2</v>
      </c>
      <c r="H31" s="401">
        <v>9.1855999999999993E-2</v>
      </c>
      <c r="I31" s="401">
        <v>7.0583000000000007E-2</v>
      </c>
      <c r="J31" s="401">
        <v>4.9620999999999998E-2</v>
      </c>
      <c r="K31" s="401">
        <v>2.1507999999999999E-2</v>
      </c>
      <c r="L31" s="401">
        <v>5.4454000000000002E-2</v>
      </c>
      <c r="M31" s="401">
        <v>3.1358999999999998E-2</v>
      </c>
      <c r="N31" s="401">
        <v>2.1569000000000001E-2</v>
      </c>
      <c r="O31" s="401">
        <v>4.2733E-2</v>
      </c>
      <c r="P31" s="401">
        <v>2.7227000000000001E-2</v>
      </c>
      <c r="Q31" s="401">
        <v>3.8240000000000003E-2</v>
      </c>
      <c r="R31" s="401">
        <v>3.6174999999999999E-2</v>
      </c>
      <c r="S31" s="401">
        <v>5.6640000000000003E-2</v>
      </c>
      <c r="T31" s="401">
        <v>3.7151999999999998E-2</v>
      </c>
      <c r="U31" s="401">
        <v>5.1773E-2</v>
      </c>
      <c r="V31" s="401">
        <v>4.6011000000000003E-2</v>
      </c>
      <c r="W31" s="401">
        <v>4.6781000000000003E-2</v>
      </c>
      <c r="X31" s="401">
        <v>5.0292999999999997E-2</v>
      </c>
      <c r="Y31" s="401">
        <v>4.6162000000000002E-2</v>
      </c>
      <c r="Z31" s="401">
        <v>4.594E-3</v>
      </c>
      <c r="AA31" s="401">
        <v>1.6355000000000001E-2</v>
      </c>
      <c r="AB31" s="401">
        <v>1.7336000000000001E-2</v>
      </c>
      <c r="AC31" s="401">
        <v>9.5949999999999994E-3</v>
      </c>
      <c r="AD31" s="401">
        <v>5.3090000000000004E-3</v>
      </c>
      <c r="AE31" s="401">
        <v>1.258E-3</v>
      </c>
      <c r="AF31" s="401">
        <v>2.8652E-2</v>
      </c>
      <c r="AG31" s="401">
        <v>7.6699999999999997E-3</v>
      </c>
      <c r="AH31" s="401">
        <v>8.907E-3</v>
      </c>
      <c r="AI31" s="401">
        <v>1.5949999999999999E-2</v>
      </c>
      <c r="AJ31" s="401">
        <v>4.0848000000000002E-2</v>
      </c>
      <c r="AK31" s="401">
        <v>3.4505000000000001E-2</v>
      </c>
      <c r="AL31" s="401">
        <v>1.8207999999999998E-2</v>
      </c>
      <c r="AM31" s="401">
        <v>6.4989000000000005E-2</v>
      </c>
      <c r="AN31" s="401">
        <v>0.238843</v>
      </c>
      <c r="AO31" s="614">
        <v>4.0660000000000002E-3</v>
      </c>
      <c r="AP31" s="403">
        <v>2.9253000000000001E-2</v>
      </c>
      <c r="AQ31" s="404"/>
      <c r="AR31" s="403">
        <v>0.70514699999999997</v>
      </c>
      <c r="AS31" s="403">
        <v>0.43969599999999998</v>
      </c>
      <c r="AT31" s="390"/>
      <c r="AU31" s="390"/>
      <c r="AV31" s="390"/>
      <c r="AW31" s="390"/>
      <c r="AX31" s="390"/>
      <c r="AY31" s="390"/>
      <c r="AZ31" s="390"/>
      <c r="BA31" s="390"/>
      <c r="BB31" s="390"/>
    </row>
    <row r="32" spans="1:54" ht="15" customHeight="1" x14ac:dyDescent="0.2">
      <c r="A32" s="398">
        <v>53</v>
      </c>
      <c r="B32" s="399" t="s">
        <v>278</v>
      </c>
      <c r="C32" s="400">
        <v>6.7140000000000003E-3</v>
      </c>
      <c r="D32" s="401">
        <v>1.1018E-2</v>
      </c>
      <c r="E32" s="401">
        <v>9.9380000000000007E-3</v>
      </c>
      <c r="F32" s="401">
        <v>5.4302999999999997E-2</v>
      </c>
      <c r="G32" s="401">
        <v>5.5690000000000002E-3</v>
      </c>
      <c r="H32" s="401">
        <v>1.9229E-2</v>
      </c>
      <c r="I32" s="401">
        <v>9.6329999999999992E-3</v>
      </c>
      <c r="J32" s="401">
        <v>8.0400000000000003E-3</v>
      </c>
      <c r="K32" s="401">
        <v>1.8289999999999999E-3</v>
      </c>
      <c r="L32" s="401">
        <v>4.8219999999999999E-3</v>
      </c>
      <c r="M32" s="401">
        <v>1.2342000000000001E-2</v>
      </c>
      <c r="N32" s="401">
        <v>5.8250000000000003E-3</v>
      </c>
      <c r="O32" s="401">
        <v>7.4790000000000004E-3</v>
      </c>
      <c r="P32" s="401">
        <v>1.0016000000000001E-2</v>
      </c>
      <c r="Q32" s="401">
        <v>4.6049999999999997E-3</v>
      </c>
      <c r="R32" s="401">
        <v>6.7600000000000004E-3</v>
      </c>
      <c r="S32" s="401">
        <v>1.1832000000000001E-2</v>
      </c>
      <c r="T32" s="401">
        <v>7.2969999999999997E-3</v>
      </c>
      <c r="U32" s="401">
        <v>8.6479999999999994E-3</v>
      </c>
      <c r="V32" s="401">
        <v>5.3090000000000004E-3</v>
      </c>
      <c r="W32" s="401">
        <v>6.4009999999999996E-3</v>
      </c>
      <c r="X32" s="401">
        <v>1.5480000000000001E-2</v>
      </c>
      <c r="Y32" s="401">
        <v>1.1990000000000001E-2</v>
      </c>
      <c r="Z32" s="401">
        <v>2.1353E-2</v>
      </c>
      <c r="AA32" s="401">
        <v>1.6299999999999999E-2</v>
      </c>
      <c r="AB32" s="401">
        <v>2.3296999999999998E-2</v>
      </c>
      <c r="AC32" s="401">
        <v>1.821E-2</v>
      </c>
      <c r="AD32" s="401">
        <v>8.4283999999999998E-2</v>
      </c>
      <c r="AE32" s="401">
        <v>7.4432999999999999E-2</v>
      </c>
      <c r="AF32" s="401">
        <v>2.4638E-2</v>
      </c>
      <c r="AG32" s="401">
        <v>6.9329999999999999E-3</v>
      </c>
      <c r="AH32" s="401">
        <v>1.4283000000000001E-2</v>
      </c>
      <c r="AI32" s="401">
        <v>8.9230000000000004E-3</v>
      </c>
      <c r="AJ32" s="401">
        <v>8.5769999999999996E-3</v>
      </c>
      <c r="AK32" s="401">
        <v>2.6265E-2</v>
      </c>
      <c r="AL32" s="401">
        <v>7.8539999999999999E-3</v>
      </c>
      <c r="AM32" s="401">
        <v>1.3017000000000001E-2</v>
      </c>
      <c r="AN32" s="401">
        <v>0</v>
      </c>
      <c r="AO32" s="614">
        <v>3.4612999999999998E-2</v>
      </c>
      <c r="AP32" s="403">
        <v>1.779E-2</v>
      </c>
      <c r="AQ32" s="404"/>
      <c r="AR32" s="403">
        <v>0.63192099999999995</v>
      </c>
      <c r="AS32" s="403">
        <v>0.30506299999999997</v>
      </c>
      <c r="AT32" s="390"/>
      <c r="AU32" s="390"/>
      <c r="AV32" s="390"/>
      <c r="AW32" s="390"/>
      <c r="AX32" s="390"/>
      <c r="AY32" s="390"/>
      <c r="AZ32" s="390"/>
      <c r="BA32" s="390"/>
      <c r="BB32" s="390"/>
    </row>
    <row r="33" spans="1:54" ht="15" customHeight="1" x14ac:dyDescent="0.2">
      <c r="A33" s="398">
        <v>55</v>
      </c>
      <c r="B33" s="399" t="s">
        <v>279</v>
      </c>
      <c r="C33" s="400">
        <v>2.02E-4</v>
      </c>
      <c r="D33" s="401">
        <v>1.0369999999999999E-3</v>
      </c>
      <c r="E33" s="401">
        <v>2.9100000000000003E-4</v>
      </c>
      <c r="F33" s="401">
        <v>3.9119999999999997E-3</v>
      </c>
      <c r="G33" s="401">
        <v>2.349E-3</v>
      </c>
      <c r="H33" s="401">
        <v>3.5869999999999999E-3</v>
      </c>
      <c r="I33" s="401">
        <v>1.428E-3</v>
      </c>
      <c r="J33" s="401">
        <v>2.336E-3</v>
      </c>
      <c r="K33" s="401">
        <v>1.274E-3</v>
      </c>
      <c r="L33" s="401">
        <v>3.019E-3</v>
      </c>
      <c r="M33" s="401">
        <v>3.483E-3</v>
      </c>
      <c r="N33" s="401">
        <v>1.2279999999999999E-3</v>
      </c>
      <c r="O33" s="401">
        <v>1.9059999999999999E-3</v>
      </c>
      <c r="P33" s="401">
        <v>2.6410000000000001E-3</v>
      </c>
      <c r="Q33" s="401">
        <v>1.6540000000000001E-3</v>
      </c>
      <c r="R33" s="401">
        <v>1.993E-3</v>
      </c>
      <c r="S33" s="401">
        <v>1.191E-3</v>
      </c>
      <c r="T33" s="401">
        <v>1.4610000000000001E-3</v>
      </c>
      <c r="U33" s="401">
        <v>2.0569999999999998E-3</v>
      </c>
      <c r="V33" s="401">
        <v>1.1130000000000001E-3</v>
      </c>
      <c r="W33" s="401">
        <v>6.0700000000000001E-4</v>
      </c>
      <c r="X33" s="401">
        <v>2.6359999999999999E-3</v>
      </c>
      <c r="Y33" s="401">
        <v>2.9510000000000001E-3</v>
      </c>
      <c r="Z33" s="401">
        <v>4.4790000000000003E-3</v>
      </c>
      <c r="AA33" s="401">
        <v>8.9700000000000001E-4</v>
      </c>
      <c r="AB33" s="401">
        <v>9.8299999999999993E-4</v>
      </c>
      <c r="AC33" s="401">
        <v>2.5302999999999999E-2</v>
      </c>
      <c r="AD33" s="401">
        <v>1.1809999999999999E-2</v>
      </c>
      <c r="AE33" s="401">
        <v>2.8278000000000001E-2</v>
      </c>
      <c r="AF33" s="401">
        <v>1.4583E-2</v>
      </c>
      <c r="AG33" s="401">
        <v>1.3476E-2</v>
      </c>
      <c r="AH33" s="401">
        <v>2.2620000000000001E-3</v>
      </c>
      <c r="AI33" s="401">
        <v>4.4910000000000002E-3</v>
      </c>
      <c r="AJ33" s="401">
        <v>1.1278E-2</v>
      </c>
      <c r="AK33" s="401">
        <v>1.1381E-2</v>
      </c>
      <c r="AL33" s="401">
        <v>7.6049999999999998E-3</v>
      </c>
      <c r="AM33" s="401">
        <v>2.5635999999999999E-2</v>
      </c>
      <c r="AN33" s="401">
        <v>0</v>
      </c>
      <c r="AO33" s="614">
        <v>1.3181E-2</v>
      </c>
      <c r="AP33" s="403">
        <v>9.1590000000000005E-3</v>
      </c>
      <c r="AQ33" s="404"/>
      <c r="AR33" s="403">
        <v>0.85193600000000003</v>
      </c>
      <c r="AS33" s="403">
        <v>3.4349999999999999E-2</v>
      </c>
      <c r="AT33" s="390"/>
      <c r="AU33" s="390"/>
      <c r="AV33" s="390"/>
      <c r="AW33" s="390"/>
      <c r="AX33" s="390"/>
      <c r="AY33" s="390"/>
      <c r="AZ33" s="390"/>
      <c r="BA33" s="390"/>
      <c r="BB33" s="390"/>
    </row>
    <row r="34" spans="1:54" ht="15" customHeight="1" x14ac:dyDescent="0.2">
      <c r="A34" s="398">
        <v>57</v>
      </c>
      <c r="B34" s="399" t="s">
        <v>280</v>
      </c>
      <c r="C34" s="400">
        <v>6.0297000000000003E-2</v>
      </c>
      <c r="D34" s="401">
        <v>6.4542000000000002E-2</v>
      </c>
      <c r="E34" s="401">
        <v>4.1099999999999998E-2</v>
      </c>
      <c r="F34" s="401">
        <v>0.236543</v>
      </c>
      <c r="G34" s="401">
        <v>3.5595000000000002E-2</v>
      </c>
      <c r="H34" s="401">
        <v>2.7976999999999998E-2</v>
      </c>
      <c r="I34" s="401">
        <v>4.2243999999999997E-2</v>
      </c>
      <c r="J34" s="401">
        <v>2.7524E-2</v>
      </c>
      <c r="K34" s="401">
        <v>6.6549999999999998E-2</v>
      </c>
      <c r="L34" s="401">
        <v>1.6448000000000001E-2</v>
      </c>
      <c r="M34" s="401">
        <v>9.8059999999999994E-2</v>
      </c>
      <c r="N34" s="401">
        <v>2.6072000000000001E-2</v>
      </c>
      <c r="O34" s="401">
        <v>3.4408000000000001E-2</v>
      </c>
      <c r="P34" s="401">
        <v>2.5132999999999999E-2</v>
      </c>
      <c r="Q34" s="401">
        <v>1.7732999999999999E-2</v>
      </c>
      <c r="R34" s="401">
        <v>1.8103000000000001E-2</v>
      </c>
      <c r="S34" s="401">
        <v>2.3882E-2</v>
      </c>
      <c r="T34" s="401">
        <v>1.3814999999999999E-2</v>
      </c>
      <c r="U34" s="401">
        <v>1.9244000000000001E-2</v>
      </c>
      <c r="V34" s="401">
        <v>1.7002E-2</v>
      </c>
      <c r="W34" s="401">
        <v>1.4744999999999999E-2</v>
      </c>
      <c r="X34" s="401">
        <v>0.106921</v>
      </c>
      <c r="Y34" s="401">
        <v>4.2380000000000001E-2</v>
      </c>
      <c r="Z34" s="401">
        <v>2.6579999999999999E-2</v>
      </c>
      <c r="AA34" s="401">
        <v>1.9857E-2</v>
      </c>
      <c r="AB34" s="401">
        <v>7.6127E-2</v>
      </c>
      <c r="AC34" s="401">
        <v>4.2938999999999998E-2</v>
      </c>
      <c r="AD34" s="401">
        <v>3.4764999999999997E-2</v>
      </c>
      <c r="AE34" s="401">
        <v>1.964E-3</v>
      </c>
      <c r="AF34" s="401">
        <v>8.3893999999999996E-2</v>
      </c>
      <c r="AG34" s="401">
        <v>1.9955000000000001E-2</v>
      </c>
      <c r="AH34" s="401">
        <v>3.0748999999999999E-2</v>
      </c>
      <c r="AI34" s="401">
        <v>3.1224999999999999E-2</v>
      </c>
      <c r="AJ34" s="401">
        <v>1.6650999999999999E-2</v>
      </c>
      <c r="AK34" s="401">
        <v>3.8744000000000001E-2</v>
      </c>
      <c r="AL34" s="401">
        <v>1.4945999999999999E-2</v>
      </c>
      <c r="AM34" s="401">
        <v>3.9966000000000002E-2</v>
      </c>
      <c r="AN34" s="401">
        <v>6.1545999999999997E-2</v>
      </c>
      <c r="AO34" s="614">
        <v>4.7788999999999998E-2</v>
      </c>
      <c r="AP34" s="403">
        <v>3.0030999999999999E-2</v>
      </c>
      <c r="AQ34" s="404"/>
      <c r="AR34" s="403">
        <v>0.54243300000000005</v>
      </c>
      <c r="AS34" s="403">
        <v>0.37218200000000001</v>
      </c>
      <c r="AT34" s="390"/>
      <c r="AU34" s="390"/>
      <c r="AV34" s="390"/>
      <c r="AW34" s="390"/>
      <c r="AX34" s="390"/>
      <c r="AY34" s="390"/>
      <c r="AZ34" s="390"/>
      <c r="BA34" s="390"/>
      <c r="BB34" s="390"/>
    </row>
    <row r="35" spans="1:54" ht="15" customHeight="1" x14ac:dyDescent="0.2">
      <c r="A35" s="398">
        <v>59</v>
      </c>
      <c r="B35" s="399" t="s">
        <v>281</v>
      </c>
      <c r="C35" s="400">
        <v>3.5339999999999998E-3</v>
      </c>
      <c r="D35" s="401">
        <v>2.885E-3</v>
      </c>
      <c r="E35" s="401">
        <v>5.4279999999999997E-3</v>
      </c>
      <c r="F35" s="401">
        <v>5.2360000000000002E-3</v>
      </c>
      <c r="G35" s="401">
        <v>4.7190000000000001E-3</v>
      </c>
      <c r="H35" s="401">
        <v>4.9360000000000003E-3</v>
      </c>
      <c r="I35" s="401">
        <v>4.1339999999999997E-3</v>
      </c>
      <c r="J35" s="401">
        <v>9.0209999999999995E-3</v>
      </c>
      <c r="K35" s="401">
        <v>3.5400000000000002E-3</v>
      </c>
      <c r="L35" s="401">
        <v>3.8530000000000001E-3</v>
      </c>
      <c r="M35" s="401">
        <v>4.6829999999999997E-3</v>
      </c>
      <c r="N35" s="401">
        <v>3.4039999999999999E-3</v>
      </c>
      <c r="O35" s="401">
        <v>2.4120000000000001E-3</v>
      </c>
      <c r="P35" s="401">
        <v>6.2810000000000001E-3</v>
      </c>
      <c r="Q35" s="401">
        <v>8.5210000000000008E-3</v>
      </c>
      <c r="R35" s="401">
        <v>8.3599999999999994E-3</v>
      </c>
      <c r="S35" s="401">
        <v>6.4009999999999996E-3</v>
      </c>
      <c r="T35" s="401">
        <v>5.1390000000000003E-3</v>
      </c>
      <c r="U35" s="401">
        <v>8.5950000000000002E-3</v>
      </c>
      <c r="V35" s="401">
        <v>5.0395000000000002E-2</v>
      </c>
      <c r="W35" s="401">
        <v>2.9510000000000001E-3</v>
      </c>
      <c r="X35" s="401">
        <v>6.5989999999999998E-3</v>
      </c>
      <c r="Y35" s="401">
        <v>8.2959999999999996E-3</v>
      </c>
      <c r="Z35" s="401">
        <v>1.167E-2</v>
      </c>
      <c r="AA35" s="401">
        <v>3.0948E-2</v>
      </c>
      <c r="AB35" s="401">
        <v>9.8300000000000002E-3</v>
      </c>
      <c r="AC35" s="401">
        <v>4.2943000000000002E-2</v>
      </c>
      <c r="AD35" s="401">
        <v>5.5621999999999998E-2</v>
      </c>
      <c r="AE35" s="401">
        <v>1.843E-3</v>
      </c>
      <c r="AF35" s="401">
        <v>8.5019999999999991E-3</v>
      </c>
      <c r="AG35" s="401">
        <v>0.22944100000000001</v>
      </c>
      <c r="AH35" s="401">
        <v>2.6995999999999999E-2</v>
      </c>
      <c r="AI35" s="401">
        <v>2.7403E-2</v>
      </c>
      <c r="AJ35" s="401">
        <v>1.3576E-2</v>
      </c>
      <c r="AK35" s="401">
        <v>6.1760000000000002E-2</v>
      </c>
      <c r="AL35" s="401">
        <v>4.0368000000000001E-2</v>
      </c>
      <c r="AM35" s="401">
        <v>2.2549E-2</v>
      </c>
      <c r="AN35" s="401">
        <v>0</v>
      </c>
      <c r="AO35" s="614">
        <v>4.3448000000000001E-2</v>
      </c>
      <c r="AP35" s="403">
        <v>2.8268000000000001E-2</v>
      </c>
      <c r="AQ35" s="404"/>
      <c r="AR35" s="403">
        <v>0.49241499999999999</v>
      </c>
      <c r="AS35" s="403">
        <v>0.16040499999999999</v>
      </c>
      <c r="AT35" s="390"/>
      <c r="AU35" s="390"/>
      <c r="AV35" s="390"/>
      <c r="AW35" s="390"/>
      <c r="AX35" s="390"/>
      <c r="AY35" s="390"/>
      <c r="AZ35" s="390"/>
      <c r="BA35" s="390"/>
      <c r="BB35" s="390"/>
    </row>
    <row r="36" spans="1:54" ht="15" customHeight="1" x14ac:dyDescent="0.2">
      <c r="A36" s="398">
        <v>61</v>
      </c>
      <c r="B36" s="399" t="s">
        <v>282</v>
      </c>
      <c r="C36" s="400">
        <v>0</v>
      </c>
      <c r="D36" s="401">
        <v>0</v>
      </c>
      <c r="E36" s="401">
        <v>0</v>
      </c>
      <c r="F36" s="401">
        <v>0</v>
      </c>
      <c r="G36" s="401">
        <v>0</v>
      </c>
      <c r="H36" s="401">
        <v>0</v>
      </c>
      <c r="I36" s="401">
        <v>0</v>
      </c>
      <c r="J36" s="401">
        <v>0</v>
      </c>
      <c r="K36" s="401">
        <v>0</v>
      </c>
      <c r="L36" s="401">
        <v>0</v>
      </c>
      <c r="M36" s="401">
        <v>0</v>
      </c>
      <c r="N36" s="401">
        <v>0</v>
      </c>
      <c r="O36" s="401">
        <v>0</v>
      </c>
      <c r="P36" s="401">
        <v>0</v>
      </c>
      <c r="Q36" s="401">
        <v>0</v>
      </c>
      <c r="R36" s="401">
        <v>0</v>
      </c>
      <c r="S36" s="401">
        <v>0</v>
      </c>
      <c r="T36" s="401">
        <v>0</v>
      </c>
      <c r="U36" s="401">
        <v>0</v>
      </c>
      <c r="V36" s="401">
        <v>0</v>
      </c>
      <c r="W36" s="401">
        <v>0</v>
      </c>
      <c r="X36" s="401">
        <v>0</v>
      </c>
      <c r="Y36" s="401">
        <v>0</v>
      </c>
      <c r="Z36" s="401">
        <v>0</v>
      </c>
      <c r="AA36" s="401">
        <v>0</v>
      </c>
      <c r="AB36" s="401">
        <v>0</v>
      </c>
      <c r="AC36" s="401">
        <v>0</v>
      </c>
      <c r="AD36" s="401">
        <v>0</v>
      </c>
      <c r="AE36" s="401">
        <v>0</v>
      </c>
      <c r="AF36" s="401">
        <v>0</v>
      </c>
      <c r="AG36" s="401">
        <v>0</v>
      </c>
      <c r="AH36" s="401">
        <v>0</v>
      </c>
      <c r="AI36" s="401">
        <v>0</v>
      </c>
      <c r="AJ36" s="401">
        <v>0</v>
      </c>
      <c r="AK36" s="401">
        <v>0</v>
      </c>
      <c r="AL36" s="401">
        <v>0</v>
      </c>
      <c r="AM36" s="401">
        <v>0</v>
      </c>
      <c r="AN36" s="401">
        <v>0</v>
      </c>
      <c r="AO36" s="614">
        <v>0.10149</v>
      </c>
      <c r="AP36" s="403">
        <v>3.9999999999999998E-6</v>
      </c>
      <c r="AQ36" s="404"/>
      <c r="AR36" s="403">
        <v>0.73546599999999995</v>
      </c>
      <c r="AS36" s="403">
        <v>0.34839900000000001</v>
      </c>
      <c r="AT36" s="390"/>
      <c r="AU36" s="390"/>
      <c r="AV36" s="390"/>
      <c r="AW36" s="390"/>
      <c r="AX36" s="390"/>
      <c r="AY36" s="390"/>
      <c r="AZ36" s="390"/>
      <c r="BA36" s="390"/>
      <c r="BB36" s="390"/>
    </row>
    <row r="37" spans="1:54" ht="15" customHeight="1" x14ac:dyDescent="0.2">
      <c r="A37" s="398">
        <v>63</v>
      </c>
      <c r="B37" s="399" t="s">
        <v>283</v>
      </c>
      <c r="C37" s="400">
        <v>0</v>
      </c>
      <c r="D37" s="401">
        <v>5.9299999999999999E-4</v>
      </c>
      <c r="E37" s="401">
        <v>0</v>
      </c>
      <c r="F37" s="401">
        <v>3.5300000000000002E-4</v>
      </c>
      <c r="G37" s="401">
        <v>2.3699999999999999E-4</v>
      </c>
      <c r="H37" s="401">
        <v>1.2400000000000001E-4</v>
      </c>
      <c r="I37" s="401">
        <v>1.2400000000000001E-4</v>
      </c>
      <c r="J37" s="401">
        <v>2.9799999999999998E-4</v>
      </c>
      <c r="K37" s="401">
        <v>9.9999999999999995E-7</v>
      </c>
      <c r="L37" s="401">
        <v>1.6699999999999999E-4</v>
      </c>
      <c r="M37" s="401">
        <v>2.2800000000000001E-4</v>
      </c>
      <c r="N37" s="401">
        <v>2.12E-4</v>
      </c>
      <c r="O37" s="401">
        <v>1.17E-4</v>
      </c>
      <c r="P37" s="401">
        <v>3.7800000000000003E-4</v>
      </c>
      <c r="Q37" s="401">
        <v>8.2399999999999997E-4</v>
      </c>
      <c r="R37" s="401">
        <v>5.1800000000000001E-4</v>
      </c>
      <c r="S37" s="401">
        <v>3.8499999999999998E-4</v>
      </c>
      <c r="T37" s="401">
        <v>1.6119999999999999E-3</v>
      </c>
      <c r="U37" s="401">
        <v>1.5969999999999999E-3</v>
      </c>
      <c r="V37" s="401">
        <v>4.1E-5</v>
      </c>
      <c r="W37" s="401">
        <v>2.63E-4</v>
      </c>
      <c r="X37" s="401">
        <v>4.1E-5</v>
      </c>
      <c r="Y37" s="401">
        <v>1.64E-4</v>
      </c>
      <c r="Z37" s="401">
        <v>6.5799999999999995E-4</v>
      </c>
      <c r="AA37" s="401">
        <v>1.2899999999999999E-4</v>
      </c>
      <c r="AB37" s="401">
        <v>2.4800000000000001E-4</v>
      </c>
      <c r="AC37" s="401">
        <v>2.3499999999999999E-4</v>
      </c>
      <c r="AD37" s="401">
        <v>2.2800000000000001E-4</v>
      </c>
      <c r="AE37" s="401">
        <v>9.9999999999999995E-7</v>
      </c>
      <c r="AF37" s="401">
        <v>3.97E-4</v>
      </c>
      <c r="AG37" s="401">
        <v>4.9620000000000003E-3</v>
      </c>
      <c r="AH37" s="401">
        <v>7.2000000000000002E-5</v>
      </c>
      <c r="AI37" s="401">
        <v>9.9999999999999995E-7</v>
      </c>
      <c r="AJ37" s="401">
        <v>9.1000000000000003E-5</v>
      </c>
      <c r="AK37" s="401">
        <v>0</v>
      </c>
      <c r="AL37" s="401">
        <v>4.7899999999999999E-4</v>
      </c>
      <c r="AM37" s="401">
        <v>5.9000000000000003E-4</v>
      </c>
      <c r="AN37" s="401">
        <v>0</v>
      </c>
      <c r="AO37" s="614">
        <v>2.457E-3</v>
      </c>
      <c r="AP37" s="403">
        <v>5.0600000000000005E-4</v>
      </c>
      <c r="AQ37" s="404"/>
      <c r="AR37" s="403">
        <v>0.70424299999999995</v>
      </c>
      <c r="AS37" s="403">
        <v>0.46853800000000001</v>
      </c>
      <c r="AT37" s="390"/>
      <c r="AU37" s="390"/>
      <c r="AV37" s="390"/>
      <c r="AW37" s="390"/>
      <c r="AX37" s="390"/>
      <c r="AY37" s="390"/>
      <c r="AZ37" s="390"/>
      <c r="BA37" s="390"/>
      <c r="BB37" s="390"/>
    </row>
    <row r="38" spans="1:54" ht="15" customHeight="1" x14ac:dyDescent="0.2">
      <c r="A38" s="398">
        <v>64</v>
      </c>
      <c r="B38" s="399" t="s">
        <v>284</v>
      </c>
      <c r="C38" s="400">
        <v>0</v>
      </c>
      <c r="D38" s="401">
        <v>0</v>
      </c>
      <c r="E38" s="401">
        <v>0</v>
      </c>
      <c r="F38" s="401">
        <v>0</v>
      </c>
      <c r="G38" s="401">
        <v>0</v>
      </c>
      <c r="H38" s="401">
        <v>0</v>
      </c>
      <c r="I38" s="401">
        <v>0</v>
      </c>
      <c r="J38" s="401">
        <v>3.0000000000000001E-6</v>
      </c>
      <c r="K38" s="401">
        <v>0</v>
      </c>
      <c r="L38" s="401">
        <v>9.9999999999999995E-7</v>
      </c>
      <c r="M38" s="401">
        <v>0</v>
      </c>
      <c r="N38" s="401">
        <v>1.9999999999999999E-6</v>
      </c>
      <c r="O38" s="401">
        <v>0</v>
      </c>
      <c r="P38" s="401">
        <v>0</v>
      </c>
      <c r="Q38" s="401">
        <v>0</v>
      </c>
      <c r="R38" s="401">
        <v>0</v>
      </c>
      <c r="S38" s="401">
        <v>0</v>
      </c>
      <c r="T38" s="401">
        <v>0</v>
      </c>
      <c r="U38" s="401">
        <v>0</v>
      </c>
      <c r="V38" s="401">
        <v>0</v>
      </c>
      <c r="W38" s="401">
        <v>0</v>
      </c>
      <c r="X38" s="401">
        <v>5.0000000000000004E-6</v>
      </c>
      <c r="Y38" s="401">
        <v>9.9999999999999995E-7</v>
      </c>
      <c r="Z38" s="401">
        <v>0</v>
      </c>
      <c r="AA38" s="401">
        <v>1.34E-4</v>
      </c>
      <c r="AB38" s="401">
        <v>0</v>
      </c>
      <c r="AC38" s="401">
        <v>2.0999999999999999E-5</v>
      </c>
      <c r="AD38" s="401">
        <v>1.17E-4</v>
      </c>
      <c r="AE38" s="401">
        <v>7.9999999999999996E-6</v>
      </c>
      <c r="AF38" s="401">
        <v>2.4399999999999999E-4</v>
      </c>
      <c r="AG38" s="401">
        <v>4.44E-4</v>
      </c>
      <c r="AH38" s="401">
        <v>1.4E-5</v>
      </c>
      <c r="AI38" s="401">
        <v>2.0999999999999999E-5</v>
      </c>
      <c r="AJ38" s="401">
        <v>1.2204E-2</v>
      </c>
      <c r="AK38" s="401">
        <v>6.0000000000000002E-6</v>
      </c>
      <c r="AL38" s="401">
        <v>2.8E-5</v>
      </c>
      <c r="AM38" s="401">
        <v>2.5799999999999998E-4</v>
      </c>
      <c r="AN38" s="401">
        <v>0</v>
      </c>
      <c r="AO38" s="614">
        <v>1.2899999999999999E-4</v>
      </c>
      <c r="AP38" s="403">
        <v>1.307E-3</v>
      </c>
      <c r="AQ38" s="404"/>
      <c r="AR38" s="403">
        <v>0.61144900000000002</v>
      </c>
      <c r="AS38" s="403">
        <v>0.52822800000000003</v>
      </c>
      <c r="AT38" s="390"/>
      <c r="AU38" s="390"/>
      <c r="AV38" s="390"/>
      <c r="AW38" s="390"/>
      <c r="AX38" s="390"/>
      <c r="AY38" s="390"/>
      <c r="AZ38" s="390"/>
      <c r="BA38" s="390"/>
      <c r="BB38" s="390"/>
    </row>
    <row r="39" spans="1:54" ht="15" customHeight="1" x14ac:dyDescent="0.2">
      <c r="A39" s="398">
        <v>65</v>
      </c>
      <c r="B39" s="399" t="s">
        <v>362</v>
      </c>
      <c r="C39" s="400">
        <v>2.1679999999999998E-3</v>
      </c>
      <c r="D39" s="401">
        <v>1.505E-3</v>
      </c>
      <c r="E39" s="401">
        <v>1.1298000000000001E-2</v>
      </c>
      <c r="F39" s="401">
        <v>2.0630000000000002E-3</v>
      </c>
      <c r="G39" s="401">
        <v>1.207E-3</v>
      </c>
      <c r="H39" s="401">
        <v>1.2340000000000001E-3</v>
      </c>
      <c r="I39" s="401">
        <v>1.954E-3</v>
      </c>
      <c r="J39" s="401">
        <v>8.4400000000000002E-4</v>
      </c>
      <c r="K39" s="401">
        <v>4.37E-4</v>
      </c>
      <c r="L39" s="401">
        <v>4.3899999999999999E-4</v>
      </c>
      <c r="M39" s="401">
        <v>1.0399999999999999E-3</v>
      </c>
      <c r="N39" s="401">
        <v>3.59E-4</v>
      </c>
      <c r="O39" s="401">
        <v>1.091E-3</v>
      </c>
      <c r="P39" s="401">
        <v>2.1100000000000001E-4</v>
      </c>
      <c r="Q39" s="401">
        <v>3.1510000000000002E-3</v>
      </c>
      <c r="R39" s="401">
        <v>4.9299999999999995E-4</v>
      </c>
      <c r="S39" s="401">
        <v>6.6500000000000001E-4</v>
      </c>
      <c r="T39" s="401">
        <v>3.6699999999999998E-4</v>
      </c>
      <c r="U39" s="401">
        <v>2.2800000000000001E-4</v>
      </c>
      <c r="V39" s="401">
        <v>1.0089999999999999E-3</v>
      </c>
      <c r="W39" s="401">
        <v>1.4100000000000001E-4</v>
      </c>
      <c r="X39" s="401">
        <v>1.58E-3</v>
      </c>
      <c r="Y39" s="401">
        <v>8.92E-4</v>
      </c>
      <c r="Z39" s="401">
        <v>1.289E-3</v>
      </c>
      <c r="AA39" s="401">
        <v>9.4459999999999995E-3</v>
      </c>
      <c r="AB39" s="401">
        <v>1.853E-3</v>
      </c>
      <c r="AC39" s="401">
        <v>6.5700000000000003E-4</v>
      </c>
      <c r="AD39" s="401">
        <v>3.5539999999999999E-3</v>
      </c>
      <c r="AE39" s="401">
        <v>1.4899999999999999E-4</v>
      </c>
      <c r="AF39" s="401">
        <v>1.173E-3</v>
      </c>
      <c r="AG39" s="401">
        <v>1.224E-3</v>
      </c>
      <c r="AH39" s="401">
        <v>9.9999999999999995E-7</v>
      </c>
      <c r="AI39" s="401">
        <v>1.457E-3</v>
      </c>
      <c r="AJ39" s="401">
        <v>9.3199999999999999E-4</v>
      </c>
      <c r="AK39" s="401">
        <v>0</v>
      </c>
      <c r="AL39" s="401">
        <v>1.952E-3</v>
      </c>
      <c r="AM39" s="401">
        <v>2.2030000000000001E-3</v>
      </c>
      <c r="AN39" s="401">
        <v>0</v>
      </c>
      <c r="AO39" s="614">
        <v>2.3800000000000001E-4</v>
      </c>
      <c r="AP39" s="403">
        <v>1.1039999999999999E-3</v>
      </c>
      <c r="AQ39" s="404"/>
      <c r="AR39" s="403">
        <v>0.63195500000000004</v>
      </c>
      <c r="AS39" s="403">
        <v>0.53484900000000002</v>
      </c>
      <c r="AT39" s="390"/>
      <c r="AU39" s="390"/>
      <c r="AV39" s="390"/>
      <c r="AW39" s="390"/>
      <c r="AX39" s="390"/>
      <c r="AY39" s="390"/>
      <c r="AZ39" s="390"/>
      <c r="BA39" s="390"/>
      <c r="BB39" s="390"/>
    </row>
    <row r="40" spans="1:54" ht="15" customHeight="1" x14ac:dyDescent="0.2">
      <c r="A40" s="398">
        <v>66</v>
      </c>
      <c r="B40" s="399" t="s">
        <v>285</v>
      </c>
      <c r="C40" s="400">
        <v>3.5146999999999998E-2</v>
      </c>
      <c r="D40" s="401">
        <v>2.1073000000000001E-2</v>
      </c>
      <c r="E40" s="401">
        <v>1.0961E-2</v>
      </c>
      <c r="F40" s="401">
        <v>3.2203000000000002E-2</v>
      </c>
      <c r="G40" s="401">
        <v>3.9441999999999998E-2</v>
      </c>
      <c r="H40" s="401">
        <v>2.9960000000000001E-2</v>
      </c>
      <c r="I40" s="401">
        <v>1.8905000000000002E-2</v>
      </c>
      <c r="J40" s="401">
        <v>7.9702999999999996E-2</v>
      </c>
      <c r="K40" s="401">
        <v>3.116E-2</v>
      </c>
      <c r="L40" s="401">
        <v>4.4436999999999997E-2</v>
      </c>
      <c r="M40" s="401">
        <v>6.1652999999999999E-2</v>
      </c>
      <c r="N40" s="401">
        <v>1.8057E-2</v>
      </c>
      <c r="O40" s="401">
        <v>3.1127999999999999E-2</v>
      </c>
      <c r="P40" s="401">
        <v>3.5414000000000001E-2</v>
      </c>
      <c r="Q40" s="401">
        <v>4.8687000000000001E-2</v>
      </c>
      <c r="R40" s="401">
        <v>3.5713000000000002E-2</v>
      </c>
      <c r="S40" s="401">
        <v>3.8324999999999998E-2</v>
      </c>
      <c r="T40" s="401">
        <v>4.3888999999999997E-2</v>
      </c>
      <c r="U40" s="401">
        <v>4.2951999999999997E-2</v>
      </c>
      <c r="V40" s="401">
        <v>2.5602E-2</v>
      </c>
      <c r="W40" s="401">
        <v>3.1165999999999999E-2</v>
      </c>
      <c r="X40" s="401">
        <v>4.8119000000000002E-2</v>
      </c>
      <c r="Y40" s="401">
        <v>0.11254699999999999</v>
      </c>
      <c r="Z40" s="401">
        <v>8.2650000000000001E-2</v>
      </c>
      <c r="AA40" s="401">
        <v>0.132602</v>
      </c>
      <c r="AB40" s="401">
        <v>6.4324000000000006E-2</v>
      </c>
      <c r="AC40" s="401">
        <v>8.3432000000000006E-2</v>
      </c>
      <c r="AD40" s="401">
        <v>0.119742</v>
      </c>
      <c r="AE40" s="401">
        <v>1.7274999999999999E-2</v>
      </c>
      <c r="AF40" s="401">
        <v>0.15093500000000001</v>
      </c>
      <c r="AG40" s="401">
        <v>0.157358</v>
      </c>
      <c r="AH40" s="401">
        <v>8.3242999999999998E-2</v>
      </c>
      <c r="AI40" s="401">
        <v>0.101897</v>
      </c>
      <c r="AJ40" s="401">
        <v>4.6698000000000003E-2</v>
      </c>
      <c r="AK40" s="401">
        <v>7.2760000000000005E-2</v>
      </c>
      <c r="AL40" s="401">
        <v>0.13709499999999999</v>
      </c>
      <c r="AM40" s="401">
        <v>3.8545000000000003E-2</v>
      </c>
      <c r="AN40" s="401">
        <v>0</v>
      </c>
      <c r="AO40" s="614">
        <v>2.8285999999999999E-2</v>
      </c>
      <c r="AP40" s="403">
        <v>7.3859999999999995E-2</v>
      </c>
      <c r="AQ40" s="404"/>
      <c r="AR40" s="403">
        <v>0.65778499999999995</v>
      </c>
      <c r="AS40" s="403">
        <v>0.430672</v>
      </c>
      <c r="AT40" s="390"/>
      <c r="AU40" s="390"/>
      <c r="AV40" s="390"/>
      <c r="AW40" s="390"/>
      <c r="AX40" s="390"/>
      <c r="AY40" s="390"/>
      <c r="AZ40" s="390"/>
      <c r="BA40" s="390"/>
      <c r="BB40" s="390"/>
    </row>
    <row r="41" spans="1:54" ht="15" customHeight="1" x14ac:dyDescent="0.2">
      <c r="A41" s="398">
        <v>67</v>
      </c>
      <c r="B41" s="399" t="s">
        <v>286</v>
      </c>
      <c r="C41" s="400">
        <v>2.6949999999999999E-3</v>
      </c>
      <c r="D41" s="401">
        <v>1.01E-4</v>
      </c>
      <c r="E41" s="401">
        <v>1.5659999999999999E-3</v>
      </c>
      <c r="F41" s="401">
        <v>2.33E-4</v>
      </c>
      <c r="G41" s="401">
        <v>2.8699999999999998E-4</v>
      </c>
      <c r="H41" s="401">
        <v>2.0599999999999999E-4</v>
      </c>
      <c r="I41" s="401">
        <v>2.1900000000000001E-4</v>
      </c>
      <c r="J41" s="401">
        <v>2.1699999999999999E-4</v>
      </c>
      <c r="K41" s="401">
        <v>8.5000000000000006E-5</v>
      </c>
      <c r="L41" s="401">
        <v>9.3999999999999994E-5</v>
      </c>
      <c r="M41" s="401">
        <v>1.55E-4</v>
      </c>
      <c r="N41" s="401">
        <v>6.2000000000000003E-5</v>
      </c>
      <c r="O41" s="401">
        <v>4.8999999999999998E-5</v>
      </c>
      <c r="P41" s="401">
        <v>8.1000000000000004E-5</v>
      </c>
      <c r="Q41" s="401">
        <v>1.4999999999999999E-4</v>
      </c>
      <c r="R41" s="401">
        <v>1.17E-4</v>
      </c>
      <c r="S41" s="401">
        <v>1.1400000000000001E-4</v>
      </c>
      <c r="T41" s="401">
        <v>3.4900000000000003E-4</v>
      </c>
      <c r="U41" s="401">
        <v>1.4200000000000001E-4</v>
      </c>
      <c r="V41" s="401">
        <v>2.7399999999999999E-4</v>
      </c>
      <c r="W41" s="401">
        <v>1.5100000000000001E-4</v>
      </c>
      <c r="X41" s="401">
        <v>3.0499999999999999E-4</v>
      </c>
      <c r="Y41" s="401">
        <v>3.6699999999999998E-4</v>
      </c>
      <c r="Z41" s="401">
        <v>1.05E-4</v>
      </c>
      <c r="AA41" s="401">
        <v>3.4000000000000002E-4</v>
      </c>
      <c r="AB41" s="401">
        <v>6.7999999999999999E-5</v>
      </c>
      <c r="AC41" s="401">
        <v>6.3400000000000001E-4</v>
      </c>
      <c r="AD41" s="401">
        <v>2.6899999999999998E-4</v>
      </c>
      <c r="AE41" s="401">
        <v>6.4400000000000004E-4</v>
      </c>
      <c r="AF41" s="401">
        <v>4.1199999999999999E-4</v>
      </c>
      <c r="AG41" s="401">
        <v>5.9610000000000002E-3</v>
      </c>
      <c r="AH41" s="401">
        <v>3.9599999999999998E-4</v>
      </c>
      <c r="AI41" s="401">
        <v>8.0260000000000001E-3</v>
      </c>
      <c r="AJ41" s="401">
        <v>2.4843E-2</v>
      </c>
      <c r="AK41" s="401">
        <v>2.3770000000000002E-3</v>
      </c>
      <c r="AL41" s="401">
        <v>1.717E-3</v>
      </c>
      <c r="AM41" s="401">
        <v>1.2985999999999999E-2</v>
      </c>
      <c r="AN41" s="401">
        <v>0</v>
      </c>
      <c r="AO41" s="614">
        <v>3.4190000000000002E-3</v>
      </c>
      <c r="AP41" s="403">
        <v>4.2040000000000003E-3</v>
      </c>
      <c r="AQ41" s="404"/>
      <c r="AR41" s="403">
        <v>0.54804799999999998</v>
      </c>
      <c r="AS41" s="403">
        <v>0.31551400000000002</v>
      </c>
      <c r="AT41" s="390"/>
      <c r="AU41" s="390"/>
      <c r="AV41" s="390"/>
      <c r="AW41" s="390"/>
      <c r="AX41" s="390"/>
      <c r="AY41" s="390"/>
      <c r="AZ41" s="390"/>
      <c r="BA41" s="390"/>
      <c r="BB41" s="390"/>
    </row>
    <row r="42" spans="1:54" ht="15" customHeight="1" x14ac:dyDescent="0.2">
      <c r="A42" s="398">
        <v>68</v>
      </c>
      <c r="B42" s="399" t="s">
        <v>287</v>
      </c>
      <c r="C42" s="400">
        <v>2.13E-4</v>
      </c>
      <c r="D42" s="401">
        <v>4.5019999999999999E-3</v>
      </c>
      <c r="E42" s="401">
        <v>1.0089999999999999E-3</v>
      </c>
      <c r="F42" s="401">
        <v>1E-3</v>
      </c>
      <c r="G42" s="401">
        <v>7.6900000000000004E-4</v>
      </c>
      <c r="H42" s="401">
        <v>1.1800000000000001E-3</v>
      </c>
      <c r="I42" s="401">
        <v>6.4800000000000003E-4</v>
      </c>
      <c r="J42" s="401">
        <v>4.9700000000000005E-4</v>
      </c>
      <c r="K42" s="401">
        <v>2.6499999999999999E-4</v>
      </c>
      <c r="L42" s="401">
        <v>1.8100000000000001E-4</v>
      </c>
      <c r="M42" s="401">
        <v>7.9799999999999999E-4</v>
      </c>
      <c r="N42" s="401">
        <v>2.5099999999999998E-4</v>
      </c>
      <c r="O42" s="401">
        <v>3.9899999999999999E-4</v>
      </c>
      <c r="P42" s="401">
        <v>6.02E-4</v>
      </c>
      <c r="Q42" s="401">
        <v>1.1950000000000001E-3</v>
      </c>
      <c r="R42" s="401">
        <v>1.0430000000000001E-3</v>
      </c>
      <c r="S42" s="401">
        <v>1.297E-3</v>
      </c>
      <c r="T42" s="401">
        <v>5.22E-4</v>
      </c>
      <c r="U42" s="401">
        <v>7.85E-4</v>
      </c>
      <c r="V42" s="401">
        <v>3.4600000000000001E-4</v>
      </c>
      <c r="W42" s="401">
        <v>3.9899999999999999E-4</v>
      </c>
      <c r="X42" s="401">
        <v>8.5899999999999995E-4</v>
      </c>
      <c r="Y42" s="401">
        <v>1.201E-3</v>
      </c>
      <c r="Z42" s="401">
        <v>4.1E-5</v>
      </c>
      <c r="AA42" s="401">
        <v>7.94E-4</v>
      </c>
      <c r="AB42" s="401">
        <v>2.9359999999999998E-3</v>
      </c>
      <c r="AC42" s="401">
        <v>2.0890000000000001E-3</v>
      </c>
      <c r="AD42" s="401">
        <v>3.3249999999999998E-3</v>
      </c>
      <c r="AE42" s="401">
        <v>2.1800000000000001E-4</v>
      </c>
      <c r="AF42" s="401">
        <v>1.8469999999999999E-3</v>
      </c>
      <c r="AG42" s="401">
        <v>2.1909999999999998E-3</v>
      </c>
      <c r="AH42" s="401">
        <v>2.9420000000000002E-3</v>
      </c>
      <c r="AI42" s="401">
        <v>3.9579999999999997E-3</v>
      </c>
      <c r="AJ42" s="401">
        <v>2.7230000000000002E-3</v>
      </c>
      <c r="AK42" s="401">
        <v>4.4559999999999999E-3</v>
      </c>
      <c r="AL42" s="401">
        <v>1.469E-3</v>
      </c>
      <c r="AM42" s="401">
        <v>1.8439999999999999E-3</v>
      </c>
      <c r="AN42" s="401">
        <v>0</v>
      </c>
      <c r="AO42" s="614">
        <v>8.7999999999999998E-5</v>
      </c>
      <c r="AP42" s="403">
        <v>1.639E-3</v>
      </c>
      <c r="AQ42" s="404"/>
      <c r="AR42" s="403">
        <v>0</v>
      </c>
      <c r="AS42" s="403">
        <v>0</v>
      </c>
      <c r="AT42" s="390"/>
      <c r="AU42" s="390"/>
      <c r="AV42" s="390"/>
      <c r="AW42" s="390"/>
      <c r="AX42" s="390"/>
      <c r="AY42" s="390"/>
      <c r="AZ42" s="390"/>
      <c r="BA42" s="390"/>
      <c r="BB42" s="390"/>
    </row>
    <row r="43" spans="1:54" ht="15" customHeight="1" x14ac:dyDescent="0.2">
      <c r="A43" s="398">
        <v>69</v>
      </c>
      <c r="B43" s="399" t="s">
        <v>288</v>
      </c>
      <c r="C43" s="400">
        <v>5.5050000000000003E-3</v>
      </c>
      <c r="D43" s="401">
        <v>7.6300000000000001E-4</v>
      </c>
      <c r="E43" s="401">
        <v>8.6730000000000002E-3</v>
      </c>
      <c r="F43" s="401">
        <v>6.6259999999999999E-3</v>
      </c>
      <c r="G43" s="401">
        <v>5.0140000000000002E-3</v>
      </c>
      <c r="H43" s="401">
        <v>2.3440000000000002E-3</v>
      </c>
      <c r="I43" s="401">
        <v>1.1247999999999999E-2</v>
      </c>
      <c r="J43" s="401">
        <v>2.5219999999999999E-3</v>
      </c>
      <c r="K43" s="401">
        <v>1.814E-2</v>
      </c>
      <c r="L43" s="401">
        <v>2.3570000000000002E-3</v>
      </c>
      <c r="M43" s="401">
        <v>1.0485E-2</v>
      </c>
      <c r="N43" s="401">
        <v>8.5129999999999997E-3</v>
      </c>
      <c r="O43" s="401">
        <v>4.7590000000000002E-3</v>
      </c>
      <c r="P43" s="401">
        <v>4.614E-3</v>
      </c>
      <c r="Q43" s="401">
        <v>7.2119999999999997E-3</v>
      </c>
      <c r="R43" s="401">
        <v>6.1260000000000004E-3</v>
      </c>
      <c r="S43" s="401">
        <v>2.421E-3</v>
      </c>
      <c r="T43" s="401">
        <v>5.9500000000000004E-4</v>
      </c>
      <c r="U43" s="401">
        <v>1.4630000000000001E-3</v>
      </c>
      <c r="V43" s="401">
        <v>2.1250000000000002E-3</v>
      </c>
      <c r="W43" s="401">
        <v>1.052E-3</v>
      </c>
      <c r="X43" s="401">
        <v>2.0890000000000001E-3</v>
      </c>
      <c r="Y43" s="401">
        <v>1.3984E-2</v>
      </c>
      <c r="Z43" s="401">
        <v>3.264E-3</v>
      </c>
      <c r="AA43" s="401">
        <v>6.5180000000000004E-3</v>
      </c>
      <c r="AB43" s="401">
        <v>7.7679999999999997E-3</v>
      </c>
      <c r="AC43" s="401">
        <v>4.0689999999999997E-3</v>
      </c>
      <c r="AD43" s="401">
        <v>1.0595E-2</v>
      </c>
      <c r="AE43" s="401">
        <v>2.3530000000000001E-3</v>
      </c>
      <c r="AF43" s="401">
        <v>1.7899999999999999E-3</v>
      </c>
      <c r="AG43" s="401">
        <v>6.084E-3</v>
      </c>
      <c r="AH43" s="401">
        <v>2.3599999999999999E-4</v>
      </c>
      <c r="AI43" s="401">
        <v>6.8859999999999998E-3</v>
      </c>
      <c r="AJ43" s="401">
        <v>3.238E-3</v>
      </c>
      <c r="AK43" s="401">
        <v>1.2482999999999999E-2</v>
      </c>
      <c r="AL43" s="401">
        <v>5.0509999999999999E-3</v>
      </c>
      <c r="AM43" s="401">
        <v>6.2430000000000003E-3</v>
      </c>
      <c r="AN43" s="401">
        <v>4.8999999999999998E-4</v>
      </c>
      <c r="AO43" s="614">
        <v>0</v>
      </c>
      <c r="AP43" s="405">
        <v>5.1489999999999999E-3</v>
      </c>
      <c r="AQ43" s="404"/>
      <c r="AR43" s="403">
        <v>0.65922000000000003</v>
      </c>
      <c r="AS43" s="403">
        <v>7.4229999999999999E-3</v>
      </c>
      <c r="AT43" s="390"/>
      <c r="AU43" s="390"/>
      <c r="AV43" s="390"/>
      <c r="AW43" s="390"/>
      <c r="AX43" s="390"/>
      <c r="AY43" s="390"/>
      <c r="AZ43" s="390"/>
      <c r="BA43" s="390"/>
      <c r="BB43" s="390"/>
    </row>
    <row r="44" spans="1:54" ht="15" customHeight="1" x14ac:dyDescent="0.2">
      <c r="A44" s="406" t="s">
        <v>299</v>
      </c>
      <c r="B44" s="407" t="s">
        <v>289</v>
      </c>
      <c r="C44" s="408">
        <v>0.55640000000000001</v>
      </c>
      <c r="D44" s="409">
        <v>0.39322299999999999</v>
      </c>
      <c r="E44" s="409">
        <v>0.34473700000000002</v>
      </c>
      <c r="F44" s="409">
        <v>0.43771900000000002</v>
      </c>
      <c r="G44" s="409">
        <v>0.67550900000000003</v>
      </c>
      <c r="H44" s="409">
        <v>0.58877599999999997</v>
      </c>
      <c r="I44" s="409">
        <v>0.63279799999999997</v>
      </c>
      <c r="J44" s="409">
        <v>0.59272199999999997</v>
      </c>
      <c r="K44" s="409">
        <v>0.53434800000000005</v>
      </c>
      <c r="L44" s="409">
        <v>0.544049</v>
      </c>
      <c r="M44" s="409">
        <v>0.48396499999999998</v>
      </c>
      <c r="N44" s="409">
        <v>0.67247599999999996</v>
      </c>
      <c r="O44" s="409">
        <v>0.770173</v>
      </c>
      <c r="P44" s="409">
        <v>0.46281099999999997</v>
      </c>
      <c r="Q44" s="409">
        <v>0.53296200000000005</v>
      </c>
      <c r="R44" s="409">
        <v>0.53547599999999995</v>
      </c>
      <c r="S44" s="409">
        <v>0.64630900000000002</v>
      </c>
      <c r="T44" s="409">
        <v>0.66278499999999996</v>
      </c>
      <c r="U44" s="409">
        <v>0.64559100000000003</v>
      </c>
      <c r="V44" s="409">
        <v>0.679114</v>
      </c>
      <c r="W44" s="409">
        <v>0.72079599999999999</v>
      </c>
      <c r="X44" s="409">
        <v>0.50147399999999998</v>
      </c>
      <c r="Y44" s="409">
        <v>0.50385800000000003</v>
      </c>
      <c r="Z44" s="409">
        <v>0.52801500000000001</v>
      </c>
      <c r="AA44" s="409">
        <v>0.50151400000000002</v>
      </c>
      <c r="AB44" s="409">
        <v>0.34356999999999999</v>
      </c>
      <c r="AC44" s="409">
        <v>0.29485299999999998</v>
      </c>
      <c r="AD44" s="409">
        <v>0.36807899999999999</v>
      </c>
      <c r="AE44" s="409">
        <v>0.148064</v>
      </c>
      <c r="AF44" s="409">
        <v>0.457567</v>
      </c>
      <c r="AG44" s="409">
        <v>0.50758499999999995</v>
      </c>
      <c r="AH44" s="409">
        <v>0.26453399999999999</v>
      </c>
      <c r="AI44" s="409">
        <v>0.29575699999999999</v>
      </c>
      <c r="AJ44" s="409">
        <v>0.38855099999999998</v>
      </c>
      <c r="AK44" s="409">
        <v>0.36804500000000001</v>
      </c>
      <c r="AL44" s="409">
        <v>0.34221499999999999</v>
      </c>
      <c r="AM44" s="409">
        <v>0.45195200000000002</v>
      </c>
      <c r="AN44" s="409">
        <v>1</v>
      </c>
      <c r="AO44" s="615">
        <v>0.34078000000000003</v>
      </c>
      <c r="AP44" s="411">
        <v>0.44048999999999999</v>
      </c>
      <c r="AQ44" s="404"/>
      <c r="AR44" s="411">
        <v>0.55950999999999995</v>
      </c>
      <c r="AS44" s="411">
        <v>0.29388700000000001</v>
      </c>
      <c r="AT44" s="390"/>
      <c r="AU44" s="390"/>
      <c r="AV44" s="390"/>
      <c r="AW44" s="390"/>
      <c r="AX44" s="390"/>
      <c r="AY44" s="390"/>
      <c r="AZ44" s="390"/>
      <c r="BA44" s="390"/>
      <c r="BB44" s="390"/>
    </row>
    <row r="45" spans="1:54" ht="15" customHeight="1" x14ac:dyDescent="0.2">
      <c r="A45" s="398" t="s">
        <v>290</v>
      </c>
      <c r="B45" s="399" t="s">
        <v>291</v>
      </c>
      <c r="C45" s="400">
        <v>1.6980000000000001E-3</v>
      </c>
      <c r="D45" s="401">
        <v>1.2947999999999999E-2</v>
      </c>
      <c r="E45" s="401">
        <v>3.3348999999999997E-2</v>
      </c>
      <c r="F45" s="401">
        <v>1.6728E-2</v>
      </c>
      <c r="G45" s="401">
        <v>5.7850000000000002E-3</v>
      </c>
      <c r="H45" s="401">
        <v>8.3280000000000003E-3</v>
      </c>
      <c r="I45" s="401">
        <v>5.5589999999999997E-3</v>
      </c>
      <c r="J45" s="401">
        <v>1.2461E-2</v>
      </c>
      <c r="K45" s="401">
        <v>5.5230000000000001E-3</v>
      </c>
      <c r="L45" s="401">
        <v>1.3949E-2</v>
      </c>
      <c r="M45" s="401">
        <v>1.2338999999999999E-2</v>
      </c>
      <c r="N45" s="401">
        <v>3.2529999999999998E-3</v>
      </c>
      <c r="O45" s="401">
        <v>7.7739999999999997E-3</v>
      </c>
      <c r="P45" s="401">
        <v>9.3970000000000008E-3</v>
      </c>
      <c r="Q45" s="401">
        <v>1.2217E-2</v>
      </c>
      <c r="R45" s="401">
        <v>9.5739999999999992E-3</v>
      </c>
      <c r="S45" s="401">
        <v>1.1641E-2</v>
      </c>
      <c r="T45" s="401">
        <v>1.0172E-2</v>
      </c>
      <c r="U45" s="401">
        <v>1.4227999999999999E-2</v>
      </c>
      <c r="V45" s="401">
        <v>3.1229E-2</v>
      </c>
      <c r="W45" s="401">
        <v>5.306E-3</v>
      </c>
      <c r="X45" s="401">
        <v>1.1571E-2</v>
      </c>
      <c r="Y45" s="401">
        <v>1.1891000000000001E-2</v>
      </c>
      <c r="Z45" s="401">
        <v>4.6109999999999996E-3</v>
      </c>
      <c r="AA45" s="401">
        <v>9.1680000000000008E-3</v>
      </c>
      <c r="AB45" s="401">
        <v>1.6898E-2</v>
      </c>
      <c r="AC45" s="401">
        <v>1.3431E-2</v>
      </c>
      <c r="AD45" s="401">
        <v>2.5957000000000001E-2</v>
      </c>
      <c r="AE45" s="401">
        <v>1.029E-3</v>
      </c>
      <c r="AF45" s="401">
        <v>5.8770000000000003E-3</v>
      </c>
      <c r="AG45" s="401">
        <v>5.3889999999999997E-3</v>
      </c>
      <c r="AH45" s="401">
        <v>8.1689999999999992E-3</v>
      </c>
      <c r="AI45" s="401">
        <v>4.2180000000000004E-3</v>
      </c>
      <c r="AJ45" s="401">
        <v>8.7799999999999996E-3</v>
      </c>
      <c r="AK45" s="401">
        <v>3.5077999999999998E-2</v>
      </c>
      <c r="AL45" s="401">
        <v>9.8499999999999994E-3</v>
      </c>
      <c r="AM45" s="401">
        <v>1.4838E-2</v>
      </c>
      <c r="AN45" s="401">
        <v>0</v>
      </c>
      <c r="AO45" s="614">
        <v>1.9970000000000001E-3</v>
      </c>
      <c r="AP45" s="412">
        <v>9.9570000000000006E-3</v>
      </c>
      <c r="AQ45" s="404"/>
      <c r="AR45" s="404"/>
      <c r="AS45" s="404"/>
      <c r="AT45" s="390"/>
      <c r="AU45" s="390"/>
      <c r="AV45" s="390"/>
      <c r="AW45" s="390"/>
      <c r="AX45" s="390"/>
      <c r="AY45" s="390"/>
      <c r="AZ45" s="390"/>
      <c r="BA45" s="390"/>
      <c r="BB45" s="390"/>
    </row>
    <row r="46" spans="1:54" ht="15" customHeight="1" x14ac:dyDescent="0.2">
      <c r="A46" s="398" t="s">
        <v>292</v>
      </c>
      <c r="B46" s="399" t="s">
        <v>1</v>
      </c>
      <c r="C46" s="400">
        <v>0.153028</v>
      </c>
      <c r="D46" s="401">
        <v>0.25747100000000001</v>
      </c>
      <c r="E46" s="401">
        <v>0.177374</v>
      </c>
      <c r="F46" s="401">
        <v>0.24601500000000001</v>
      </c>
      <c r="G46" s="401">
        <v>0.144432</v>
      </c>
      <c r="H46" s="401">
        <v>0.29530800000000001</v>
      </c>
      <c r="I46" s="401">
        <v>0.129193</v>
      </c>
      <c r="J46" s="401">
        <v>0.11523700000000001</v>
      </c>
      <c r="K46" s="401">
        <v>9.0633000000000005E-2</v>
      </c>
      <c r="L46" s="401">
        <v>0.247476</v>
      </c>
      <c r="M46" s="401">
        <v>0.24607799999999999</v>
      </c>
      <c r="N46" s="401">
        <v>0.122201</v>
      </c>
      <c r="O46" s="401">
        <v>0.17247100000000001</v>
      </c>
      <c r="P46" s="401">
        <v>0.310172</v>
      </c>
      <c r="Q46" s="401">
        <v>0.16475300000000001</v>
      </c>
      <c r="R46" s="401">
        <v>0.26119399999999998</v>
      </c>
      <c r="S46" s="401">
        <v>0.28465400000000002</v>
      </c>
      <c r="T46" s="401">
        <v>0.199266</v>
      </c>
      <c r="U46" s="401">
        <v>0.19325600000000001</v>
      </c>
      <c r="V46" s="401">
        <v>3.4450000000000001E-2</v>
      </c>
      <c r="W46" s="401">
        <v>0.18775800000000001</v>
      </c>
      <c r="X46" s="401">
        <v>0.26282800000000001</v>
      </c>
      <c r="Y46" s="401">
        <v>0.34335199999999999</v>
      </c>
      <c r="Z46" s="401">
        <v>7.3520000000000002E-2</v>
      </c>
      <c r="AA46" s="401">
        <v>0.122907</v>
      </c>
      <c r="AB46" s="401">
        <v>0.45842899999999998</v>
      </c>
      <c r="AC46" s="401">
        <v>0.43969599999999998</v>
      </c>
      <c r="AD46" s="401">
        <v>0.30506299999999997</v>
      </c>
      <c r="AE46" s="401">
        <v>3.4349999999999999E-2</v>
      </c>
      <c r="AF46" s="401">
        <v>0.37218200000000001</v>
      </c>
      <c r="AG46" s="401">
        <v>0.16040499999999999</v>
      </c>
      <c r="AH46" s="401">
        <v>0.34839900000000001</v>
      </c>
      <c r="AI46" s="401">
        <v>0.46853800000000001</v>
      </c>
      <c r="AJ46" s="401">
        <v>0.52822800000000003</v>
      </c>
      <c r="AK46" s="401">
        <v>0.53484900000000002</v>
      </c>
      <c r="AL46" s="401">
        <v>0.430672</v>
      </c>
      <c r="AM46" s="401">
        <v>0.31551400000000002</v>
      </c>
      <c r="AN46" s="401">
        <v>0</v>
      </c>
      <c r="AO46" s="614">
        <v>7.4229999999999999E-3</v>
      </c>
      <c r="AP46" s="403">
        <v>0.29388700000000001</v>
      </c>
      <c r="AQ46" s="404"/>
      <c r="AR46" s="404"/>
      <c r="AS46" s="404"/>
      <c r="AT46" s="390"/>
      <c r="AU46" s="390"/>
      <c r="AV46" s="390"/>
      <c r="AW46" s="390"/>
      <c r="AX46" s="390"/>
      <c r="AY46" s="390"/>
      <c r="AZ46" s="390"/>
      <c r="BA46" s="390"/>
      <c r="BB46" s="390"/>
    </row>
    <row r="47" spans="1:54" ht="15" customHeight="1" x14ac:dyDescent="0.2">
      <c r="A47" s="398" t="s">
        <v>293</v>
      </c>
      <c r="B47" s="399" t="s">
        <v>39</v>
      </c>
      <c r="C47" s="400">
        <v>0.15632199999999999</v>
      </c>
      <c r="D47" s="401">
        <v>0.27618500000000001</v>
      </c>
      <c r="E47" s="401">
        <v>0.26228600000000002</v>
      </c>
      <c r="F47" s="401">
        <v>0.12848100000000001</v>
      </c>
      <c r="G47" s="401">
        <v>0.11021599999999999</v>
      </c>
      <c r="H47" s="401">
        <v>2.4906999999999999E-2</v>
      </c>
      <c r="I47" s="401">
        <v>0.13733300000000001</v>
      </c>
      <c r="J47" s="401">
        <v>0.145126</v>
      </c>
      <c r="K47" s="401">
        <v>0.20030700000000001</v>
      </c>
      <c r="L47" s="401">
        <v>8.4130999999999997E-2</v>
      </c>
      <c r="M47" s="401">
        <v>0.13797200000000001</v>
      </c>
      <c r="N47" s="401">
        <v>0.14806</v>
      </c>
      <c r="O47" s="401">
        <v>1.5221999999999999E-2</v>
      </c>
      <c r="P47" s="401">
        <v>8.4041000000000005E-2</v>
      </c>
      <c r="Q47" s="401">
        <v>0.168541</v>
      </c>
      <c r="R47" s="401">
        <v>9.8582000000000003E-2</v>
      </c>
      <c r="S47" s="401">
        <v>-4.156E-2</v>
      </c>
      <c r="T47" s="401">
        <v>-2.1791000000000001E-2</v>
      </c>
      <c r="U47" s="401">
        <v>5.1832000000000003E-2</v>
      </c>
      <c r="V47" s="401">
        <v>5.1520000000000003E-2</v>
      </c>
      <c r="W47" s="401">
        <v>-5.4580000000000002E-3</v>
      </c>
      <c r="X47" s="401">
        <v>9.5174999999999996E-2</v>
      </c>
      <c r="Y47" s="401">
        <v>3.5479999999999998E-2</v>
      </c>
      <c r="Z47" s="401">
        <v>0.15950400000000001</v>
      </c>
      <c r="AA47" s="401">
        <v>0.14243</v>
      </c>
      <c r="AB47" s="401">
        <v>6.3311999999999993E-2</v>
      </c>
      <c r="AC47" s="401">
        <v>9.7281999999999993E-2</v>
      </c>
      <c r="AD47" s="401">
        <v>0.22286400000000001</v>
      </c>
      <c r="AE47" s="401">
        <v>0.38830300000000001</v>
      </c>
      <c r="AF47" s="401">
        <v>3.1796999999999999E-2</v>
      </c>
      <c r="AG47" s="401">
        <v>0.14862</v>
      </c>
      <c r="AH47" s="401">
        <v>0</v>
      </c>
      <c r="AI47" s="401">
        <v>1.5087E-2</v>
      </c>
      <c r="AJ47" s="401">
        <v>1.515E-2</v>
      </c>
      <c r="AK47" s="401">
        <v>2.0074999999999999E-2</v>
      </c>
      <c r="AL47" s="401">
        <v>9.5205999999999999E-2</v>
      </c>
      <c r="AM47" s="401">
        <v>3.7969000000000003E-2</v>
      </c>
      <c r="AN47" s="401">
        <v>0</v>
      </c>
      <c r="AO47" s="614">
        <v>0.611313</v>
      </c>
      <c r="AP47" s="403">
        <v>8.8872999999999994E-2</v>
      </c>
      <c r="AQ47" s="404"/>
      <c r="AR47" s="404"/>
      <c r="AS47" s="404"/>
      <c r="AT47" s="390"/>
      <c r="AU47" s="390"/>
      <c r="AV47" s="390"/>
      <c r="AW47" s="390"/>
      <c r="AX47" s="390"/>
      <c r="AY47" s="390"/>
      <c r="AZ47" s="390"/>
      <c r="BA47" s="390"/>
      <c r="BB47" s="390"/>
    </row>
    <row r="48" spans="1:54" ht="15" customHeight="1" x14ac:dyDescent="0.2">
      <c r="A48" s="398" t="s">
        <v>294</v>
      </c>
      <c r="B48" s="399" t="s">
        <v>40</v>
      </c>
      <c r="C48" s="400">
        <v>0.15573799999999999</v>
      </c>
      <c r="D48" s="401">
        <v>3.8309999999999997E-2</v>
      </c>
      <c r="E48" s="401">
        <v>0.14305100000000001</v>
      </c>
      <c r="F48" s="401">
        <v>0.118616</v>
      </c>
      <c r="G48" s="401">
        <v>4.0857999999999998E-2</v>
      </c>
      <c r="H48" s="401">
        <v>6.3788999999999998E-2</v>
      </c>
      <c r="I48" s="401">
        <v>6.0159999999999998E-2</v>
      </c>
      <c r="J48" s="401">
        <v>0.13441800000000001</v>
      </c>
      <c r="K48" s="401">
        <v>0.10456</v>
      </c>
      <c r="L48" s="401">
        <v>8.4383E-2</v>
      </c>
      <c r="M48" s="401">
        <v>7.0837999999999998E-2</v>
      </c>
      <c r="N48" s="401">
        <v>3.4581000000000001E-2</v>
      </c>
      <c r="O48" s="401">
        <v>2.1996999999999999E-2</v>
      </c>
      <c r="P48" s="401">
        <v>9.0277999999999997E-2</v>
      </c>
      <c r="Q48" s="401">
        <v>9.8644999999999997E-2</v>
      </c>
      <c r="R48" s="401">
        <v>8.5858000000000004E-2</v>
      </c>
      <c r="S48" s="401">
        <v>0.12289700000000001</v>
      </c>
      <c r="T48" s="401">
        <v>0.16250300000000001</v>
      </c>
      <c r="U48" s="401">
        <v>0.12060899999999999</v>
      </c>
      <c r="V48" s="401">
        <v>0.24378</v>
      </c>
      <c r="W48" s="401">
        <v>9.5856999999999998E-2</v>
      </c>
      <c r="X48" s="401">
        <v>9.7171999999999994E-2</v>
      </c>
      <c r="Y48" s="401">
        <v>5.8145000000000002E-2</v>
      </c>
      <c r="Z48" s="401">
        <v>0.19108</v>
      </c>
      <c r="AA48" s="401">
        <v>0.23192099999999999</v>
      </c>
      <c r="AB48" s="401">
        <v>7.1628999999999998E-2</v>
      </c>
      <c r="AC48" s="401">
        <v>9.7567000000000001E-2</v>
      </c>
      <c r="AD48" s="401">
        <v>7.6456999999999997E-2</v>
      </c>
      <c r="AE48" s="401">
        <v>0.35738599999999998</v>
      </c>
      <c r="AF48" s="401">
        <v>8.5135000000000002E-2</v>
      </c>
      <c r="AG48" s="401">
        <v>0.15160399999999999</v>
      </c>
      <c r="AH48" s="401">
        <v>0.37433899999999998</v>
      </c>
      <c r="AI48" s="401">
        <v>0.20740400000000001</v>
      </c>
      <c r="AJ48" s="401">
        <v>6.0371000000000001E-2</v>
      </c>
      <c r="AK48" s="401">
        <v>2.3271E-2</v>
      </c>
      <c r="AL48" s="401">
        <v>6.1862E-2</v>
      </c>
      <c r="AM48" s="401">
        <v>0.13356100000000001</v>
      </c>
      <c r="AN48" s="401">
        <v>0</v>
      </c>
      <c r="AO48" s="614">
        <v>8.567E-3</v>
      </c>
      <c r="AP48" s="403">
        <v>0.142313</v>
      </c>
      <c r="AQ48" s="404"/>
      <c r="AR48" s="404"/>
      <c r="AS48" s="404"/>
      <c r="AT48" s="390"/>
      <c r="AU48" s="390"/>
      <c r="AV48" s="390"/>
      <c r="AW48" s="390"/>
      <c r="AX48" s="390"/>
      <c r="AY48" s="390"/>
      <c r="AZ48" s="390"/>
      <c r="BA48" s="390"/>
      <c r="BB48" s="390"/>
    </row>
    <row r="49" spans="1:54" ht="15" customHeight="1" x14ac:dyDescent="0.2">
      <c r="A49" s="398" t="s">
        <v>295</v>
      </c>
      <c r="B49" s="399" t="s">
        <v>363</v>
      </c>
      <c r="C49" s="400">
        <v>2.7099999999999999E-2</v>
      </c>
      <c r="D49" s="401">
        <v>3.5954E-2</v>
      </c>
      <c r="E49" s="401">
        <v>4.2640999999999998E-2</v>
      </c>
      <c r="F49" s="401">
        <v>5.2455000000000002E-2</v>
      </c>
      <c r="G49" s="401">
        <v>2.4649000000000001E-2</v>
      </c>
      <c r="H49" s="401">
        <v>1.8894000000000001E-2</v>
      </c>
      <c r="I49" s="401">
        <v>3.4960999999999999E-2</v>
      </c>
      <c r="J49" s="401">
        <v>3.6999999999999998E-5</v>
      </c>
      <c r="K49" s="401">
        <v>6.5081E-2</v>
      </c>
      <c r="L49" s="401">
        <v>2.6013000000000001E-2</v>
      </c>
      <c r="M49" s="401">
        <v>4.8814000000000003E-2</v>
      </c>
      <c r="N49" s="401">
        <v>1.9432999999999999E-2</v>
      </c>
      <c r="O49" s="401">
        <v>1.2369E-2</v>
      </c>
      <c r="P49" s="401">
        <v>4.3309E-2</v>
      </c>
      <c r="Q49" s="401">
        <v>2.2884999999999999E-2</v>
      </c>
      <c r="R49" s="401">
        <v>9.3220000000000004E-3</v>
      </c>
      <c r="S49" s="401">
        <v>-2.3935999999999999E-2</v>
      </c>
      <c r="T49" s="401">
        <v>-1.2928E-2</v>
      </c>
      <c r="U49" s="401">
        <v>-2.5510999999999999E-2</v>
      </c>
      <c r="V49" s="401">
        <v>-4.0085000000000003E-2</v>
      </c>
      <c r="W49" s="401">
        <v>-4.2560000000000002E-3</v>
      </c>
      <c r="X49" s="401">
        <v>3.1781999999999998E-2</v>
      </c>
      <c r="Y49" s="401">
        <v>5.0102000000000001E-2</v>
      </c>
      <c r="Z49" s="401">
        <v>4.3312999999999997E-2</v>
      </c>
      <c r="AA49" s="401">
        <v>3.4213E-2</v>
      </c>
      <c r="AB49" s="401">
        <v>4.6164999999999998E-2</v>
      </c>
      <c r="AC49" s="401">
        <v>5.7898999999999999E-2</v>
      </c>
      <c r="AD49" s="401">
        <v>1.4477E-2</v>
      </c>
      <c r="AE49" s="401">
        <v>7.1058999999999997E-2</v>
      </c>
      <c r="AF49" s="401">
        <v>4.9407E-2</v>
      </c>
      <c r="AG49" s="401">
        <v>2.6401999999999998E-2</v>
      </c>
      <c r="AH49" s="401">
        <v>4.5599999999999998E-3</v>
      </c>
      <c r="AI49" s="401">
        <v>9.7649999999999994E-3</v>
      </c>
      <c r="AJ49" s="401">
        <v>1.0430999999999999E-2</v>
      </c>
      <c r="AK49" s="401">
        <v>3.3062000000000001E-2</v>
      </c>
      <c r="AL49" s="401">
        <v>6.0219000000000002E-2</v>
      </c>
      <c r="AM49" s="401">
        <v>4.6169000000000002E-2</v>
      </c>
      <c r="AN49" s="401">
        <v>0</v>
      </c>
      <c r="AO49" s="614">
        <v>3.288E-2</v>
      </c>
      <c r="AP49" s="403">
        <v>2.7671999999999999E-2</v>
      </c>
      <c r="AQ49" s="404"/>
      <c r="AR49" s="404"/>
      <c r="AS49" s="404"/>
      <c r="AT49" s="390"/>
      <c r="AU49" s="390"/>
      <c r="AV49" s="390"/>
      <c r="AW49" s="390"/>
      <c r="AX49" s="390"/>
      <c r="AY49" s="390"/>
      <c r="AZ49" s="390"/>
      <c r="BA49" s="390"/>
      <c r="BB49" s="390"/>
    </row>
    <row r="50" spans="1:54" ht="15" customHeight="1" x14ac:dyDescent="0.2">
      <c r="A50" s="398" t="s">
        <v>296</v>
      </c>
      <c r="B50" s="413" t="s">
        <v>41</v>
      </c>
      <c r="C50" s="400">
        <v>-5.0285999999999997E-2</v>
      </c>
      <c r="D50" s="401">
        <v>-1.4090999999999999E-2</v>
      </c>
      <c r="E50" s="401">
        <v>-3.4380000000000001E-3</v>
      </c>
      <c r="F50" s="401">
        <v>-1.4E-5</v>
      </c>
      <c r="G50" s="401">
        <v>-1.449E-3</v>
      </c>
      <c r="H50" s="401">
        <v>-1.9999999999999999E-6</v>
      </c>
      <c r="I50" s="401">
        <v>-3.9999999999999998E-6</v>
      </c>
      <c r="J50" s="401">
        <v>-1.9999999999999999E-6</v>
      </c>
      <c r="K50" s="401">
        <v>-4.5100000000000001E-4</v>
      </c>
      <c r="L50" s="401">
        <v>-1.9999999999999999E-6</v>
      </c>
      <c r="M50" s="401">
        <v>-6.0000000000000002E-6</v>
      </c>
      <c r="N50" s="401">
        <v>-3.9999999999999998E-6</v>
      </c>
      <c r="O50" s="401">
        <v>-5.0000000000000004E-6</v>
      </c>
      <c r="P50" s="401">
        <v>-7.9999999999999996E-6</v>
      </c>
      <c r="Q50" s="401">
        <v>-3.9999999999999998E-6</v>
      </c>
      <c r="R50" s="401">
        <v>-5.0000000000000004E-6</v>
      </c>
      <c r="S50" s="401">
        <v>-3.9999999999999998E-6</v>
      </c>
      <c r="T50" s="401">
        <v>-6.9999999999999999E-6</v>
      </c>
      <c r="U50" s="401">
        <v>-5.0000000000000004E-6</v>
      </c>
      <c r="V50" s="401">
        <v>-6.9999999999999999E-6</v>
      </c>
      <c r="W50" s="401">
        <v>-3.0000000000000001E-6</v>
      </c>
      <c r="X50" s="401">
        <v>-1.9999999999999999E-6</v>
      </c>
      <c r="Y50" s="401">
        <v>-2.8279999999999998E-3</v>
      </c>
      <c r="Z50" s="401">
        <v>-4.3000000000000002E-5</v>
      </c>
      <c r="AA50" s="401">
        <v>-4.2153000000000003E-2</v>
      </c>
      <c r="AB50" s="401">
        <v>-3.0000000000000001E-6</v>
      </c>
      <c r="AC50" s="401">
        <v>-7.2800000000000002E-4</v>
      </c>
      <c r="AD50" s="401">
        <v>-1.2898E-2</v>
      </c>
      <c r="AE50" s="401">
        <v>-1.9100000000000001E-4</v>
      </c>
      <c r="AF50" s="401">
        <v>-1.9659999999999999E-3</v>
      </c>
      <c r="AG50" s="401">
        <v>-3.9999999999999998E-6</v>
      </c>
      <c r="AH50" s="401">
        <v>0</v>
      </c>
      <c r="AI50" s="401">
        <v>-7.6999999999999996E-4</v>
      </c>
      <c r="AJ50" s="401">
        <v>-1.1511E-2</v>
      </c>
      <c r="AK50" s="401">
        <v>-1.4381E-2</v>
      </c>
      <c r="AL50" s="401">
        <v>-2.5000000000000001E-5</v>
      </c>
      <c r="AM50" s="401">
        <v>-3.9999999999999998E-6</v>
      </c>
      <c r="AN50" s="401">
        <v>0</v>
      </c>
      <c r="AO50" s="614">
        <v>-2.9589999999999998E-3</v>
      </c>
      <c r="AP50" s="403">
        <v>-3.1909999999999998E-3</v>
      </c>
      <c r="AQ50" s="404"/>
      <c r="AR50" s="404"/>
      <c r="AS50" s="404"/>
      <c r="AT50" s="390"/>
      <c r="AU50" s="390"/>
      <c r="AV50" s="390"/>
      <c r="AW50" s="390"/>
      <c r="AX50" s="390"/>
      <c r="AY50" s="390"/>
      <c r="AZ50" s="390"/>
      <c r="BA50" s="390"/>
      <c r="BB50" s="390"/>
    </row>
    <row r="51" spans="1:54" ht="15" customHeight="1" x14ac:dyDescent="0.2">
      <c r="A51" s="406" t="s">
        <v>297</v>
      </c>
      <c r="B51" s="399" t="s">
        <v>298</v>
      </c>
      <c r="C51" s="408">
        <v>0.44359999999999999</v>
      </c>
      <c r="D51" s="409">
        <v>0.60677700000000001</v>
      </c>
      <c r="E51" s="409">
        <v>0.65526300000000004</v>
      </c>
      <c r="F51" s="409">
        <v>0.56228100000000003</v>
      </c>
      <c r="G51" s="409">
        <v>0.32449099999999997</v>
      </c>
      <c r="H51" s="409">
        <v>0.41122399999999998</v>
      </c>
      <c r="I51" s="409">
        <v>0.36720199999999997</v>
      </c>
      <c r="J51" s="409">
        <v>0.40727799999999997</v>
      </c>
      <c r="K51" s="409">
        <v>0.46565200000000001</v>
      </c>
      <c r="L51" s="409">
        <v>0.455951</v>
      </c>
      <c r="M51" s="409">
        <v>0.51603500000000002</v>
      </c>
      <c r="N51" s="409">
        <v>0.32752399999999998</v>
      </c>
      <c r="O51" s="409">
        <v>0.229827</v>
      </c>
      <c r="P51" s="409">
        <v>0.53718900000000003</v>
      </c>
      <c r="Q51" s="409">
        <v>0.46703800000000001</v>
      </c>
      <c r="R51" s="409">
        <v>0.46452399999999999</v>
      </c>
      <c r="S51" s="409">
        <v>0.35369099999999998</v>
      </c>
      <c r="T51" s="409">
        <v>0.33721499999999999</v>
      </c>
      <c r="U51" s="409">
        <v>0.35440899999999997</v>
      </c>
      <c r="V51" s="409">
        <v>0.320886</v>
      </c>
      <c r="W51" s="409">
        <v>0.27920400000000001</v>
      </c>
      <c r="X51" s="409">
        <v>0.49852600000000002</v>
      </c>
      <c r="Y51" s="409">
        <v>0.49614200000000003</v>
      </c>
      <c r="Z51" s="409">
        <v>0.47198499999999999</v>
      </c>
      <c r="AA51" s="409">
        <v>0.49848599999999998</v>
      </c>
      <c r="AB51" s="409">
        <v>0.65642999999999996</v>
      </c>
      <c r="AC51" s="409">
        <v>0.70514699999999997</v>
      </c>
      <c r="AD51" s="409">
        <v>0.63192099999999995</v>
      </c>
      <c r="AE51" s="409">
        <v>0.85193600000000003</v>
      </c>
      <c r="AF51" s="409">
        <v>0.54243300000000005</v>
      </c>
      <c r="AG51" s="409">
        <v>0.49241499999999999</v>
      </c>
      <c r="AH51" s="409">
        <v>0.73546599999999995</v>
      </c>
      <c r="AI51" s="409">
        <v>0.70424299999999995</v>
      </c>
      <c r="AJ51" s="409">
        <v>0.61144900000000002</v>
      </c>
      <c r="AK51" s="409">
        <v>0.63195500000000004</v>
      </c>
      <c r="AL51" s="409">
        <v>0.65778499999999995</v>
      </c>
      <c r="AM51" s="409">
        <v>0.54804799999999998</v>
      </c>
      <c r="AN51" s="409">
        <v>0</v>
      </c>
      <c r="AO51" s="615">
        <v>0.65922000000000003</v>
      </c>
      <c r="AP51" s="411">
        <v>0.55950999999999995</v>
      </c>
      <c r="AQ51" s="404"/>
      <c r="AR51" s="404"/>
      <c r="AS51" s="404"/>
      <c r="AT51" s="390"/>
      <c r="AU51" s="390"/>
      <c r="AV51" s="390"/>
      <c r="AW51" s="390"/>
      <c r="AX51" s="390"/>
      <c r="AY51" s="390"/>
      <c r="AZ51" s="390"/>
      <c r="BA51" s="390"/>
      <c r="BB51" s="390"/>
    </row>
    <row r="52" spans="1:54" ht="15" customHeight="1" x14ac:dyDescent="0.2">
      <c r="A52" s="406" t="s">
        <v>300</v>
      </c>
      <c r="B52" s="407" t="s">
        <v>364</v>
      </c>
      <c r="C52" s="408">
        <v>1</v>
      </c>
      <c r="D52" s="409">
        <v>1</v>
      </c>
      <c r="E52" s="409">
        <v>1</v>
      </c>
      <c r="F52" s="409">
        <v>1</v>
      </c>
      <c r="G52" s="409">
        <v>1</v>
      </c>
      <c r="H52" s="409">
        <v>1</v>
      </c>
      <c r="I52" s="409">
        <v>1</v>
      </c>
      <c r="J52" s="409">
        <v>1</v>
      </c>
      <c r="K52" s="409">
        <v>1</v>
      </c>
      <c r="L52" s="409">
        <v>1</v>
      </c>
      <c r="M52" s="409">
        <v>1</v>
      </c>
      <c r="N52" s="409">
        <v>1</v>
      </c>
      <c r="O52" s="409">
        <v>1</v>
      </c>
      <c r="P52" s="409">
        <v>1</v>
      </c>
      <c r="Q52" s="409">
        <v>1</v>
      </c>
      <c r="R52" s="409">
        <v>1</v>
      </c>
      <c r="S52" s="409">
        <v>1</v>
      </c>
      <c r="T52" s="409">
        <v>1</v>
      </c>
      <c r="U52" s="409">
        <v>1</v>
      </c>
      <c r="V52" s="409">
        <v>1</v>
      </c>
      <c r="W52" s="409">
        <v>1</v>
      </c>
      <c r="X52" s="409">
        <v>1</v>
      </c>
      <c r="Y52" s="409">
        <v>1</v>
      </c>
      <c r="Z52" s="409">
        <v>1</v>
      </c>
      <c r="AA52" s="409">
        <v>1</v>
      </c>
      <c r="AB52" s="409">
        <v>1</v>
      </c>
      <c r="AC52" s="409">
        <v>1</v>
      </c>
      <c r="AD52" s="409">
        <v>1</v>
      </c>
      <c r="AE52" s="409">
        <v>1</v>
      </c>
      <c r="AF52" s="409">
        <v>1</v>
      </c>
      <c r="AG52" s="409">
        <v>1</v>
      </c>
      <c r="AH52" s="409">
        <v>1</v>
      </c>
      <c r="AI52" s="409">
        <v>1</v>
      </c>
      <c r="AJ52" s="409">
        <v>1</v>
      </c>
      <c r="AK52" s="409">
        <v>1</v>
      </c>
      <c r="AL52" s="409">
        <v>1</v>
      </c>
      <c r="AM52" s="409">
        <v>1</v>
      </c>
      <c r="AN52" s="409">
        <v>1</v>
      </c>
      <c r="AO52" s="615">
        <v>1</v>
      </c>
      <c r="AP52" s="405">
        <v>1</v>
      </c>
      <c r="AQ52" s="404"/>
      <c r="AR52" s="404"/>
      <c r="AS52" s="404"/>
      <c r="AT52" s="390"/>
      <c r="AU52" s="390"/>
      <c r="AV52" s="390"/>
      <c r="AW52" s="390"/>
      <c r="AX52" s="390"/>
      <c r="AY52" s="390"/>
      <c r="AZ52" s="390"/>
      <c r="BA52" s="390"/>
      <c r="BB52" s="390"/>
    </row>
    <row r="53" spans="1:54" x14ac:dyDescent="0.2">
      <c r="A53" s="391"/>
      <c r="B53" s="390"/>
      <c r="C53" s="390"/>
      <c r="D53" s="390"/>
      <c r="E53" s="390"/>
      <c r="F53" s="390"/>
      <c r="G53" s="390"/>
      <c r="H53" s="390"/>
      <c r="I53" s="390"/>
      <c r="J53" s="390"/>
      <c r="K53" s="390"/>
      <c r="L53" s="390"/>
      <c r="M53" s="390"/>
      <c r="N53" s="390"/>
      <c r="O53" s="390"/>
      <c r="P53" s="390"/>
      <c r="Q53" s="390"/>
      <c r="R53" s="390"/>
      <c r="S53" s="390"/>
      <c r="T53" s="390"/>
      <c r="U53" s="390"/>
      <c r="V53" s="390"/>
      <c r="W53" s="390"/>
      <c r="X53" s="390"/>
      <c r="Y53" s="390"/>
      <c r="Z53" s="390"/>
      <c r="AA53" s="390"/>
      <c r="AB53" s="390"/>
      <c r="AC53" s="390"/>
      <c r="AD53" s="390"/>
      <c r="AE53" s="390"/>
      <c r="AF53" s="390"/>
      <c r="AG53" s="390"/>
      <c r="AH53" s="390"/>
      <c r="AI53" s="390"/>
      <c r="AJ53" s="390"/>
      <c r="AK53" s="390"/>
      <c r="AL53" s="390"/>
      <c r="AM53" s="390"/>
      <c r="AN53" s="390"/>
      <c r="AO53" s="390"/>
      <c r="AP53" s="390"/>
      <c r="AQ53" s="390"/>
      <c r="AR53" s="390"/>
      <c r="AS53" s="390"/>
      <c r="AT53" s="390"/>
      <c r="AU53" s="390"/>
      <c r="AV53" s="390"/>
      <c r="AW53" s="390"/>
      <c r="AX53" s="390"/>
      <c r="AY53" s="390"/>
      <c r="AZ53" s="390"/>
      <c r="BA53" s="390"/>
      <c r="BB53" s="390"/>
    </row>
    <row r="54" spans="1:54" x14ac:dyDescent="0.2">
      <c r="A54" s="391"/>
      <c r="B54" s="390"/>
      <c r="C54" s="390"/>
      <c r="D54" s="390"/>
      <c r="E54" s="390"/>
      <c r="F54" s="390"/>
      <c r="G54" s="390"/>
      <c r="H54" s="390"/>
      <c r="I54" s="390"/>
      <c r="J54" s="390"/>
      <c r="K54" s="390"/>
      <c r="L54" s="390"/>
      <c r="M54" s="390"/>
      <c r="N54" s="390"/>
      <c r="O54" s="390"/>
      <c r="P54" s="390"/>
      <c r="Q54" s="390"/>
      <c r="R54" s="390"/>
      <c r="S54" s="390"/>
      <c r="T54" s="390"/>
      <c r="U54" s="390"/>
      <c r="V54" s="390"/>
      <c r="W54" s="390"/>
      <c r="X54" s="390"/>
      <c r="Y54" s="390"/>
      <c r="Z54" s="390"/>
      <c r="AA54" s="390"/>
      <c r="AB54" s="390"/>
      <c r="AC54" s="390"/>
      <c r="AD54" s="390"/>
      <c r="AE54" s="390"/>
      <c r="AF54" s="390"/>
      <c r="AG54" s="390"/>
      <c r="AH54" s="390"/>
      <c r="AI54" s="390"/>
      <c r="AJ54" s="390"/>
      <c r="AK54" s="390"/>
      <c r="AL54" s="390"/>
      <c r="AM54" s="390"/>
      <c r="AN54" s="390"/>
      <c r="AO54" s="390"/>
      <c r="AP54" s="390"/>
      <c r="AQ54" s="390"/>
      <c r="AR54" s="390"/>
      <c r="AS54" s="390"/>
      <c r="AT54" s="390"/>
      <c r="AU54" s="390"/>
      <c r="AV54" s="390"/>
      <c r="AW54" s="390"/>
      <c r="AX54" s="390"/>
      <c r="AY54" s="390"/>
      <c r="AZ54" s="390"/>
      <c r="BA54" s="390"/>
      <c r="BB54" s="390"/>
    </row>
    <row r="55" spans="1:54" x14ac:dyDescent="0.2">
      <c r="A55" s="391"/>
      <c r="B55" s="390"/>
      <c r="C55" s="390"/>
      <c r="D55" s="390"/>
      <c r="E55" s="390"/>
      <c r="F55" s="390"/>
      <c r="G55" s="390"/>
      <c r="H55" s="390"/>
      <c r="I55" s="390"/>
      <c r="J55" s="390"/>
      <c r="K55" s="390"/>
      <c r="L55" s="390"/>
      <c r="M55" s="390"/>
      <c r="N55" s="390"/>
      <c r="O55" s="390"/>
      <c r="P55" s="390"/>
      <c r="Q55" s="390"/>
      <c r="R55" s="390"/>
      <c r="S55" s="390"/>
      <c r="T55" s="390"/>
      <c r="U55" s="390"/>
      <c r="V55" s="390"/>
      <c r="W55" s="390"/>
      <c r="X55" s="390"/>
      <c r="Y55" s="390"/>
      <c r="Z55" s="390"/>
      <c r="AA55" s="390"/>
      <c r="AB55" s="390"/>
      <c r="AC55" s="390"/>
      <c r="AD55" s="390"/>
      <c r="AE55" s="390"/>
      <c r="AF55" s="390"/>
      <c r="AG55" s="390"/>
      <c r="AH55" s="390"/>
      <c r="AI55" s="390"/>
      <c r="AJ55" s="390"/>
      <c r="AK55" s="390"/>
      <c r="AL55" s="390"/>
      <c r="AM55" s="390"/>
      <c r="AN55" s="390"/>
      <c r="AO55" s="390"/>
      <c r="AP55" s="390"/>
      <c r="AQ55" s="390"/>
      <c r="AR55" s="390"/>
      <c r="AS55" s="390"/>
      <c r="AT55" s="390"/>
      <c r="AU55" s="390"/>
      <c r="AV55" s="390"/>
      <c r="AW55" s="390"/>
      <c r="AX55" s="390"/>
      <c r="AY55" s="390"/>
      <c r="AZ55" s="390"/>
      <c r="BA55" s="390"/>
      <c r="BB55" s="390"/>
    </row>
    <row r="56" spans="1:54" x14ac:dyDescent="0.2">
      <c r="A56" s="391"/>
      <c r="B56" s="390"/>
      <c r="C56" s="390"/>
      <c r="D56" s="390"/>
      <c r="E56" s="390"/>
      <c r="F56" s="390"/>
      <c r="G56" s="390"/>
      <c r="H56" s="390"/>
      <c r="I56" s="390"/>
      <c r="J56" s="390"/>
      <c r="K56" s="390"/>
      <c r="L56" s="390"/>
      <c r="M56" s="390"/>
      <c r="N56" s="390"/>
      <c r="O56" s="390"/>
      <c r="P56" s="390"/>
      <c r="Q56" s="390"/>
      <c r="R56" s="390"/>
      <c r="S56" s="390"/>
      <c r="T56" s="390"/>
      <c r="U56" s="390"/>
      <c r="V56" s="390"/>
      <c r="W56" s="390"/>
      <c r="X56" s="390"/>
      <c r="Y56" s="390"/>
      <c r="Z56" s="390"/>
      <c r="AA56" s="390"/>
      <c r="AB56" s="390"/>
      <c r="AC56" s="390"/>
      <c r="AD56" s="390"/>
      <c r="AE56" s="390"/>
      <c r="AF56" s="390"/>
      <c r="AG56" s="390"/>
      <c r="AH56" s="390"/>
      <c r="AI56" s="390"/>
      <c r="AJ56" s="390"/>
      <c r="AK56" s="390"/>
      <c r="AL56" s="390"/>
      <c r="AM56" s="390"/>
      <c r="AN56" s="390"/>
      <c r="AO56" s="390"/>
      <c r="AP56" s="390"/>
      <c r="AQ56" s="390"/>
      <c r="AR56" s="390"/>
      <c r="AS56" s="390"/>
      <c r="AT56" s="390"/>
      <c r="AU56" s="390"/>
      <c r="AV56" s="390"/>
      <c r="AW56" s="390"/>
      <c r="AX56" s="390"/>
      <c r="AY56" s="390"/>
      <c r="AZ56" s="390"/>
      <c r="BA56" s="390"/>
      <c r="BB56" s="390"/>
    </row>
    <row r="57" spans="1:54" x14ac:dyDescent="0.2">
      <c r="A57" s="391"/>
      <c r="B57" s="390"/>
      <c r="C57" s="390"/>
      <c r="D57" s="390"/>
      <c r="E57" s="390"/>
      <c r="F57" s="390"/>
      <c r="G57" s="390"/>
      <c r="H57" s="390"/>
      <c r="I57" s="390"/>
      <c r="J57" s="390"/>
      <c r="K57" s="390"/>
      <c r="L57" s="390"/>
      <c r="M57" s="390"/>
      <c r="N57" s="390"/>
      <c r="O57" s="390"/>
      <c r="P57" s="390"/>
      <c r="Q57" s="390"/>
      <c r="R57" s="390"/>
      <c r="S57" s="390"/>
      <c r="T57" s="390"/>
      <c r="U57" s="390"/>
      <c r="V57" s="390"/>
      <c r="W57" s="390"/>
      <c r="X57" s="390"/>
      <c r="Y57" s="390"/>
      <c r="Z57" s="390"/>
      <c r="AA57" s="390"/>
      <c r="AB57" s="390"/>
      <c r="AC57" s="390"/>
      <c r="AD57" s="390"/>
      <c r="AE57" s="390"/>
      <c r="AF57" s="390"/>
      <c r="AG57" s="390"/>
      <c r="AH57" s="390"/>
      <c r="AI57" s="390"/>
      <c r="AJ57" s="390"/>
      <c r="AK57" s="390"/>
      <c r="AL57" s="390"/>
      <c r="AM57" s="390"/>
      <c r="AN57" s="390"/>
      <c r="AO57" s="390"/>
      <c r="AP57" s="390"/>
      <c r="AQ57" s="390"/>
      <c r="AR57" s="390"/>
      <c r="AS57" s="390"/>
      <c r="AT57" s="390"/>
      <c r="AU57" s="390"/>
      <c r="AV57" s="390"/>
      <c r="AW57" s="390"/>
      <c r="AX57" s="390"/>
      <c r="AY57" s="390"/>
      <c r="AZ57" s="390"/>
      <c r="BA57" s="390"/>
      <c r="BB57" s="390"/>
    </row>
    <row r="58" spans="1:54" x14ac:dyDescent="0.2">
      <c r="A58" s="391"/>
      <c r="B58" s="390"/>
      <c r="C58" s="390"/>
      <c r="D58" s="390"/>
      <c r="E58" s="390"/>
      <c r="F58" s="390"/>
      <c r="G58" s="390"/>
      <c r="H58" s="390"/>
      <c r="I58" s="390"/>
      <c r="J58" s="390"/>
      <c r="K58" s="390"/>
      <c r="L58" s="390"/>
      <c r="M58" s="390"/>
      <c r="N58" s="390"/>
      <c r="O58" s="390"/>
      <c r="P58" s="390"/>
      <c r="Q58" s="390"/>
      <c r="R58" s="390"/>
      <c r="S58" s="390"/>
      <c r="T58" s="390"/>
      <c r="U58" s="390"/>
      <c r="V58" s="390"/>
      <c r="W58" s="390"/>
      <c r="X58" s="390"/>
      <c r="Y58" s="390"/>
      <c r="Z58" s="390"/>
      <c r="AA58" s="390"/>
      <c r="AB58" s="390"/>
      <c r="AC58" s="390"/>
      <c r="AD58" s="390"/>
      <c r="AE58" s="390"/>
      <c r="AF58" s="390"/>
      <c r="AG58" s="390"/>
      <c r="AH58" s="390"/>
      <c r="AI58" s="390"/>
      <c r="AJ58" s="390"/>
      <c r="AK58" s="390"/>
      <c r="AL58" s="390"/>
      <c r="AM58" s="390"/>
      <c r="AN58" s="390"/>
      <c r="AO58" s="390"/>
      <c r="AP58" s="390"/>
      <c r="AQ58" s="390"/>
      <c r="AR58" s="390"/>
      <c r="AS58" s="390"/>
      <c r="AT58" s="390"/>
      <c r="AU58" s="390"/>
      <c r="AV58" s="390"/>
      <c r="AW58" s="390"/>
      <c r="AX58" s="390"/>
      <c r="AY58" s="390"/>
      <c r="AZ58" s="390"/>
      <c r="BA58" s="390"/>
      <c r="BB58" s="390"/>
    </row>
    <row r="59" spans="1:54" x14ac:dyDescent="0.2">
      <c r="A59" s="391"/>
      <c r="B59" s="390"/>
      <c r="C59" s="390"/>
      <c r="D59" s="390"/>
      <c r="E59" s="390"/>
      <c r="F59" s="390"/>
      <c r="G59" s="390"/>
      <c r="H59" s="390"/>
      <c r="I59" s="390"/>
      <c r="J59" s="390"/>
      <c r="K59" s="390"/>
      <c r="L59" s="390"/>
      <c r="M59" s="390"/>
      <c r="N59" s="390"/>
      <c r="O59" s="390"/>
      <c r="P59" s="390"/>
      <c r="Q59" s="390"/>
      <c r="R59" s="390"/>
      <c r="S59" s="390"/>
      <c r="T59" s="390"/>
      <c r="U59" s="390"/>
      <c r="V59" s="390"/>
      <c r="W59" s="390"/>
      <c r="X59" s="390"/>
      <c r="Y59" s="390"/>
      <c r="Z59" s="390"/>
      <c r="AA59" s="390"/>
      <c r="AB59" s="390"/>
      <c r="AC59" s="390"/>
      <c r="AD59" s="390"/>
      <c r="AE59" s="390"/>
      <c r="AF59" s="390"/>
      <c r="AG59" s="390"/>
      <c r="AH59" s="390"/>
      <c r="AI59" s="390"/>
      <c r="AJ59" s="390"/>
      <c r="AK59" s="390"/>
      <c r="AL59" s="390"/>
      <c r="AM59" s="390"/>
      <c r="AN59" s="390"/>
      <c r="AO59" s="390"/>
      <c r="AP59" s="390"/>
      <c r="AQ59" s="390"/>
      <c r="AR59" s="390"/>
      <c r="AS59" s="390"/>
      <c r="AT59" s="390"/>
      <c r="AU59" s="390"/>
      <c r="AV59" s="390"/>
      <c r="AW59" s="390"/>
      <c r="AX59" s="390"/>
      <c r="AY59" s="390"/>
      <c r="AZ59" s="390"/>
      <c r="BA59" s="390"/>
      <c r="BB59" s="390"/>
    </row>
    <row r="60" spans="1:54" x14ac:dyDescent="0.2">
      <c r="A60" s="391"/>
      <c r="B60" s="390"/>
      <c r="C60" s="390"/>
      <c r="D60" s="390"/>
      <c r="E60" s="390"/>
      <c r="F60" s="390"/>
      <c r="G60" s="390"/>
      <c r="H60" s="390"/>
      <c r="I60" s="390"/>
      <c r="J60" s="390"/>
      <c r="K60" s="390"/>
      <c r="L60" s="390"/>
      <c r="M60" s="390"/>
      <c r="N60" s="390"/>
      <c r="O60" s="390"/>
      <c r="P60" s="390"/>
      <c r="Q60" s="390"/>
      <c r="R60" s="390"/>
      <c r="S60" s="390"/>
      <c r="T60" s="390"/>
      <c r="U60" s="390"/>
      <c r="V60" s="390"/>
      <c r="W60" s="390"/>
      <c r="X60" s="390"/>
      <c r="Y60" s="390"/>
      <c r="Z60" s="390"/>
      <c r="AA60" s="390"/>
      <c r="AB60" s="390"/>
      <c r="AC60" s="390"/>
      <c r="AD60" s="390"/>
      <c r="AE60" s="390"/>
      <c r="AF60" s="390"/>
      <c r="AG60" s="390"/>
      <c r="AH60" s="390"/>
      <c r="AI60" s="390"/>
      <c r="AJ60" s="390"/>
      <c r="AK60" s="390"/>
      <c r="AL60" s="390"/>
      <c r="AM60" s="390"/>
      <c r="AN60" s="390"/>
      <c r="AO60" s="390"/>
      <c r="AP60" s="390"/>
      <c r="AQ60" s="390"/>
      <c r="AR60" s="390"/>
      <c r="AS60" s="390"/>
      <c r="AT60" s="390"/>
      <c r="AU60" s="390"/>
      <c r="AV60" s="390"/>
      <c r="AW60" s="390"/>
      <c r="AX60" s="390"/>
      <c r="AY60" s="390"/>
      <c r="AZ60" s="390"/>
      <c r="BA60" s="390"/>
      <c r="BB60" s="390"/>
    </row>
    <row r="61" spans="1:54" x14ac:dyDescent="0.2">
      <c r="A61" s="391"/>
      <c r="B61" s="390"/>
      <c r="C61" s="390"/>
      <c r="D61" s="390"/>
      <c r="E61" s="390"/>
      <c r="F61" s="390"/>
      <c r="G61" s="390"/>
      <c r="H61" s="390"/>
      <c r="I61" s="390"/>
      <c r="J61" s="390"/>
      <c r="K61" s="390"/>
      <c r="L61" s="390"/>
      <c r="M61" s="390"/>
      <c r="N61" s="390"/>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0"/>
      <c r="AT61" s="390"/>
      <c r="AU61" s="390"/>
      <c r="AV61" s="390"/>
      <c r="AW61" s="390"/>
      <c r="AX61" s="390"/>
      <c r="AY61" s="390"/>
      <c r="AZ61" s="390"/>
      <c r="BA61" s="390"/>
      <c r="BB61" s="390"/>
    </row>
    <row r="62" spans="1:54" x14ac:dyDescent="0.2">
      <c r="A62" s="391"/>
      <c r="B62" s="390"/>
      <c r="C62" s="390"/>
      <c r="D62" s="390"/>
      <c r="E62" s="390"/>
      <c r="F62" s="390"/>
      <c r="G62" s="390"/>
      <c r="H62" s="390"/>
      <c r="I62" s="390"/>
      <c r="J62" s="390"/>
      <c r="K62" s="390"/>
      <c r="L62" s="390"/>
      <c r="M62" s="390"/>
      <c r="N62" s="390"/>
      <c r="O62" s="390"/>
      <c r="P62" s="390"/>
      <c r="Q62" s="390"/>
      <c r="R62" s="390"/>
      <c r="S62" s="390"/>
      <c r="T62" s="390"/>
      <c r="U62" s="390"/>
      <c r="V62" s="390"/>
      <c r="W62" s="390"/>
      <c r="X62" s="390"/>
      <c r="Y62" s="390"/>
      <c r="Z62" s="390"/>
      <c r="AA62" s="390"/>
      <c r="AB62" s="390"/>
      <c r="AC62" s="390"/>
      <c r="AD62" s="390"/>
      <c r="AE62" s="390"/>
      <c r="AF62" s="390"/>
      <c r="AG62" s="390"/>
      <c r="AH62" s="390"/>
      <c r="AI62" s="390"/>
      <c r="AJ62" s="390"/>
      <c r="AK62" s="390"/>
      <c r="AL62" s="390"/>
      <c r="AM62" s="390"/>
      <c r="AN62" s="390"/>
      <c r="AO62" s="390"/>
      <c r="AP62" s="390"/>
      <c r="AQ62" s="390"/>
      <c r="AR62" s="390"/>
      <c r="AS62" s="390"/>
      <c r="AT62" s="390"/>
      <c r="AU62" s="390"/>
      <c r="AV62" s="390"/>
      <c r="AW62" s="390"/>
      <c r="AX62" s="390"/>
      <c r="AY62" s="390"/>
      <c r="AZ62" s="390"/>
      <c r="BA62" s="390"/>
      <c r="BB62" s="390"/>
    </row>
    <row r="63" spans="1:54" x14ac:dyDescent="0.2">
      <c r="A63" s="391"/>
      <c r="B63" s="390"/>
      <c r="C63" s="390"/>
      <c r="D63" s="390"/>
      <c r="E63" s="390"/>
      <c r="F63" s="390"/>
      <c r="G63" s="390"/>
      <c r="H63" s="390"/>
      <c r="I63" s="390"/>
      <c r="J63" s="390"/>
      <c r="K63" s="390"/>
      <c r="L63" s="390"/>
      <c r="M63" s="390"/>
      <c r="N63" s="390"/>
      <c r="O63" s="390"/>
      <c r="P63" s="390"/>
      <c r="Q63" s="390"/>
      <c r="R63" s="390"/>
      <c r="S63" s="390"/>
      <c r="T63" s="390"/>
      <c r="U63" s="390"/>
      <c r="V63" s="390"/>
      <c r="W63" s="390"/>
      <c r="X63" s="390"/>
      <c r="Y63" s="390"/>
      <c r="Z63" s="390"/>
      <c r="AA63" s="390"/>
      <c r="AB63" s="390"/>
      <c r="AC63" s="390"/>
      <c r="AD63" s="390"/>
      <c r="AE63" s="390"/>
      <c r="AF63" s="390"/>
      <c r="AG63" s="390"/>
      <c r="AH63" s="390"/>
      <c r="AI63" s="390"/>
      <c r="AJ63" s="390"/>
      <c r="AK63" s="390"/>
      <c r="AL63" s="390"/>
      <c r="AM63" s="390"/>
      <c r="AN63" s="390"/>
      <c r="AO63" s="390"/>
      <c r="AP63" s="390"/>
      <c r="AQ63" s="390"/>
      <c r="AR63" s="390"/>
      <c r="AS63" s="390"/>
      <c r="AT63" s="390"/>
      <c r="AU63" s="390"/>
      <c r="AV63" s="390"/>
      <c r="AW63" s="390"/>
      <c r="AX63" s="390"/>
      <c r="AY63" s="390"/>
      <c r="AZ63" s="390"/>
      <c r="BA63" s="390"/>
      <c r="BB63" s="390"/>
    </row>
    <row r="64" spans="1:54" x14ac:dyDescent="0.2">
      <c r="A64" s="391"/>
      <c r="B64" s="390"/>
      <c r="C64" s="390"/>
      <c r="D64" s="390"/>
      <c r="E64" s="390"/>
      <c r="F64" s="390"/>
      <c r="G64" s="390"/>
      <c r="H64" s="390"/>
      <c r="I64" s="390"/>
      <c r="J64" s="390"/>
      <c r="K64" s="390"/>
      <c r="L64" s="390"/>
      <c r="M64" s="390"/>
      <c r="N64" s="390"/>
      <c r="O64" s="390"/>
      <c r="P64" s="390"/>
      <c r="Q64" s="390"/>
      <c r="R64" s="390"/>
      <c r="S64" s="390"/>
      <c r="T64" s="390"/>
      <c r="U64" s="390"/>
      <c r="V64" s="390"/>
      <c r="W64" s="390"/>
      <c r="X64" s="390"/>
      <c r="Y64" s="390"/>
      <c r="Z64" s="390"/>
      <c r="AA64" s="390"/>
      <c r="AB64" s="390"/>
      <c r="AC64" s="390"/>
      <c r="AD64" s="390"/>
      <c r="AE64" s="390"/>
      <c r="AF64" s="390"/>
      <c r="AG64" s="390"/>
      <c r="AH64" s="390"/>
      <c r="AI64" s="390"/>
      <c r="AJ64" s="390"/>
      <c r="AK64" s="390"/>
      <c r="AL64" s="390"/>
      <c r="AM64" s="390"/>
      <c r="AN64" s="390"/>
      <c r="AO64" s="390"/>
      <c r="AP64" s="390"/>
      <c r="AQ64" s="390"/>
      <c r="AR64" s="390"/>
      <c r="AS64" s="390"/>
      <c r="AT64" s="390"/>
      <c r="AU64" s="390"/>
      <c r="AV64" s="390"/>
      <c r="AW64" s="390"/>
      <c r="AX64" s="390"/>
      <c r="AY64" s="390"/>
      <c r="AZ64" s="390"/>
      <c r="BA64" s="390"/>
      <c r="BB64" s="390"/>
    </row>
    <row r="65" spans="1:54" x14ac:dyDescent="0.2">
      <c r="A65" s="391"/>
      <c r="B65" s="390"/>
      <c r="C65" s="390"/>
      <c r="D65" s="390"/>
      <c r="E65" s="390"/>
      <c r="F65" s="390"/>
      <c r="G65" s="390"/>
      <c r="H65" s="390"/>
      <c r="I65" s="390"/>
      <c r="J65" s="390"/>
      <c r="K65" s="390"/>
      <c r="L65" s="390"/>
      <c r="M65" s="390"/>
      <c r="N65" s="390"/>
      <c r="O65" s="390"/>
      <c r="P65" s="390"/>
      <c r="Q65" s="390"/>
      <c r="R65" s="390"/>
      <c r="S65" s="390"/>
      <c r="T65" s="390"/>
      <c r="U65" s="390"/>
      <c r="V65" s="390"/>
      <c r="W65" s="390"/>
      <c r="X65" s="390"/>
      <c r="Y65" s="390"/>
      <c r="Z65" s="390"/>
      <c r="AA65" s="390"/>
      <c r="AB65" s="390"/>
      <c r="AC65" s="390"/>
      <c r="AD65" s="390"/>
      <c r="AE65" s="390"/>
      <c r="AF65" s="390"/>
      <c r="AG65" s="390"/>
      <c r="AH65" s="390"/>
      <c r="AI65" s="390"/>
      <c r="AJ65" s="390"/>
      <c r="AK65" s="390"/>
      <c r="AL65" s="390"/>
      <c r="AM65" s="390"/>
      <c r="AN65" s="390"/>
      <c r="AO65" s="390"/>
      <c r="AP65" s="390"/>
      <c r="AQ65" s="390"/>
      <c r="AR65" s="390"/>
      <c r="AS65" s="390"/>
      <c r="AT65" s="390"/>
      <c r="AU65" s="390"/>
      <c r="AV65" s="390"/>
      <c r="AW65" s="390"/>
      <c r="AX65" s="390"/>
      <c r="AY65" s="390"/>
      <c r="AZ65" s="390"/>
      <c r="BA65" s="390"/>
      <c r="BB65" s="390"/>
    </row>
    <row r="66" spans="1:54" x14ac:dyDescent="0.2">
      <c r="A66" s="391"/>
      <c r="B66" s="390"/>
      <c r="C66" s="390"/>
      <c r="D66" s="390"/>
      <c r="E66" s="390"/>
      <c r="F66" s="390"/>
      <c r="G66" s="390"/>
      <c r="H66" s="390"/>
      <c r="I66" s="390"/>
      <c r="J66" s="390"/>
      <c r="K66" s="390"/>
      <c r="L66" s="390"/>
      <c r="M66" s="390"/>
      <c r="N66" s="390"/>
      <c r="O66" s="390"/>
      <c r="P66" s="390"/>
      <c r="Q66" s="390"/>
      <c r="R66" s="390"/>
      <c r="S66" s="390"/>
      <c r="T66" s="390"/>
      <c r="U66" s="390"/>
      <c r="V66" s="390"/>
      <c r="W66" s="390"/>
      <c r="X66" s="390"/>
      <c r="Y66" s="390"/>
      <c r="Z66" s="390"/>
      <c r="AA66" s="390"/>
      <c r="AB66" s="390"/>
      <c r="AC66" s="390"/>
      <c r="AD66" s="390"/>
      <c r="AE66" s="390"/>
      <c r="AF66" s="390"/>
      <c r="AG66" s="390"/>
      <c r="AH66" s="390"/>
      <c r="AI66" s="390"/>
      <c r="AJ66" s="390"/>
      <c r="AK66" s="390"/>
      <c r="AL66" s="390"/>
      <c r="AM66" s="390"/>
      <c r="AN66" s="390"/>
      <c r="AO66" s="390"/>
      <c r="AP66" s="390"/>
      <c r="AQ66" s="390"/>
      <c r="AR66" s="390"/>
      <c r="AS66" s="390"/>
      <c r="AT66" s="390"/>
      <c r="AU66" s="390"/>
      <c r="AV66" s="390"/>
      <c r="AW66" s="390"/>
      <c r="AX66" s="390"/>
      <c r="AY66" s="390"/>
      <c r="AZ66" s="390"/>
      <c r="BA66" s="390"/>
      <c r="BB66" s="390"/>
    </row>
    <row r="67" spans="1:54" x14ac:dyDescent="0.2">
      <c r="A67" s="391"/>
      <c r="B67" s="390"/>
      <c r="C67" s="390"/>
      <c r="D67" s="390"/>
      <c r="E67" s="390"/>
      <c r="F67" s="390"/>
      <c r="G67" s="390"/>
      <c r="H67" s="390"/>
      <c r="I67" s="390"/>
      <c r="J67" s="390"/>
      <c r="K67" s="390"/>
      <c r="L67" s="390"/>
      <c r="M67" s="390"/>
      <c r="N67" s="390"/>
      <c r="O67" s="390"/>
      <c r="P67" s="390"/>
      <c r="Q67" s="390"/>
      <c r="R67" s="390"/>
      <c r="S67" s="390"/>
      <c r="T67" s="390"/>
      <c r="U67" s="390"/>
      <c r="V67" s="390"/>
      <c r="W67" s="390"/>
      <c r="X67" s="390"/>
      <c r="Y67" s="390"/>
      <c r="Z67" s="390"/>
      <c r="AA67" s="390"/>
      <c r="AB67" s="390"/>
      <c r="AC67" s="390"/>
      <c r="AD67" s="390"/>
      <c r="AE67" s="390"/>
      <c r="AF67" s="390"/>
      <c r="AG67" s="390"/>
      <c r="AH67" s="390"/>
      <c r="AI67" s="390"/>
      <c r="AJ67" s="390"/>
      <c r="AK67" s="390"/>
      <c r="AL67" s="390"/>
      <c r="AM67" s="390"/>
      <c r="AN67" s="390"/>
      <c r="AO67" s="390"/>
      <c r="AP67" s="390"/>
      <c r="AQ67" s="390"/>
      <c r="AR67" s="390"/>
      <c r="AS67" s="390"/>
      <c r="AT67" s="390"/>
      <c r="AU67" s="390"/>
      <c r="AV67" s="390"/>
      <c r="AW67" s="390"/>
      <c r="AX67" s="390"/>
      <c r="AY67" s="390"/>
      <c r="AZ67" s="390"/>
      <c r="BA67" s="390"/>
      <c r="BB67" s="390"/>
    </row>
    <row r="68" spans="1:54" x14ac:dyDescent="0.2">
      <c r="A68" s="391"/>
      <c r="B68" s="390"/>
      <c r="C68" s="390"/>
      <c r="D68" s="390"/>
      <c r="E68" s="390"/>
      <c r="F68" s="390"/>
      <c r="G68" s="390"/>
      <c r="H68" s="390"/>
      <c r="I68" s="390"/>
      <c r="J68" s="390"/>
      <c r="K68" s="390"/>
      <c r="L68" s="390"/>
      <c r="M68" s="390"/>
      <c r="N68" s="390"/>
      <c r="O68" s="390"/>
      <c r="P68" s="390"/>
      <c r="Q68" s="390"/>
      <c r="R68" s="390"/>
      <c r="S68" s="390"/>
      <c r="T68" s="390"/>
      <c r="U68" s="390"/>
      <c r="V68" s="390"/>
      <c r="W68" s="390"/>
      <c r="X68" s="390"/>
      <c r="Y68" s="390"/>
      <c r="Z68" s="390"/>
      <c r="AA68" s="390"/>
      <c r="AB68" s="390"/>
      <c r="AC68" s="390"/>
      <c r="AD68" s="390"/>
      <c r="AE68" s="390"/>
      <c r="AF68" s="390"/>
      <c r="AG68" s="390"/>
      <c r="AH68" s="390"/>
      <c r="AI68" s="390"/>
      <c r="AJ68" s="390"/>
      <c r="AK68" s="390"/>
      <c r="AL68" s="390"/>
      <c r="AM68" s="390"/>
      <c r="AN68" s="390"/>
      <c r="AO68" s="390"/>
      <c r="AP68" s="390"/>
      <c r="AQ68" s="390"/>
      <c r="AR68" s="390"/>
      <c r="AS68" s="390"/>
      <c r="AT68" s="390"/>
      <c r="AU68" s="390"/>
      <c r="AV68" s="390"/>
      <c r="AW68" s="390"/>
      <c r="AX68" s="390"/>
      <c r="AY68" s="390"/>
      <c r="AZ68" s="390"/>
      <c r="BA68" s="390"/>
      <c r="BB68" s="390"/>
    </row>
    <row r="69" spans="1:54" x14ac:dyDescent="0.2">
      <c r="A69" s="391"/>
      <c r="B69" s="390"/>
      <c r="C69" s="390"/>
      <c r="D69" s="390"/>
      <c r="E69" s="390"/>
      <c r="F69" s="390"/>
      <c r="G69" s="390"/>
      <c r="H69" s="390"/>
      <c r="I69" s="390"/>
      <c r="J69" s="390"/>
      <c r="K69" s="390"/>
      <c r="L69" s="390"/>
      <c r="M69" s="390"/>
      <c r="N69" s="390"/>
      <c r="O69" s="390"/>
      <c r="P69" s="390"/>
      <c r="Q69" s="390"/>
      <c r="R69" s="390"/>
      <c r="S69" s="390"/>
      <c r="T69" s="390"/>
      <c r="U69" s="390"/>
      <c r="V69" s="390"/>
      <c r="W69" s="390"/>
      <c r="X69" s="390"/>
      <c r="Y69" s="390"/>
      <c r="Z69" s="390"/>
      <c r="AA69" s="390"/>
      <c r="AB69" s="390"/>
      <c r="AC69" s="390"/>
      <c r="AD69" s="390"/>
      <c r="AE69" s="390"/>
      <c r="AF69" s="390"/>
      <c r="AG69" s="390"/>
      <c r="AH69" s="390"/>
      <c r="AI69" s="390"/>
      <c r="AJ69" s="390"/>
      <c r="AK69" s="390"/>
      <c r="AL69" s="390"/>
      <c r="AM69" s="390"/>
      <c r="AN69" s="390"/>
      <c r="AO69" s="390"/>
      <c r="AP69" s="390"/>
      <c r="AQ69" s="390"/>
      <c r="AR69" s="390"/>
      <c r="AS69" s="390"/>
      <c r="AT69" s="390"/>
      <c r="AU69" s="390"/>
      <c r="AV69" s="390"/>
      <c r="AW69" s="390"/>
      <c r="AX69" s="390"/>
      <c r="AY69" s="390"/>
      <c r="AZ69" s="390"/>
      <c r="BA69" s="390"/>
      <c r="BB69" s="390"/>
    </row>
    <row r="70" spans="1:54" x14ac:dyDescent="0.2">
      <c r="A70" s="391"/>
      <c r="B70" s="390"/>
      <c r="C70" s="390"/>
      <c r="D70" s="390"/>
      <c r="E70" s="390"/>
      <c r="F70" s="390"/>
      <c r="G70" s="390"/>
      <c r="H70" s="390"/>
      <c r="I70" s="390"/>
      <c r="J70" s="390"/>
      <c r="K70" s="390"/>
      <c r="L70" s="390"/>
      <c r="M70" s="390"/>
      <c r="N70" s="390"/>
      <c r="O70" s="390"/>
      <c r="P70" s="390"/>
      <c r="Q70" s="390"/>
      <c r="R70" s="390"/>
      <c r="S70" s="390"/>
      <c r="T70" s="390"/>
      <c r="U70" s="390"/>
      <c r="V70" s="390"/>
      <c r="W70" s="390"/>
      <c r="X70" s="390"/>
      <c r="Y70" s="390"/>
      <c r="Z70" s="390"/>
      <c r="AA70" s="390"/>
      <c r="AB70" s="390"/>
      <c r="AC70" s="390"/>
      <c r="AD70" s="390"/>
      <c r="AE70" s="390"/>
      <c r="AF70" s="390"/>
      <c r="AG70" s="390"/>
      <c r="AH70" s="390"/>
      <c r="AI70" s="390"/>
      <c r="AJ70" s="390"/>
      <c r="AK70" s="390"/>
      <c r="AL70" s="390"/>
      <c r="AM70" s="390"/>
      <c r="AN70" s="390"/>
      <c r="AO70" s="390"/>
      <c r="AP70" s="390"/>
      <c r="AQ70" s="390"/>
      <c r="AR70" s="390"/>
      <c r="AS70" s="390"/>
      <c r="AT70" s="390"/>
      <c r="AU70" s="390"/>
      <c r="AV70" s="390"/>
      <c r="AW70" s="390"/>
      <c r="AX70" s="390"/>
      <c r="AY70" s="390"/>
      <c r="AZ70" s="390"/>
      <c r="BA70" s="390"/>
      <c r="BB70" s="390"/>
    </row>
    <row r="71" spans="1:54" x14ac:dyDescent="0.2">
      <c r="A71" s="391"/>
      <c r="B71" s="390"/>
      <c r="C71" s="390"/>
      <c r="D71" s="390"/>
      <c r="E71" s="390"/>
      <c r="F71" s="390"/>
      <c r="G71" s="390"/>
      <c r="H71" s="390"/>
      <c r="I71" s="390"/>
      <c r="J71" s="390"/>
      <c r="K71" s="390"/>
      <c r="L71" s="390"/>
      <c r="M71" s="390"/>
      <c r="N71" s="390"/>
      <c r="O71" s="390"/>
      <c r="P71" s="390"/>
      <c r="Q71" s="390"/>
      <c r="R71" s="390"/>
      <c r="S71" s="390"/>
      <c r="T71" s="390"/>
      <c r="U71" s="390"/>
      <c r="V71" s="390"/>
      <c r="W71" s="390"/>
      <c r="X71" s="390"/>
      <c r="Y71" s="390"/>
      <c r="Z71" s="390"/>
      <c r="AA71" s="390"/>
      <c r="AB71" s="390"/>
      <c r="AC71" s="390"/>
      <c r="AD71" s="390"/>
      <c r="AE71" s="390"/>
      <c r="AF71" s="390"/>
      <c r="AG71" s="390"/>
      <c r="AH71" s="390"/>
      <c r="AI71" s="390"/>
      <c r="AJ71" s="390"/>
      <c r="AK71" s="390"/>
      <c r="AL71" s="390"/>
      <c r="AM71" s="390"/>
      <c r="AN71" s="390"/>
      <c r="AO71" s="390"/>
      <c r="AP71" s="390"/>
      <c r="AQ71" s="390"/>
      <c r="AR71" s="390"/>
      <c r="AS71" s="390"/>
      <c r="AT71" s="390"/>
      <c r="AU71" s="390"/>
      <c r="AV71" s="390"/>
      <c r="AW71" s="390"/>
      <c r="AX71" s="390"/>
      <c r="AY71" s="390"/>
      <c r="AZ71" s="390"/>
      <c r="BA71" s="390"/>
      <c r="BB71" s="390"/>
    </row>
    <row r="72" spans="1:54" x14ac:dyDescent="0.2">
      <c r="A72" s="391"/>
      <c r="B72" s="390"/>
      <c r="C72" s="390"/>
      <c r="D72" s="390"/>
      <c r="E72" s="390"/>
      <c r="F72" s="390"/>
      <c r="G72" s="390"/>
      <c r="H72" s="390"/>
      <c r="I72" s="390"/>
      <c r="J72" s="390"/>
      <c r="K72" s="390"/>
      <c r="L72" s="390"/>
      <c r="M72" s="390"/>
      <c r="N72" s="390"/>
      <c r="O72" s="390"/>
      <c r="P72" s="390"/>
      <c r="Q72" s="390"/>
      <c r="R72" s="390"/>
      <c r="S72" s="390"/>
      <c r="T72" s="390"/>
      <c r="U72" s="390"/>
      <c r="V72" s="390"/>
      <c r="W72" s="390"/>
      <c r="X72" s="390"/>
      <c r="Y72" s="390"/>
      <c r="Z72" s="390"/>
      <c r="AA72" s="390"/>
      <c r="AB72" s="390"/>
      <c r="AC72" s="390"/>
      <c r="AD72" s="390"/>
      <c r="AE72" s="390"/>
      <c r="AF72" s="390"/>
      <c r="AG72" s="390"/>
      <c r="AH72" s="390"/>
      <c r="AI72" s="390"/>
      <c r="AJ72" s="390"/>
      <c r="AK72" s="390"/>
      <c r="AL72" s="390"/>
      <c r="AM72" s="390"/>
      <c r="AN72" s="390"/>
      <c r="AO72" s="390"/>
      <c r="AP72" s="390"/>
      <c r="AQ72" s="390"/>
      <c r="AR72" s="390"/>
      <c r="AS72" s="390"/>
      <c r="AT72" s="390"/>
      <c r="AU72" s="390"/>
      <c r="AV72" s="390"/>
      <c r="AW72" s="390"/>
      <c r="AX72" s="390"/>
      <c r="AY72" s="390"/>
      <c r="AZ72" s="390"/>
      <c r="BA72" s="390"/>
      <c r="BB72" s="390"/>
    </row>
    <row r="73" spans="1:54" x14ac:dyDescent="0.2">
      <c r="A73" s="391"/>
      <c r="B73" s="390"/>
      <c r="C73" s="390"/>
      <c r="D73" s="390"/>
      <c r="E73" s="390"/>
      <c r="F73" s="390"/>
      <c r="G73" s="390"/>
      <c r="H73" s="390"/>
      <c r="I73" s="390"/>
      <c r="J73" s="390"/>
      <c r="K73" s="390"/>
      <c r="L73" s="390"/>
      <c r="M73" s="390"/>
      <c r="N73" s="390"/>
      <c r="O73" s="390"/>
      <c r="P73" s="390"/>
      <c r="Q73" s="390"/>
      <c r="R73" s="390"/>
      <c r="S73" s="390"/>
      <c r="T73" s="390"/>
      <c r="U73" s="390"/>
      <c r="V73" s="390"/>
      <c r="W73" s="390"/>
      <c r="X73" s="390"/>
      <c r="Y73" s="390"/>
      <c r="Z73" s="390"/>
      <c r="AA73" s="390"/>
      <c r="AB73" s="390"/>
      <c r="AC73" s="390"/>
      <c r="AD73" s="390"/>
      <c r="AE73" s="390"/>
      <c r="AF73" s="390"/>
      <c r="AG73" s="390"/>
      <c r="AH73" s="390"/>
      <c r="AI73" s="390"/>
      <c r="AJ73" s="390"/>
      <c r="AK73" s="390"/>
      <c r="AL73" s="390"/>
      <c r="AM73" s="390"/>
      <c r="AN73" s="390"/>
      <c r="AO73" s="390"/>
      <c r="AP73" s="390"/>
      <c r="AQ73" s="390"/>
      <c r="AR73" s="390"/>
      <c r="AS73" s="390"/>
      <c r="AT73" s="390"/>
      <c r="AU73" s="390"/>
      <c r="AV73" s="390"/>
      <c r="AW73" s="390"/>
      <c r="AX73" s="390"/>
      <c r="AY73" s="390"/>
      <c r="AZ73" s="390"/>
      <c r="BA73" s="390"/>
      <c r="BB73" s="390"/>
    </row>
    <row r="74" spans="1:54" x14ac:dyDescent="0.2">
      <c r="A74" s="391"/>
      <c r="B74" s="390"/>
      <c r="C74" s="390"/>
      <c r="D74" s="390"/>
      <c r="E74" s="390"/>
      <c r="F74" s="390"/>
      <c r="G74" s="390"/>
      <c r="H74" s="390"/>
      <c r="I74" s="390"/>
      <c r="J74" s="390"/>
      <c r="K74" s="390"/>
      <c r="L74" s="390"/>
      <c r="M74" s="390"/>
      <c r="N74" s="390"/>
      <c r="O74" s="390"/>
      <c r="P74" s="390"/>
      <c r="Q74" s="390"/>
      <c r="R74" s="390"/>
      <c r="S74" s="390"/>
      <c r="T74" s="390"/>
      <c r="U74" s="390"/>
      <c r="V74" s="390"/>
      <c r="W74" s="390"/>
      <c r="X74" s="390"/>
      <c r="Y74" s="390"/>
      <c r="Z74" s="390"/>
      <c r="AA74" s="390"/>
      <c r="AB74" s="390"/>
      <c r="AC74" s="390"/>
      <c r="AD74" s="390"/>
      <c r="AE74" s="390"/>
      <c r="AF74" s="390"/>
      <c r="AG74" s="390"/>
      <c r="AH74" s="390"/>
      <c r="AI74" s="390"/>
      <c r="AJ74" s="390"/>
      <c r="AK74" s="390"/>
      <c r="AL74" s="390"/>
      <c r="AM74" s="390"/>
      <c r="AN74" s="390"/>
      <c r="AO74" s="390"/>
      <c r="AP74" s="390"/>
      <c r="AQ74" s="390"/>
      <c r="AR74" s="390"/>
      <c r="AS74" s="390"/>
      <c r="AT74" s="390"/>
      <c r="AU74" s="390"/>
      <c r="AV74" s="390"/>
      <c r="AW74" s="390"/>
      <c r="AX74" s="390"/>
      <c r="AY74" s="390"/>
      <c r="AZ74" s="390"/>
      <c r="BA74" s="390"/>
      <c r="BB74" s="390"/>
    </row>
    <row r="75" spans="1:54" x14ac:dyDescent="0.2">
      <c r="A75" s="391"/>
      <c r="B75" s="390"/>
      <c r="C75" s="390"/>
      <c r="D75" s="390"/>
      <c r="E75" s="390"/>
      <c r="F75" s="390"/>
      <c r="G75" s="390"/>
      <c r="H75" s="390"/>
      <c r="I75" s="390"/>
      <c r="J75" s="390"/>
      <c r="K75" s="390"/>
      <c r="L75" s="390"/>
      <c r="M75" s="390"/>
      <c r="N75" s="390"/>
      <c r="O75" s="390"/>
      <c r="P75" s="390"/>
      <c r="Q75" s="390"/>
      <c r="R75" s="390"/>
      <c r="S75" s="390"/>
      <c r="T75" s="390"/>
      <c r="U75" s="390"/>
      <c r="V75" s="390"/>
      <c r="W75" s="390"/>
      <c r="X75" s="390"/>
      <c r="Y75" s="390"/>
      <c r="Z75" s="390"/>
      <c r="AA75" s="390"/>
      <c r="AB75" s="390"/>
      <c r="AC75" s="390"/>
      <c r="AD75" s="390"/>
      <c r="AE75" s="390"/>
      <c r="AF75" s="390"/>
      <c r="AG75" s="390"/>
      <c r="AH75" s="390"/>
      <c r="AI75" s="390"/>
      <c r="AJ75" s="390"/>
      <c r="AK75" s="390"/>
      <c r="AL75" s="390"/>
      <c r="AM75" s="390"/>
      <c r="AN75" s="390"/>
      <c r="AO75" s="390"/>
      <c r="AP75" s="390"/>
      <c r="AQ75" s="390"/>
      <c r="AR75" s="390"/>
      <c r="AS75" s="390"/>
      <c r="AT75" s="390"/>
      <c r="AU75" s="390"/>
      <c r="AV75" s="390"/>
      <c r="AW75" s="390"/>
      <c r="AX75" s="390"/>
      <c r="AY75" s="390"/>
      <c r="AZ75" s="390"/>
      <c r="BA75" s="390"/>
      <c r="BB75" s="390"/>
    </row>
    <row r="76" spans="1:54" x14ac:dyDescent="0.2">
      <c r="A76" s="391"/>
      <c r="B76" s="390"/>
      <c r="C76" s="390"/>
      <c r="D76" s="390"/>
      <c r="E76" s="390"/>
      <c r="F76" s="390"/>
      <c r="G76" s="390"/>
      <c r="H76" s="390"/>
      <c r="I76" s="390"/>
      <c r="J76" s="390"/>
      <c r="K76" s="390"/>
      <c r="L76" s="390"/>
      <c r="M76" s="390"/>
      <c r="N76" s="390"/>
      <c r="O76" s="390"/>
      <c r="P76" s="390"/>
      <c r="Q76" s="390"/>
      <c r="R76" s="390"/>
      <c r="S76" s="390"/>
      <c r="T76" s="390"/>
      <c r="U76" s="390"/>
      <c r="V76" s="390"/>
      <c r="W76" s="390"/>
      <c r="X76" s="390"/>
      <c r="Y76" s="390"/>
      <c r="Z76" s="390"/>
      <c r="AA76" s="390"/>
      <c r="AB76" s="390"/>
      <c r="AC76" s="390"/>
      <c r="AD76" s="390"/>
      <c r="AE76" s="390"/>
      <c r="AF76" s="390"/>
      <c r="AG76" s="390"/>
      <c r="AH76" s="390"/>
      <c r="AI76" s="390"/>
      <c r="AJ76" s="390"/>
      <c r="AK76" s="390"/>
      <c r="AL76" s="390"/>
      <c r="AM76" s="390"/>
      <c r="AN76" s="390"/>
      <c r="AO76" s="390"/>
      <c r="AP76" s="390"/>
      <c r="AQ76" s="390"/>
      <c r="AR76" s="390"/>
      <c r="AS76" s="390"/>
      <c r="AT76" s="390"/>
      <c r="AU76" s="390"/>
      <c r="AV76" s="390"/>
      <c r="AW76" s="390"/>
      <c r="AX76" s="390"/>
      <c r="AY76" s="390"/>
      <c r="AZ76" s="390"/>
      <c r="BA76" s="390"/>
      <c r="BB76" s="390"/>
    </row>
    <row r="77" spans="1:54" x14ac:dyDescent="0.2">
      <c r="A77" s="391"/>
      <c r="B77" s="390"/>
      <c r="C77" s="390"/>
      <c r="D77" s="390"/>
      <c r="E77" s="390"/>
      <c r="F77" s="390"/>
      <c r="G77" s="390"/>
      <c r="H77" s="390"/>
      <c r="I77" s="390"/>
      <c r="J77" s="390"/>
      <c r="K77" s="390"/>
      <c r="L77" s="390"/>
      <c r="M77" s="390"/>
      <c r="N77" s="390"/>
      <c r="O77" s="390"/>
      <c r="P77" s="390"/>
      <c r="Q77" s="390"/>
      <c r="R77" s="390"/>
      <c r="S77" s="390"/>
      <c r="T77" s="390"/>
      <c r="U77" s="390"/>
      <c r="V77" s="390"/>
      <c r="W77" s="390"/>
      <c r="X77" s="390"/>
      <c r="Y77" s="390"/>
      <c r="Z77" s="390"/>
      <c r="AA77" s="390"/>
      <c r="AB77" s="390"/>
      <c r="AC77" s="390"/>
      <c r="AD77" s="390"/>
      <c r="AE77" s="390"/>
      <c r="AF77" s="390"/>
      <c r="AG77" s="390"/>
      <c r="AH77" s="390"/>
      <c r="AI77" s="390"/>
      <c r="AJ77" s="390"/>
      <c r="AK77" s="390"/>
      <c r="AL77" s="390"/>
      <c r="AM77" s="390"/>
      <c r="AN77" s="390"/>
      <c r="AO77" s="390"/>
      <c r="AP77" s="390"/>
      <c r="AQ77" s="390"/>
      <c r="AR77" s="390"/>
      <c r="AS77" s="390"/>
      <c r="AT77" s="390"/>
      <c r="AU77" s="390"/>
      <c r="AV77" s="390"/>
      <c r="AW77" s="390"/>
      <c r="AX77" s="390"/>
      <c r="AY77" s="390"/>
      <c r="AZ77" s="390"/>
      <c r="BA77" s="390"/>
      <c r="BB77" s="390"/>
    </row>
    <row r="78" spans="1:54" x14ac:dyDescent="0.2">
      <c r="A78" s="391"/>
      <c r="B78" s="390"/>
      <c r="C78" s="390"/>
      <c r="D78" s="390"/>
      <c r="E78" s="390"/>
      <c r="F78" s="390"/>
      <c r="G78" s="390"/>
      <c r="H78" s="390"/>
      <c r="I78" s="390"/>
      <c r="J78" s="390"/>
      <c r="K78" s="390"/>
      <c r="L78" s="390"/>
      <c r="M78" s="390"/>
      <c r="N78" s="390"/>
      <c r="O78" s="390"/>
      <c r="P78" s="390"/>
      <c r="Q78" s="390"/>
      <c r="R78" s="390"/>
      <c r="S78" s="390"/>
      <c r="T78" s="390"/>
      <c r="U78" s="390"/>
      <c r="V78" s="390"/>
      <c r="W78" s="390"/>
      <c r="X78" s="390"/>
      <c r="Y78" s="390"/>
      <c r="Z78" s="390"/>
      <c r="AA78" s="390"/>
      <c r="AB78" s="390"/>
      <c r="AC78" s="390"/>
      <c r="AD78" s="390"/>
      <c r="AE78" s="390"/>
      <c r="AF78" s="390"/>
      <c r="AG78" s="390"/>
      <c r="AH78" s="390"/>
      <c r="AI78" s="390"/>
      <c r="AJ78" s="390"/>
      <c r="AK78" s="390"/>
      <c r="AL78" s="390"/>
      <c r="AM78" s="390"/>
      <c r="AN78" s="390"/>
      <c r="AO78" s="390"/>
      <c r="AP78" s="390"/>
      <c r="AQ78" s="390"/>
      <c r="AR78" s="390"/>
      <c r="AS78" s="390"/>
      <c r="AT78" s="390"/>
      <c r="AU78" s="390"/>
      <c r="AV78" s="390"/>
      <c r="AW78" s="390"/>
      <c r="AX78" s="390"/>
      <c r="AY78" s="390"/>
      <c r="AZ78" s="390"/>
      <c r="BA78" s="390"/>
      <c r="BB78" s="390"/>
    </row>
    <row r="79" spans="1:54" x14ac:dyDescent="0.2">
      <c r="A79" s="391"/>
      <c r="B79" s="390"/>
      <c r="C79" s="390"/>
      <c r="D79" s="390"/>
      <c r="E79" s="390"/>
      <c r="F79" s="390"/>
      <c r="G79" s="390"/>
      <c r="H79" s="390"/>
      <c r="I79" s="390"/>
      <c r="J79" s="390"/>
      <c r="K79" s="390"/>
      <c r="L79" s="390"/>
      <c r="M79" s="390"/>
      <c r="N79" s="390"/>
      <c r="O79" s="390"/>
      <c r="P79" s="390"/>
      <c r="Q79" s="390"/>
      <c r="R79" s="390"/>
      <c r="S79" s="390"/>
      <c r="T79" s="390"/>
      <c r="U79" s="390"/>
      <c r="V79" s="390"/>
      <c r="W79" s="390"/>
      <c r="X79" s="390"/>
      <c r="Y79" s="390"/>
      <c r="Z79" s="390"/>
      <c r="AA79" s="390"/>
      <c r="AB79" s="390"/>
      <c r="AC79" s="390"/>
      <c r="AD79" s="390"/>
      <c r="AE79" s="390"/>
      <c r="AF79" s="390"/>
      <c r="AG79" s="390"/>
      <c r="AH79" s="390"/>
      <c r="AI79" s="390"/>
      <c r="AJ79" s="390"/>
      <c r="AK79" s="390"/>
      <c r="AL79" s="390"/>
      <c r="AM79" s="390"/>
      <c r="AN79" s="390"/>
      <c r="AO79" s="390"/>
      <c r="AP79" s="390"/>
      <c r="AQ79" s="390"/>
      <c r="AR79" s="390"/>
      <c r="AS79" s="390"/>
      <c r="AT79" s="390"/>
      <c r="AU79" s="390"/>
      <c r="AV79" s="390"/>
      <c r="AW79" s="390"/>
      <c r="AX79" s="390"/>
      <c r="AY79" s="390"/>
      <c r="AZ79" s="390"/>
      <c r="BA79" s="390"/>
      <c r="BB79" s="390"/>
    </row>
    <row r="80" spans="1:54" x14ac:dyDescent="0.2">
      <c r="A80" s="391"/>
      <c r="B80" s="390"/>
      <c r="C80" s="390"/>
      <c r="D80" s="390"/>
      <c r="E80" s="390"/>
      <c r="F80" s="390"/>
      <c r="G80" s="390"/>
      <c r="H80" s="390"/>
      <c r="I80" s="390"/>
      <c r="J80" s="390"/>
      <c r="K80" s="390"/>
      <c r="L80" s="390"/>
      <c r="M80" s="390"/>
      <c r="N80" s="390"/>
      <c r="O80" s="390"/>
      <c r="P80" s="390"/>
      <c r="Q80" s="390"/>
      <c r="R80" s="390"/>
      <c r="S80" s="390"/>
      <c r="T80" s="390"/>
      <c r="U80" s="390"/>
      <c r="V80" s="390"/>
      <c r="W80" s="390"/>
      <c r="X80" s="390"/>
      <c r="Y80" s="390"/>
      <c r="Z80" s="390"/>
      <c r="AA80" s="390"/>
      <c r="AB80" s="390"/>
      <c r="AC80" s="390"/>
      <c r="AD80" s="390"/>
      <c r="AE80" s="390"/>
      <c r="AF80" s="390"/>
      <c r="AG80" s="390"/>
      <c r="AH80" s="390"/>
      <c r="AI80" s="390"/>
      <c r="AJ80" s="390"/>
      <c r="AK80" s="390"/>
      <c r="AL80" s="390"/>
      <c r="AM80" s="390"/>
      <c r="AN80" s="390"/>
      <c r="AO80" s="390"/>
      <c r="AP80" s="390"/>
      <c r="AQ80" s="390"/>
      <c r="AR80" s="390"/>
      <c r="AS80" s="390"/>
      <c r="AT80" s="390"/>
      <c r="AU80" s="390"/>
      <c r="AV80" s="390"/>
      <c r="AW80" s="390"/>
      <c r="AX80" s="390"/>
      <c r="AY80" s="390"/>
      <c r="AZ80" s="390"/>
      <c r="BA80" s="390"/>
      <c r="BB80" s="390"/>
    </row>
    <row r="81" spans="1:54" x14ac:dyDescent="0.2">
      <c r="A81" s="391"/>
      <c r="B81" s="390"/>
      <c r="C81" s="390"/>
      <c r="D81" s="390"/>
      <c r="E81" s="390"/>
      <c r="F81" s="390"/>
      <c r="G81" s="390"/>
      <c r="H81" s="390"/>
      <c r="I81" s="390"/>
      <c r="J81" s="390"/>
      <c r="K81" s="390"/>
      <c r="L81" s="390"/>
      <c r="M81" s="390"/>
      <c r="N81" s="390"/>
      <c r="O81" s="390"/>
      <c r="P81" s="390"/>
      <c r="Q81" s="390"/>
      <c r="R81" s="390"/>
      <c r="S81" s="390"/>
      <c r="T81" s="390"/>
      <c r="U81" s="390"/>
      <c r="V81" s="390"/>
      <c r="W81" s="390"/>
      <c r="X81" s="390"/>
      <c r="Y81" s="390"/>
      <c r="Z81" s="390"/>
      <c r="AA81" s="390"/>
      <c r="AB81" s="390"/>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0"/>
      <c r="AY81" s="390"/>
      <c r="AZ81" s="390"/>
      <c r="BA81" s="390"/>
      <c r="BB81" s="390"/>
    </row>
    <row r="82" spans="1:54" x14ac:dyDescent="0.2">
      <c r="A82" s="391"/>
      <c r="B82" s="390"/>
      <c r="C82" s="390"/>
      <c r="D82" s="390"/>
      <c r="E82" s="390"/>
      <c r="F82" s="390"/>
      <c r="G82" s="390"/>
      <c r="H82" s="390"/>
      <c r="I82" s="390"/>
      <c r="J82" s="390"/>
      <c r="K82" s="390"/>
      <c r="L82" s="390"/>
      <c r="M82" s="390"/>
      <c r="N82" s="390"/>
      <c r="O82" s="390"/>
      <c r="P82" s="390"/>
      <c r="Q82" s="390"/>
      <c r="R82" s="390"/>
      <c r="S82" s="390"/>
      <c r="T82" s="390"/>
      <c r="U82" s="390"/>
      <c r="V82" s="390"/>
      <c r="W82" s="390"/>
      <c r="X82" s="390"/>
      <c r="Y82" s="390"/>
      <c r="Z82" s="390"/>
      <c r="AA82" s="390"/>
      <c r="AB82" s="390"/>
      <c r="AC82" s="390"/>
      <c r="AD82" s="390"/>
      <c r="AE82" s="390"/>
      <c r="AF82" s="390"/>
      <c r="AG82" s="390"/>
      <c r="AH82" s="390"/>
      <c r="AI82" s="390"/>
      <c r="AJ82" s="390"/>
      <c r="AK82" s="390"/>
      <c r="AL82" s="390"/>
      <c r="AM82" s="390"/>
      <c r="AN82" s="390"/>
      <c r="AO82" s="390"/>
      <c r="AP82" s="390"/>
      <c r="AQ82" s="390"/>
      <c r="AR82" s="390"/>
      <c r="AS82" s="390"/>
      <c r="AT82" s="390"/>
      <c r="AU82" s="390"/>
      <c r="AV82" s="390"/>
      <c r="AW82" s="390"/>
      <c r="AX82" s="390"/>
      <c r="AY82" s="390"/>
      <c r="AZ82" s="390"/>
      <c r="BA82" s="390"/>
      <c r="BB82" s="390"/>
    </row>
    <row r="83" spans="1:54" x14ac:dyDescent="0.2">
      <c r="A83" s="391"/>
      <c r="B83" s="390"/>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row>
    <row r="84" spans="1:54" x14ac:dyDescent="0.2">
      <c r="A84" s="391"/>
      <c r="B84" s="390"/>
      <c r="C84" s="390"/>
      <c r="D84" s="390"/>
      <c r="E84" s="390"/>
      <c r="F84" s="390"/>
      <c r="G84" s="390"/>
      <c r="H84" s="390"/>
      <c r="I84" s="390"/>
      <c r="J84" s="390"/>
      <c r="K84" s="390"/>
      <c r="L84" s="390"/>
      <c r="M84" s="390"/>
      <c r="N84" s="390"/>
      <c r="O84" s="390"/>
      <c r="P84" s="390"/>
      <c r="Q84" s="390"/>
      <c r="R84" s="390"/>
      <c r="S84" s="390"/>
      <c r="T84" s="390"/>
      <c r="U84" s="390"/>
      <c r="V84" s="390"/>
      <c r="W84" s="390"/>
      <c r="X84" s="390"/>
      <c r="Y84" s="390"/>
      <c r="Z84" s="390"/>
      <c r="AA84" s="390"/>
      <c r="AB84" s="390"/>
      <c r="AC84" s="390"/>
      <c r="AD84" s="390"/>
      <c r="AE84" s="390"/>
      <c r="AF84" s="390"/>
      <c r="AG84" s="390"/>
      <c r="AH84" s="390"/>
      <c r="AI84" s="390"/>
      <c r="AJ84" s="390"/>
      <c r="AK84" s="390"/>
      <c r="AL84" s="390"/>
      <c r="AM84" s="390"/>
      <c r="AN84" s="390"/>
      <c r="AO84" s="390"/>
      <c r="AP84" s="390"/>
      <c r="AQ84" s="390"/>
      <c r="AR84" s="390"/>
      <c r="AS84" s="390"/>
      <c r="AT84" s="390"/>
      <c r="AU84" s="390"/>
      <c r="AV84" s="390"/>
      <c r="AW84" s="390"/>
      <c r="AX84" s="390"/>
      <c r="AY84" s="390"/>
      <c r="AZ84" s="390"/>
      <c r="BA84" s="390"/>
      <c r="BB84" s="390"/>
    </row>
    <row r="85" spans="1:54" x14ac:dyDescent="0.2">
      <c r="A85" s="391"/>
      <c r="B85" s="390"/>
      <c r="C85" s="390"/>
      <c r="D85" s="390"/>
      <c r="E85" s="390"/>
      <c r="F85" s="390"/>
      <c r="G85" s="390"/>
      <c r="H85" s="390"/>
      <c r="I85" s="390"/>
      <c r="J85" s="390"/>
      <c r="K85" s="390"/>
      <c r="L85" s="390"/>
      <c r="M85" s="390"/>
      <c r="N85" s="390"/>
      <c r="O85" s="390"/>
      <c r="P85" s="390"/>
      <c r="Q85" s="390"/>
      <c r="R85" s="390"/>
      <c r="S85" s="390"/>
      <c r="T85" s="390"/>
      <c r="U85" s="390"/>
      <c r="V85" s="390"/>
      <c r="W85" s="390"/>
      <c r="X85" s="390"/>
      <c r="Y85" s="390"/>
      <c r="Z85" s="390"/>
      <c r="AA85" s="390"/>
      <c r="AB85" s="390"/>
      <c r="AC85" s="390"/>
      <c r="AD85" s="390"/>
      <c r="AE85" s="390"/>
      <c r="AF85" s="390"/>
      <c r="AG85" s="390"/>
      <c r="AH85" s="390"/>
      <c r="AI85" s="390"/>
      <c r="AJ85" s="390"/>
      <c r="AK85" s="390"/>
      <c r="AL85" s="390"/>
      <c r="AM85" s="390"/>
      <c r="AN85" s="390"/>
      <c r="AO85" s="390"/>
      <c r="AP85" s="390"/>
      <c r="AQ85" s="390"/>
      <c r="AR85" s="390"/>
      <c r="AS85" s="390"/>
      <c r="AT85" s="390"/>
      <c r="AU85" s="390"/>
      <c r="AV85" s="390"/>
      <c r="AW85" s="390"/>
      <c r="AX85" s="390"/>
      <c r="AY85" s="390"/>
      <c r="AZ85" s="390"/>
      <c r="BA85" s="390"/>
      <c r="BB85" s="390"/>
    </row>
    <row r="86" spans="1:54" x14ac:dyDescent="0.2">
      <c r="A86" s="391"/>
      <c r="B86" s="390"/>
      <c r="C86" s="390"/>
      <c r="D86" s="390"/>
      <c r="E86" s="390"/>
      <c r="F86" s="390"/>
      <c r="G86" s="390"/>
      <c r="H86" s="390"/>
      <c r="I86" s="390"/>
      <c r="J86" s="390"/>
      <c r="K86" s="390"/>
      <c r="L86" s="390"/>
      <c r="M86" s="390"/>
      <c r="N86" s="390"/>
      <c r="O86" s="390"/>
      <c r="P86" s="390"/>
      <c r="Q86" s="390"/>
      <c r="R86" s="390"/>
      <c r="S86" s="390"/>
      <c r="T86" s="390"/>
      <c r="U86" s="390"/>
      <c r="V86" s="390"/>
      <c r="W86" s="390"/>
      <c r="X86" s="390"/>
      <c r="Y86" s="390"/>
      <c r="Z86" s="390"/>
      <c r="AA86" s="390"/>
      <c r="AB86" s="390"/>
      <c r="AC86" s="390"/>
      <c r="AD86" s="390"/>
      <c r="AE86" s="390"/>
      <c r="AF86" s="390"/>
      <c r="AG86" s="390"/>
      <c r="AH86" s="390"/>
      <c r="AI86" s="390"/>
      <c r="AJ86" s="390"/>
      <c r="AK86" s="390"/>
      <c r="AL86" s="390"/>
      <c r="AM86" s="390"/>
      <c r="AN86" s="390"/>
      <c r="AO86" s="390"/>
      <c r="AP86" s="390"/>
      <c r="AQ86" s="390"/>
      <c r="AR86" s="390"/>
      <c r="AS86" s="390"/>
      <c r="AT86" s="390"/>
      <c r="AU86" s="390"/>
      <c r="AV86" s="390"/>
      <c r="AW86" s="390"/>
      <c r="AX86" s="390"/>
      <c r="AY86" s="390"/>
      <c r="AZ86" s="390"/>
      <c r="BA86" s="390"/>
      <c r="BB86" s="390"/>
    </row>
    <row r="87" spans="1:54" x14ac:dyDescent="0.2">
      <c r="A87" s="391"/>
      <c r="B87" s="390"/>
      <c r="C87" s="390"/>
      <c r="D87" s="390"/>
      <c r="E87" s="390"/>
      <c r="F87" s="390"/>
      <c r="G87" s="390"/>
      <c r="H87" s="390"/>
      <c r="I87" s="390"/>
      <c r="J87" s="390"/>
      <c r="K87" s="390"/>
      <c r="L87" s="390"/>
      <c r="M87" s="390"/>
      <c r="N87" s="390"/>
      <c r="O87" s="390"/>
      <c r="P87" s="390"/>
      <c r="Q87" s="390"/>
      <c r="R87" s="390"/>
      <c r="S87" s="390"/>
      <c r="T87" s="390"/>
      <c r="U87" s="390"/>
      <c r="V87" s="390"/>
      <c r="W87" s="390"/>
      <c r="X87" s="390"/>
      <c r="Y87" s="390"/>
      <c r="Z87" s="390"/>
      <c r="AA87" s="390"/>
      <c r="AB87" s="390"/>
      <c r="AC87" s="390"/>
      <c r="AD87" s="390"/>
      <c r="AE87" s="390"/>
      <c r="AF87" s="390"/>
      <c r="AG87" s="390"/>
      <c r="AH87" s="390"/>
      <c r="AI87" s="390"/>
      <c r="AJ87" s="390"/>
      <c r="AK87" s="390"/>
      <c r="AL87" s="390"/>
      <c r="AM87" s="390"/>
      <c r="AN87" s="390"/>
      <c r="AO87" s="390"/>
      <c r="AP87" s="390"/>
      <c r="AQ87" s="390"/>
      <c r="AR87" s="390"/>
      <c r="AS87" s="390"/>
      <c r="AT87" s="390"/>
      <c r="AU87" s="390"/>
      <c r="AV87" s="390"/>
      <c r="AW87" s="390"/>
      <c r="AX87" s="390"/>
      <c r="AY87" s="390"/>
      <c r="AZ87" s="390"/>
      <c r="BA87" s="390"/>
      <c r="BB87" s="390"/>
    </row>
    <row r="88" spans="1:54" x14ac:dyDescent="0.2">
      <c r="A88" s="391"/>
      <c r="B88" s="390"/>
      <c r="C88" s="390"/>
      <c r="D88" s="390"/>
      <c r="E88" s="390"/>
      <c r="F88" s="390"/>
      <c r="G88" s="390"/>
      <c r="H88" s="390"/>
      <c r="I88" s="390"/>
      <c r="J88" s="390"/>
      <c r="K88" s="390"/>
      <c r="L88" s="390"/>
      <c r="M88" s="390"/>
      <c r="N88" s="390"/>
      <c r="O88" s="390"/>
      <c r="P88" s="390"/>
      <c r="Q88" s="390"/>
      <c r="R88" s="390"/>
      <c r="S88" s="390"/>
      <c r="T88" s="390"/>
      <c r="U88" s="390"/>
      <c r="V88" s="390"/>
      <c r="W88" s="390"/>
      <c r="X88" s="390"/>
      <c r="Y88" s="390"/>
      <c r="Z88" s="390"/>
      <c r="AA88" s="390"/>
      <c r="AB88" s="390"/>
      <c r="AC88" s="390"/>
      <c r="AD88" s="390"/>
      <c r="AE88" s="390"/>
      <c r="AF88" s="390"/>
      <c r="AG88" s="390"/>
      <c r="AH88" s="390"/>
      <c r="AI88" s="390"/>
      <c r="AJ88" s="390"/>
      <c r="AK88" s="390"/>
      <c r="AL88" s="390"/>
      <c r="AM88" s="390"/>
      <c r="AN88" s="390"/>
      <c r="AO88" s="390"/>
      <c r="AP88" s="390"/>
      <c r="AQ88" s="390"/>
      <c r="AR88" s="390"/>
      <c r="AS88" s="390"/>
      <c r="AT88" s="390"/>
      <c r="AU88" s="390"/>
      <c r="AV88" s="390"/>
      <c r="AW88" s="390"/>
      <c r="AX88" s="390"/>
      <c r="AY88" s="390"/>
      <c r="AZ88" s="390"/>
      <c r="BA88" s="390"/>
      <c r="BB88" s="390"/>
    </row>
    <row r="89" spans="1:54" x14ac:dyDescent="0.2">
      <c r="A89" s="391"/>
      <c r="B89" s="390"/>
      <c r="C89" s="390"/>
      <c r="D89" s="390"/>
      <c r="E89" s="390"/>
      <c r="F89" s="390"/>
      <c r="G89" s="390"/>
      <c r="H89" s="390"/>
      <c r="I89" s="390"/>
      <c r="J89" s="390"/>
      <c r="K89" s="390"/>
      <c r="L89" s="390"/>
      <c r="M89" s="390"/>
      <c r="N89" s="390"/>
      <c r="O89" s="390"/>
      <c r="P89" s="390"/>
      <c r="Q89" s="390"/>
      <c r="R89" s="390"/>
      <c r="S89" s="390"/>
      <c r="T89" s="390"/>
      <c r="U89" s="390"/>
      <c r="V89" s="390"/>
      <c r="W89" s="390"/>
      <c r="X89" s="390"/>
      <c r="Y89" s="390"/>
      <c r="Z89" s="390"/>
      <c r="AA89" s="390"/>
      <c r="AB89" s="390"/>
      <c r="AC89" s="390"/>
      <c r="AD89" s="390"/>
      <c r="AE89" s="390"/>
      <c r="AF89" s="390"/>
      <c r="AG89" s="390"/>
      <c r="AH89" s="390"/>
      <c r="AI89" s="390"/>
      <c r="AJ89" s="390"/>
      <c r="AK89" s="390"/>
      <c r="AL89" s="390"/>
      <c r="AM89" s="390"/>
      <c r="AN89" s="390"/>
      <c r="AO89" s="390"/>
      <c r="AP89" s="390"/>
      <c r="AQ89" s="390"/>
      <c r="AR89" s="390"/>
      <c r="AS89" s="390"/>
      <c r="AT89" s="390"/>
      <c r="AU89" s="390"/>
      <c r="AV89" s="390"/>
      <c r="AW89" s="390"/>
      <c r="AX89" s="390"/>
      <c r="AY89" s="390"/>
      <c r="AZ89" s="390"/>
      <c r="BA89" s="390"/>
      <c r="BB89" s="390"/>
    </row>
    <row r="90" spans="1:54" x14ac:dyDescent="0.2">
      <c r="A90" s="391"/>
      <c r="B90" s="390"/>
      <c r="C90" s="390"/>
      <c r="D90" s="390"/>
      <c r="E90" s="390"/>
      <c r="F90" s="390"/>
      <c r="G90" s="390"/>
      <c r="H90" s="390"/>
      <c r="I90" s="390"/>
      <c r="J90" s="390"/>
      <c r="K90" s="390"/>
      <c r="L90" s="390"/>
      <c r="M90" s="390"/>
      <c r="N90" s="390"/>
      <c r="O90" s="390"/>
      <c r="P90" s="390"/>
      <c r="Q90" s="390"/>
      <c r="R90" s="390"/>
      <c r="S90" s="390"/>
      <c r="T90" s="390"/>
      <c r="U90" s="390"/>
      <c r="V90" s="390"/>
      <c r="W90" s="390"/>
      <c r="X90" s="390"/>
      <c r="Y90" s="390"/>
      <c r="Z90" s="390"/>
      <c r="AA90" s="390"/>
      <c r="AB90" s="390"/>
      <c r="AC90" s="390"/>
      <c r="AD90" s="390"/>
      <c r="AE90" s="390"/>
      <c r="AF90" s="390"/>
      <c r="AG90" s="390"/>
      <c r="AH90" s="390"/>
      <c r="AI90" s="390"/>
      <c r="AJ90" s="390"/>
      <c r="AK90" s="390"/>
      <c r="AL90" s="390"/>
      <c r="AM90" s="390"/>
      <c r="AN90" s="390"/>
      <c r="AO90" s="390"/>
      <c r="AP90" s="390"/>
      <c r="AQ90" s="390"/>
      <c r="AR90" s="390"/>
      <c r="AS90" s="390"/>
      <c r="AT90" s="390"/>
      <c r="AU90" s="390"/>
      <c r="AV90" s="390"/>
      <c r="AW90" s="390"/>
      <c r="AX90" s="390"/>
      <c r="AY90" s="390"/>
      <c r="AZ90" s="390"/>
      <c r="BA90" s="390"/>
      <c r="BB90" s="390"/>
    </row>
    <row r="91" spans="1:54" x14ac:dyDescent="0.2">
      <c r="A91" s="391"/>
      <c r="B91" s="390"/>
      <c r="C91" s="390"/>
      <c r="D91" s="390"/>
      <c r="E91" s="390"/>
      <c r="F91" s="390"/>
      <c r="G91" s="390"/>
      <c r="H91" s="390"/>
      <c r="I91" s="390"/>
      <c r="J91" s="390"/>
      <c r="K91" s="390"/>
      <c r="L91" s="390"/>
      <c r="M91" s="390"/>
      <c r="N91" s="390"/>
      <c r="O91" s="390"/>
      <c r="P91" s="390"/>
      <c r="Q91" s="390"/>
      <c r="R91" s="390"/>
      <c r="S91" s="390"/>
      <c r="T91" s="390"/>
      <c r="U91" s="390"/>
      <c r="V91" s="390"/>
      <c r="W91" s="390"/>
      <c r="X91" s="390"/>
      <c r="Y91" s="390"/>
      <c r="Z91" s="390"/>
      <c r="AA91" s="390"/>
      <c r="AB91" s="390"/>
      <c r="AC91" s="390"/>
      <c r="AD91" s="390"/>
      <c r="AE91" s="390"/>
      <c r="AF91" s="390"/>
      <c r="AG91" s="390"/>
      <c r="AH91" s="390"/>
      <c r="AI91" s="390"/>
      <c r="AJ91" s="390"/>
      <c r="AK91" s="390"/>
      <c r="AL91" s="390"/>
      <c r="AM91" s="390"/>
      <c r="AN91" s="390"/>
      <c r="AO91" s="390"/>
      <c r="AP91" s="390"/>
      <c r="AQ91" s="390"/>
      <c r="AR91" s="390"/>
      <c r="AS91" s="390"/>
      <c r="AT91" s="390"/>
      <c r="AU91" s="390"/>
      <c r="AV91" s="390"/>
      <c r="AW91" s="390"/>
      <c r="AX91" s="390"/>
      <c r="AY91" s="390"/>
      <c r="AZ91" s="390"/>
      <c r="BA91" s="390"/>
      <c r="BB91" s="390"/>
    </row>
    <row r="92" spans="1:54" x14ac:dyDescent="0.2">
      <c r="A92" s="391"/>
      <c r="B92" s="390"/>
      <c r="C92" s="390"/>
      <c r="D92" s="390"/>
      <c r="E92" s="390"/>
      <c r="F92" s="390"/>
      <c r="G92" s="390"/>
      <c r="H92" s="390"/>
      <c r="I92" s="390"/>
      <c r="J92" s="390"/>
      <c r="K92" s="390"/>
      <c r="L92" s="390"/>
      <c r="M92" s="390"/>
      <c r="N92" s="390"/>
      <c r="O92" s="390"/>
      <c r="P92" s="390"/>
      <c r="Q92" s="390"/>
      <c r="R92" s="390"/>
      <c r="S92" s="390"/>
      <c r="T92" s="390"/>
      <c r="U92" s="390"/>
      <c r="V92" s="390"/>
      <c r="W92" s="390"/>
      <c r="X92" s="390"/>
      <c r="Y92" s="390"/>
      <c r="Z92" s="390"/>
      <c r="AA92" s="390"/>
      <c r="AB92" s="390"/>
      <c r="AC92" s="390"/>
      <c r="AD92" s="390"/>
      <c r="AE92" s="390"/>
      <c r="AF92" s="390"/>
      <c r="AG92" s="390"/>
      <c r="AH92" s="390"/>
      <c r="AI92" s="390"/>
      <c r="AJ92" s="390"/>
      <c r="AK92" s="390"/>
      <c r="AL92" s="390"/>
      <c r="AM92" s="390"/>
      <c r="AN92" s="390"/>
      <c r="AO92" s="390"/>
      <c r="AP92" s="390"/>
      <c r="AQ92" s="390"/>
      <c r="AR92" s="390"/>
      <c r="AS92" s="390"/>
      <c r="AT92" s="390"/>
      <c r="AU92" s="390"/>
      <c r="AV92" s="390"/>
      <c r="AW92" s="390"/>
      <c r="AX92" s="390"/>
      <c r="AY92" s="390"/>
      <c r="AZ92" s="390"/>
      <c r="BA92" s="390"/>
      <c r="BB92" s="390"/>
    </row>
    <row r="93" spans="1:54" x14ac:dyDescent="0.2">
      <c r="A93" s="391"/>
      <c r="B93" s="390"/>
      <c r="C93" s="390"/>
      <c r="D93" s="390"/>
      <c r="E93" s="390"/>
      <c r="F93" s="390"/>
      <c r="G93" s="390"/>
      <c r="H93" s="390"/>
      <c r="I93" s="390"/>
      <c r="J93" s="390"/>
      <c r="K93" s="390"/>
      <c r="L93" s="390"/>
      <c r="M93" s="390"/>
      <c r="N93" s="390"/>
      <c r="O93" s="390"/>
      <c r="P93" s="390"/>
      <c r="Q93" s="390"/>
      <c r="R93" s="390"/>
      <c r="S93" s="390"/>
      <c r="T93" s="390"/>
      <c r="U93" s="390"/>
      <c r="V93" s="390"/>
      <c r="W93" s="390"/>
      <c r="X93" s="390"/>
      <c r="Y93" s="390"/>
      <c r="Z93" s="390"/>
      <c r="AA93" s="390"/>
      <c r="AB93" s="390"/>
      <c r="AC93" s="390"/>
      <c r="AD93" s="390"/>
      <c r="AE93" s="390"/>
      <c r="AF93" s="390"/>
      <c r="AG93" s="390"/>
      <c r="AH93" s="390"/>
      <c r="AI93" s="390"/>
      <c r="AJ93" s="390"/>
      <c r="AK93" s="390"/>
      <c r="AL93" s="390"/>
      <c r="AM93" s="390"/>
      <c r="AN93" s="390"/>
      <c r="AO93" s="390"/>
      <c r="AP93" s="390"/>
      <c r="AQ93" s="390"/>
      <c r="AR93" s="390"/>
      <c r="AS93" s="390"/>
      <c r="AT93" s="390"/>
      <c r="AU93" s="390"/>
      <c r="AV93" s="390"/>
      <c r="AW93" s="390"/>
      <c r="AX93" s="390"/>
      <c r="AY93" s="390"/>
      <c r="AZ93" s="390"/>
      <c r="BA93" s="390"/>
      <c r="BB93" s="390"/>
    </row>
    <row r="94" spans="1:54" x14ac:dyDescent="0.2">
      <c r="A94" s="391"/>
      <c r="B94" s="390"/>
      <c r="C94" s="390"/>
      <c r="D94" s="390"/>
      <c r="E94" s="390"/>
      <c r="F94" s="390"/>
      <c r="G94" s="390"/>
      <c r="H94" s="390"/>
      <c r="I94" s="390"/>
      <c r="J94" s="390"/>
      <c r="K94" s="390"/>
      <c r="L94" s="390"/>
      <c r="M94" s="390"/>
      <c r="N94" s="390"/>
      <c r="O94" s="390"/>
      <c r="P94" s="390"/>
      <c r="Q94" s="390"/>
      <c r="R94" s="390"/>
      <c r="S94" s="390"/>
      <c r="T94" s="390"/>
      <c r="U94" s="390"/>
      <c r="V94" s="390"/>
      <c r="W94" s="390"/>
      <c r="X94" s="390"/>
      <c r="Y94" s="390"/>
      <c r="Z94" s="390"/>
      <c r="AA94" s="390"/>
      <c r="AB94" s="390"/>
      <c r="AC94" s="390"/>
      <c r="AD94" s="390"/>
      <c r="AE94" s="390"/>
      <c r="AF94" s="390"/>
      <c r="AG94" s="390"/>
      <c r="AH94" s="390"/>
      <c r="AI94" s="390"/>
      <c r="AJ94" s="390"/>
      <c r="AK94" s="390"/>
      <c r="AL94" s="390"/>
      <c r="AM94" s="390"/>
      <c r="AN94" s="390"/>
      <c r="AO94" s="390"/>
      <c r="AP94" s="390"/>
      <c r="AQ94" s="390"/>
      <c r="AR94" s="390"/>
      <c r="AS94" s="390"/>
      <c r="AT94" s="390"/>
      <c r="AU94" s="390"/>
      <c r="AV94" s="390"/>
      <c r="AW94" s="390"/>
      <c r="AX94" s="390"/>
      <c r="AY94" s="390"/>
      <c r="AZ94" s="390"/>
      <c r="BA94" s="390"/>
      <c r="BB94" s="390"/>
    </row>
    <row r="95" spans="1:54" x14ac:dyDescent="0.2">
      <c r="A95" s="391"/>
      <c r="B95" s="390"/>
      <c r="C95" s="390"/>
      <c r="D95" s="390"/>
      <c r="E95" s="390"/>
      <c r="F95" s="390"/>
      <c r="G95" s="390"/>
      <c r="H95" s="390"/>
      <c r="I95" s="390"/>
      <c r="J95" s="390"/>
      <c r="K95" s="390"/>
      <c r="L95" s="390"/>
      <c r="M95" s="390"/>
      <c r="N95" s="390"/>
      <c r="O95" s="390"/>
      <c r="P95" s="390"/>
      <c r="Q95" s="390"/>
      <c r="R95" s="390"/>
      <c r="S95" s="390"/>
      <c r="T95" s="390"/>
      <c r="U95" s="390"/>
      <c r="V95" s="390"/>
      <c r="W95" s="390"/>
      <c r="X95" s="390"/>
      <c r="Y95" s="390"/>
      <c r="Z95" s="390"/>
      <c r="AA95" s="390"/>
      <c r="AB95" s="390"/>
      <c r="AC95" s="390"/>
      <c r="AD95" s="390"/>
      <c r="AE95" s="390"/>
      <c r="AF95" s="390"/>
      <c r="AG95" s="390"/>
      <c r="AH95" s="390"/>
      <c r="AI95" s="390"/>
      <c r="AJ95" s="390"/>
      <c r="AK95" s="390"/>
      <c r="AL95" s="390"/>
      <c r="AM95" s="390"/>
      <c r="AN95" s="390"/>
      <c r="AO95" s="390"/>
      <c r="AP95" s="390"/>
      <c r="AQ95" s="390"/>
      <c r="AR95" s="390"/>
      <c r="AS95" s="390"/>
      <c r="AT95" s="390"/>
      <c r="AU95" s="390"/>
      <c r="AV95" s="390"/>
      <c r="AW95" s="390"/>
      <c r="AX95" s="390"/>
      <c r="AY95" s="390"/>
      <c r="AZ95" s="390"/>
      <c r="BA95" s="390"/>
      <c r="BB95" s="390"/>
    </row>
    <row r="96" spans="1:54" x14ac:dyDescent="0.2">
      <c r="A96" s="391"/>
      <c r="B96" s="390"/>
      <c r="C96" s="390"/>
      <c r="D96" s="390"/>
      <c r="E96" s="390"/>
      <c r="F96" s="390"/>
      <c r="G96" s="390"/>
      <c r="H96" s="390"/>
      <c r="I96" s="390"/>
      <c r="J96" s="390"/>
      <c r="K96" s="390"/>
      <c r="L96" s="390"/>
      <c r="M96" s="390"/>
      <c r="N96" s="390"/>
      <c r="O96" s="390"/>
      <c r="P96" s="390"/>
      <c r="Q96" s="390"/>
      <c r="R96" s="390"/>
      <c r="S96" s="390"/>
      <c r="T96" s="390"/>
      <c r="U96" s="390"/>
      <c r="V96" s="390"/>
      <c r="W96" s="390"/>
      <c r="X96" s="390"/>
      <c r="Y96" s="390"/>
      <c r="Z96" s="390"/>
      <c r="AA96" s="390"/>
      <c r="AB96" s="390"/>
      <c r="AC96" s="390"/>
      <c r="AD96" s="390"/>
      <c r="AE96" s="390"/>
      <c r="AF96" s="390"/>
      <c r="AG96" s="390"/>
      <c r="AH96" s="390"/>
      <c r="AI96" s="390"/>
      <c r="AJ96" s="390"/>
      <c r="AK96" s="390"/>
      <c r="AL96" s="390"/>
      <c r="AM96" s="390"/>
      <c r="AN96" s="390"/>
      <c r="AO96" s="390"/>
      <c r="AP96" s="390"/>
      <c r="AQ96" s="390"/>
      <c r="AR96" s="390"/>
      <c r="AS96" s="390"/>
      <c r="AT96" s="390"/>
      <c r="AU96" s="390"/>
      <c r="AV96" s="390"/>
      <c r="AW96" s="390"/>
      <c r="AX96" s="390"/>
      <c r="AY96" s="390"/>
      <c r="AZ96" s="390"/>
      <c r="BA96" s="390"/>
      <c r="BB96" s="390"/>
    </row>
    <row r="97" spans="1:54" x14ac:dyDescent="0.2">
      <c r="A97" s="391"/>
      <c r="B97" s="390"/>
      <c r="C97" s="390"/>
      <c r="D97" s="390"/>
      <c r="E97" s="390"/>
      <c r="F97" s="390"/>
      <c r="G97" s="390"/>
      <c r="H97" s="390"/>
      <c r="I97" s="390"/>
      <c r="J97" s="390"/>
      <c r="K97" s="390"/>
      <c r="L97" s="390"/>
      <c r="M97" s="390"/>
      <c r="N97" s="390"/>
      <c r="O97" s="390"/>
      <c r="P97" s="390"/>
      <c r="Q97" s="390"/>
      <c r="R97" s="390"/>
      <c r="S97" s="390"/>
      <c r="T97" s="390"/>
      <c r="U97" s="390"/>
      <c r="V97" s="390"/>
      <c r="W97" s="390"/>
      <c r="X97" s="390"/>
      <c r="Y97" s="390"/>
      <c r="Z97" s="390"/>
      <c r="AA97" s="390"/>
      <c r="AB97" s="390"/>
      <c r="AC97" s="390"/>
      <c r="AD97" s="390"/>
      <c r="AE97" s="390"/>
      <c r="AF97" s="390"/>
      <c r="AG97" s="390"/>
      <c r="AH97" s="390"/>
      <c r="AI97" s="390"/>
      <c r="AJ97" s="390"/>
      <c r="AK97" s="390"/>
      <c r="AL97" s="390"/>
      <c r="AM97" s="390"/>
      <c r="AN97" s="390"/>
      <c r="AO97" s="390"/>
      <c r="AP97" s="390"/>
      <c r="AQ97" s="390"/>
      <c r="AR97" s="390"/>
      <c r="AS97" s="390"/>
      <c r="AT97" s="390"/>
      <c r="AU97" s="390"/>
      <c r="AV97" s="390"/>
      <c r="AW97" s="390"/>
      <c r="AX97" s="390"/>
      <c r="AY97" s="390"/>
      <c r="AZ97" s="390"/>
      <c r="BA97" s="390"/>
      <c r="BB97" s="390"/>
    </row>
    <row r="98" spans="1:54" x14ac:dyDescent="0.2">
      <c r="A98" s="391"/>
      <c r="B98" s="390"/>
      <c r="C98" s="390"/>
      <c r="D98" s="390"/>
      <c r="E98" s="390"/>
      <c r="F98" s="390"/>
      <c r="G98" s="390"/>
      <c r="H98" s="390"/>
      <c r="I98" s="390"/>
      <c r="J98" s="390"/>
      <c r="K98" s="390"/>
      <c r="L98" s="390"/>
      <c r="M98" s="390"/>
      <c r="N98" s="390"/>
      <c r="O98" s="390"/>
      <c r="P98" s="390"/>
      <c r="Q98" s="390"/>
      <c r="R98" s="390"/>
      <c r="S98" s="390"/>
      <c r="T98" s="390"/>
      <c r="U98" s="390"/>
      <c r="V98" s="390"/>
      <c r="W98" s="390"/>
      <c r="X98" s="390"/>
      <c r="Y98" s="390"/>
      <c r="Z98" s="390"/>
      <c r="AA98" s="390"/>
      <c r="AB98" s="390"/>
      <c r="AC98" s="390"/>
      <c r="AD98" s="390"/>
      <c r="AE98" s="390"/>
      <c r="AF98" s="390"/>
      <c r="AG98" s="390"/>
      <c r="AH98" s="390"/>
      <c r="AI98" s="390"/>
      <c r="AJ98" s="390"/>
      <c r="AK98" s="390"/>
      <c r="AL98" s="390"/>
      <c r="AM98" s="390"/>
      <c r="AN98" s="390"/>
      <c r="AO98" s="390"/>
      <c r="AP98" s="390"/>
      <c r="AQ98" s="390"/>
      <c r="AR98" s="390"/>
      <c r="AS98" s="390"/>
      <c r="AT98" s="390"/>
      <c r="AU98" s="390"/>
      <c r="AV98" s="390"/>
      <c r="AW98" s="390"/>
      <c r="AX98" s="390"/>
      <c r="AY98" s="390"/>
      <c r="AZ98" s="390"/>
      <c r="BA98" s="390"/>
      <c r="BB98" s="390"/>
    </row>
    <row r="99" spans="1:54" x14ac:dyDescent="0.2">
      <c r="A99" s="391"/>
      <c r="B99" s="390"/>
      <c r="C99" s="390"/>
      <c r="D99" s="390"/>
      <c r="E99" s="390"/>
      <c r="F99" s="390"/>
      <c r="G99" s="390"/>
      <c r="H99" s="390"/>
      <c r="I99" s="390"/>
      <c r="J99" s="390"/>
      <c r="K99" s="390"/>
      <c r="L99" s="390"/>
      <c r="M99" s="390"/>
      <c r="N99" s="390"/>
      <c r="O99" s="390"/>
      <c r="P99" s="390"/>
      <c r="Q99" s="390"/>
      <c r="R99" s="390"/>
      <c r="S99" s="390"/>
      <c r="T99" s="390"/>
      <c r="U99" s="390"/>
      <c r="V99" s="390"/>
      <c r="W99" s="390"/>
      <c r="X99" s="390"/>
      <c r="Y99" s="390"/>
      <c r="Z99" s="390"/>
      <c r="AA99" s="390"/>
      <c r="AB99" s="390"/>
      <c r="AC99" s="390"/>
      <c r="AD99" s="390"/>
      <c r="AE99" s="390"/>
      <c r="AF99" s="390"/>
      <c r="AG99" s="390"/>
      <c r="AH99" s="390"/>
      <c r="AI99" s="390"/>
      <c r="AJ99" s="390"/>
      <c r="AK99" s="390"/>
      <c r="AL99" s="390"/>
      <c r="AM99" s="390"/>
      <c r="AN99" s="390"/>
      <c r="AO99" s="390"/>
      <c r="AP99" s="390"/>
      <c r="AQ99" s="390"/>
      <c r="AR99" s="390"/>
      <c r="AS99" s="390"/>
      <c r="AT99" s="390"/>
      <c r="AU99" s="390"/>
      <c r="AV99" s="390"/>
      <c r="AW99" s="390"/>
      <c r="AX99" s="390"/>
      <c r="AY99" s="390"/>
      <c r="AZ99" s="390"/>
      <c r="BA99" s="390"/>
      <c r="BB99" s="390"/>
    </row>
    <row r="100" spans="1:54" x14ac:dyDescent="0.2">
      <c r="A100" s="391"/>
      <c r="B100" s="390"/>
      <c r="C100" s="390"/>
      <c r="D100" s="390"/>
      <c r="E100" s="390"/>
      <c r="F100" s="390"/>
      <c r="G100" s="390"/>
      <c r="H100" s="390"/>
      <c r="I100" s="390"/>
      <c r="J100" s="390"/>
      <c r="K100" s="390"/>
      <c r="L100" s="390"/>
      <c r="M100" s="390"/>
      <c r="N100" s="390"/>
      <c r="O100" s="390"/>
      <c r="P100" s="390"/>
      <c r="Q100" s="390"/>
      <c r="R100" s="390"/>
      <c r="S100" s="390"/>
      <c r="T100" s="390"/>
      <c r="U100" s="390"/>
      <c r="V100" s="390"/>
      <c r="W100" s="390"/>
      <c r="X100" s="390"/>
      <c r="Y100" s="390"/>
      <c r="Z100" s="390"/>
      <c r="AA100" s="390"/>
      <c r="AB100" s="390"/>
      <c r="AC100" s="390"/>
      <c r="AD100" s="390"/>
      <c r="AE100" s="390"/>
      <c r="AF100" s="390"/>
      <c r="AG100" s="390"/>
      <c r="AH100" s="390"/>
      <c r="AI100" s="390"/>
      <c r="AJ100" s="390"/>
      <c r="AK100" s="390"/>
      <c r="AL100" s="390"/>
      <c r="AM100" s="390"/>
      <c r="AN100" s="390"/>
      <c r="AO100" s="390"/>
      <c r="AP100" s="390"/>
      <c r="AQ100" s="390"/>
      <c r="AR100" s="390"/>
      <c r="AS100" s="390"/>
      <c r="AT100" s="390"/>
      <c r="AU100" s="390"/>
      <c r="AV100" s="390"/>
      <c r="AW100" s="390"/>
      <c r="AX100" s="390"/>
      <c r="AY100" s="390"/>
      <c r="AZ100" s="390"/>
      <c r="BA100" s="390"/>
      <c r="BB100" s="390"/>
    </row>
    <row r="101" spans="1:54" x14ac:dyDescent="0.2">
      <c r="A101" s="391"/>
      <c r="B101" s="390"/>
      <c r="C101" s="390"/>
      <c r="D101" s="390"/>
      <c r="E101" s="390"/>
      <c r="F101" s="390"/>
      <c r="G101" s="390"/>
      <c r="H101" s="390"/>
      <c r="I101" s="390"/>
      <c r="J101" s="390"/>
      <c r="K101" s="390"/>
      <c r="L101" s="390"/>
      <c r="M101" s="390"/>
      <c r="N101" s="390"/>
      <c r="O101" s="390"/>
      <c r="P101" s="390"/>
      <c r="Q101" s="390"/>
      <c r="R101" s="390"/>
      <c r="S101" s="390"/>
      <c r="T101" s="390"/>
      <c r="U101" s="390"/>
      <c r="V101" s="390"/>
      <c r="W101" s="390"/>
      <c r="X101" s="390"/>
      <c r="Y101" s="390"/>
      <c r="Z101" s="390"/>
      <c r="AA101" s="390"/>
      <c r="AB101" s="390"/>
      <c r="AC101" s="390"/>
      <c r="AD101" s="390"/>
      <c r="AE101" s="390"/>
      <c r="AF101" s="390"/>
      <c r="AG101" s="390"/>
      <c r="AH101" s="390"/>
      <c r="AI101" s="390"/>
      <c r="AJ101" s="390"/>
      <c r="AK101" s="390"/>
      <c r="AL101" s="390"/>
      <c r="AM101" s="390"/>
      <c r="AN101" s="390"/>
      <c r="AO101" s="390"/>
      <c r="AP101" s="390"/>
      <c r="AQ101" s="390"/>
      <c r="AR101" s="390"/>
      <c r="AS101" s="390"/>
      <c r="AT101" s="390"/>
      <c r="AU101" s="390"/>
      <c r="AV101" s="390"/>
      <c r="AW101" s="390"/>
      <c r="AX101" s="390"/>
      <c r="AY101" s="390"/>
      <c r="AZ101" s="390"/>
      <c r="BA101" s="390"/>
      <c r="BB101" s="390"/>
    </row>
    <row r="102" spans="1:54" x14ac:dyDescent="0.2">
      <c r="A102" s="391"/>
      <c r="B102" s="390"/>
      <c r="C102" s="390"/>
      <c r="D102" s="390"/>
      <c r="E102" s="390"/>
      <c r="F102" s="390"/>
      <c r="G102" s="390"/>
      <c r="H102" s="390"/>
      <c r="I102" s="390"/>
      <c r="J102" s="390"/>
      <c r="K102" s="390"/>
      <c r="L102" s="390"/>
      <c r="M102" s="390"/>
      <c r="N102" s="390"/>
      <c r="O102" s="390"/>
      <c r="P102" s="390"/>
      <c r="Q102" s="390"/>
      <c r="R102" s="390"/>
      <c r="S102" s="390"/>
      <c r="T102" s="390"/>
      <c r="U102" s="390"/>
      <c r="V102" s="390"/>
      <c r="W102" s="390"/>
      <c r="X102" s="390"/>
      <c r="Y102" s="390"/>
      <c r="Z102" s="390"/>
      <c r="AA102" s="390"/>
      <c r="AB102" s="390"/>
      <c r="AC102" s="390"/>
      <c r="AD102" s="390"/>
      <c r="AE102" s="390"/>
      <c r="AF102" s="390"/>
      <c r="AG102" s="390"/>
      <c r="AH102" s="390"/>
      <c r="AI102" s="390"/>
      <c r="AJ102" s="390"/>
      <c r="AK102" s="390"/>
      <c r="AL102" s="390"/>
      <c r="AM102" s="390"/>
      <c r="AN102" s="390"/>
      <c r="AO102" s="390"/>
      <c r="AP102" s="390"/>
      <c r="AQ102" s="390"/>
      <c r="AR102" s="390"/>
      <c r="AS102" s="390"/>
      <c r="AT102" s="390"/>
      <c r="AU102" s="390"/>
      <c r="AV102" s="390"/>
      <c r="AW102" s="390"/>
      <c r="AX102" s="390"/>
      <c r="AY102" s="390"/>
      <c r="AZ102" s="390"/>
      <c r="BA102" s="390"/>
      <c r="BB102" s="390"/>
    </row>
    <row r="103" spans="1:54" x14ac:dyDescent="0.2">
      <c r="A103" s="391"/>
      <c r="B103" s="390"/>
      <c r="C103" s="390"/>
      <c r="D103" s="390"/>
      <c r="E103" s="390"/>
      <c r="F103" s="390"/>
      <c r="G103" s="390"/>
      <c r="H103" s="390"/>
      <c r="I103" s="390"/>
      <c r="J103" s="390"/>
      <c r="K103" s="390"/>
      <c r="L103" s="390"/>
      <c r="M103" s="390"/>
      <c r="N103" s="390"/>
      <c r="O103" s="390"/>
      <c r="P103" s="390"/>
      <c r="Q103" s="390"/>
      <c r="R103" s="390"/>
      <c r="S103" s="390"/>
      <c r="T103" s="390"/>
      <c r="U103" s="390"/>
      <c r="V103" s="390"/>
      <c r="W103" s="390"/>
      <c r="X103" s="390"/>
      <c r="Y103" s="390"/>
      <c r="Z103" s="390"/>
      <c r="AA103" s="390"/>
      <c r="AB103" s="390"/>
      <c r="AC103" s="390"/>
      <c r="AD103" s="390"/>
      <c r="AE103" s="390"/>
      <c r="AF103" s="390"/>
      <c r="AG103" s="390"/>
      <c r="AH103" s="390"/>
      <c r="AI103" s="390"/>
      <c r="AJ103" s="390"/>
      <c r="AK103" s="390"/>
      <c r="AL103" s="390"/>
      <c r="AM103" s="390"/>
      <c r="AN103" s="390"/>
      <c r="AO103" s="390"/>
      <c r="AP103" s="390"/>
      <c r="AQ103" s="390"/>
      <c r="AR103" s="390"/>
      <c r="AS103" s="390"/>
      <c r="AT103" s="390"/>
      <c r="AU103" s="390"/>
      <c r="AV103" s="390"/>
      <c r="AW103" s="390"/>
      <c r="AX103" s="390"/>
      <c r="AY103" s="390"/>
      <c r="AZ103" s="390"/>
      <c r="BA103" s="390"/>
      <c r="BB103" s="390"/>
    </row>
    <row r="104" spans="1:54" x14ac:dyDescent="0.2">
      <c r="A104" s="391"/>
      <c r="B104" s="390"/>
      <c r="C104" s="390"/>
      <c r="D104" s="390"/>
      <c r="E104" s="390"/>
      <c r="F104" s="390"/>
      <c r="G104" s="390"/>
      <c r="H104" s="390"/>
      <c r="I104" s="390"/>
      <c r="J104" s="390"/>
      <c r="K104" s="390"/>
      <c r="L104" s="390"/>
      <c r="M104" s="390"/>
      <c r="N104" s="390"/>
      <c r="O104" s="390"/>
      <c r="P104" s="390"/>
      <c r="Q104" s="390"/>
      <c r="R104" s="390"/>
      <c r="S104" s="390"/>
      <c r="T104" s="390"/>
      <c r="U104" s="390"/>
      <c r="V104" s="390"/>
      <c r="W104" s="390"/>
      <c r="X104" s="390"/>
      <c r="Y104" s="390"/>
      <c r="Z104" s="390"/>
      <c r="AA104" s="390"/>
      <c r="AB104" s="390"/>
      <c r="AC104" s="390"/>
      <c r="AD104" s="390"/>
      <c r="AE104" s="390"/>
      <c r="AF104" s="390"/>
      <c r="AG104" s="390"/>
      <c r="AH104" s="390"/>
      <c r="AI104" s="390"/>
      <c r="AJ104" s="390"/>
      <c r="AK104" s="390"/>
      <c r="AL104" s="390"/>
      <c r="AM104" s="390"/>
      <c r="AN104" s="390"/>
      <c r="AO104" s="390"/>
      <c r="AP104" s="390"/>
      <c r="AQ104" s="390"/>
      <c r="AR104" s="390"/>
      <c r="AS104" s="390"/>
      <c r="AT104" s="390"/>
      <c r="AU104" s="390"/>
      <c r="AV104" s="390"/>
      <c r="AW104" s="390"/>
      <c r="AX104" s="390"/>
      <c r="AY104" s="390"/>
      <c r="AZ104" s="390"/>
      <c r="BA104" s="390"/>
      <c r="BB104" s="390"/>
    </row>
    <row r="105" spans="1:54" x14ac:dyDescent="0.2">
      <c r="A105" s="391"/>
      <c r="B105" s="390"/>
      <c r="C105" s="390"/>
      <c r="D105" s="390"/>
      <c r="E105" s="390"/>
      <c r="F105" s="390"/>
      <c r="G105" s="390"/>
      <c r="H105" s="390"/>
      <c r="I105" s="390"/>
      <c r="J105" s="390"/>
      <c r="K105" s="390"/>
      <c r="L105" s="390"/>
      <c r="M105" s="390"/>
      <c r="N105" s="390"/>
      <c r="O105" s="390"/>
      <c r="P105" s="390"/>
      <c r="Q105" s="390"/>
      <c r="R105" s="390"/>
      <c r="S105" s="390"/>
      <c r="T105" s="390"/>
      <c r="U105" s="390"/>
      <c r="V105" s="390"/>
      <c r="W105" s="390"/>
      <c r="X105" s="390"/>
      <c r="Y105" s="390"/>
      <c r="Z105" s="390"/>
      <c r="AA105" s="390"/>
      <c r="AB105" s="390"/>
      <c r="AC105" s="390"/>
      <c r="AD105" s="390"/>
      <c r="AE105" s="390"/>
      <c r="AF105" s="390"/>
      <c r="AG105" s="390"/>
      <c r="AH105" s="390"/>
      <c r="AI105" s="390"/>
      <c r="AJ105" s="390"/>
      <c r="AK105" s="390"/>
      <c r="AL105" s="390"/>
      <c r="AM105" s="390"/>
      <c r="AN105" s="390"/>
      <c r="AO105" s="390"/>
      <c r="AP105" s="390"/>
      <c r="AQ105" s="390"/>
      <c r="AR105" s="390"/>
      <c r="AS105" s="390"/>
      <c r="AT105" s="390"/>
      <c r="AU105" s="390"/>
      <c r="AV105" s="390"/>
      <c r="AW105" s="390"/>
      <c r="AX105" s="390"/>
      <c r="AY105" s="390"/>
      <c r="AZ105" s="390"/>
      <c r="BA105" s="390"/>
      <c r="BB105" s="390"/>
    </row>
    <row r="106" spans="1:54" x14ac:dyDescent="0.2">
      <c r="A106" s="391"/>
      <c r="B106" s="390"/>
      <c r="C106" s="390"/>
      <c r="D106" s="390"/>
      <c r="E106" s="390"/>
      <c r="F106" s="390"/>
      <c r="G106" s="390"/>
      <c r="H106" s="390"/>
      <c r="I106" s="390"/>
      <c r="J106" s="390"/>
      <c r="K106" s="390"/>
      <c r="L106" s="390"/>
      <c r="M106" s="390"/>
      <c r="N106" s="390"/>
      <c r="O106" s="390"/>
      <c r="P106" s="390"/>
      <c r="Q106" s="390"/>
      <c r="R106" s="390"/>
      <c r="S106" s="390"/>
      <c r="T106" s="390"/>
      <c r="U106" s="390"/>
      <c r="V106" s="390"/>
      <c r="W106" s="390"/>
      <c r="X106" s="390"/>
      <c r="Y106" s="390"/>
      <c r="Z106" s="390"/>
      <c r="AA106" s="390"/>
      <c r="AB106" s="390"/>
      <c r="AC106" s="390"/>
      <c r="AD106" s="390"/>
      <c r="AE106" s="390"/>
      <c r="AF106" s="390"/>
      <c r="AG106" s="390"/>
      <c r="AH106" s="390"/>
      <c r="AI106" s="390"/>
      <c r="AJ106" s="390"/>
      <c r="AK106" s="390"/>
      <c r="AL106" s="390"/>
      <c r="AM106" s="390"/>
      <c r="AN106" s="390"/>
      <c r="AO106" s="390"/>
      <c r="AP106" s="390"/>
      <c r="AQ106" s="390"/>
      <c r="AR106" s="390"/>
      <c r="AS106" s="390"/>
      <c r="AT106" s="390"/>
      <c r="AU106" s="390"/>
      <c r="AV106" s="390"/>
      <c r="AW106" s="390"/>
      <c r="AX106" s="390"/>
      <c r="AY106" s="390"/>
      <c r="AZ106" s="390"/>
      <c r="BA106" s="390"/>
      <c r="BB106" s="390"/>
    </row>
    <row r="107" spans="1:54" x14ac:dyDescent="0.2">
      <c r="A107" s="391"/>
      <c r="B107" s="390"/>
      <c r="C107" s="390"/>
      <c r="D107" s="390"/>
      <c r="E107" s="390"/>
      <c r="F107" s="390"/>
      <c r="G107" s="390"/>
      <c r="H107" s="390"/>
      <c r="I107" s="390"/>
      <c r="J107" s="390"/>
      <c r="K107" s="390"/>
      <c r="L107" s="390"/>
      <c r="M107" s="390"/>
      <c r="N107" s="390"/>
      <c r="O107" s="390"/>
      <c r="P107" s="390"/>
      <c r="Q107" s="390"/>
      <c r="R107" s="390"/>
      <c r="S107" s="390"/>
      <c r="T107" s="390"/>
      <c r="U107" s="390"/>
      <c r="V107" s="390"/>
      <c r="W107" s="390"/>
      <c r="X107" s="390"/>
      <c r="Y107" s="390"/>
      <c r="Z107" s="390"/>
      <c r="AA107" s="390"/>
      <c r="AB107" s="390"/>
      <c r="AC107" s="390"/>
      <c r="AD107" s="390"/>
      <c r="AE107" s="390"/>
      <c r="AF107" s="390"/>
      <c r="AG107" s="390"/>
      <c r="AH107" s="390"/>
      <c r="AI107" s="390"/>
      <c r="AJ107" s="390"/>
      <c r="AK107" s="390"/>
      <c r="AL107" s="390"/>
      <c r="AM107" s="390"/>
      <c r="AN107" s="390"/>
      <c r="AO107" s="390"/>
      <c r="AP107" s="390"/>
      <c r="AQ107" s="390"/>
      <c r="AR107" s="390"/>
      <c r="AS107" s="390"/>
      <c r="AT107" s="390"/>
      <c r="AU107" s="390"/>
      <c r="AV107" s="390"/>
      <c r="AW107" s="390"/>
      <c r="AX107" s="390"/>
      <c r="AY107" s="390"/>
      <c r="AZ107" s="390"/>
      <c r="BA107" s="390"/>
      <c r="BB107" s="390"/>
    </row>
    <row r="108" spans="1:54" x14ac:dyDescent="0.2">
      <c r="A108" s="391"/>
      <c r="B108" s="390"/>
      <c r="C108" s="390"/>
      <c r="D108" s="390"/>
      <c r="E108" s="390"/>
      <c r="F108" s="390"/>
      <c r="G108" s="390"/>
      <c r="H108" s="390"/>
      <c r="I108" s="390"/>
      <c r="J108" s="390"/>
      <c r="K108" s="390"/>
      <c r="L108" s="390"/>
      <c r="M108" s="390"/>
      <c r="N108" s="390"/>
      <c r="O108" s="390"/>
      <c r="P108" s="390"/>
      <c r="Q108" s="390"/>
      <c r="R108" s="390"/>
      <c r="S108" s="390"/>
      <c r="T108" s="390"/>
      <c r="U108" s="390"/>
      <c r="V108" s="390"/>
      <c r="W108" s="390"/>
      <c r="X108" s="390"/>
      <c r="Y108" s="390"/>
      <c r="Z108" s="390"/>
      <c r="AA108" s="390"/>
      <c r="AB108" s="390"/>
      <c r="AC108" s="390"/>
      <c r="AD108" s="390"/>
      <c r="AE108" s="390"/>
      <c r="AF108" s="390"/>
      <c r="AG108" s="390"/>
      <c r="AH108" s="390"/>
      <c r="AI108" s="390"/>
      <c r="AJ108" s="390"/>
      <c r="AK108" s="390"/>
      <c r="AL108" s="390"/>
      <c r="AM108" s="390"/>
      <c r="AN108" s="390"/>
      <c r="AO108" s="390"/>
      <c r="AP108" s="390"/>
      <c r="AQ108" s="390"/>
      <c r="AR108" s="390"/>
      <c r="AS108" s="390"/>
      <c r="AT108" s="390"/>
      <c r="AU108" s="390"/>
      <c r="AV108" s="390"/>
      <c r="AW108" s="390"/>
      <c r="AX108" s="390"/>
      <c r="AY108" s="390"/>
      <c r="AZ108" s="390"/>
      <c r="BA108" s="390"/>
      <c r="BB108" s="390"/>
    </row>
    <row r="109" spans="1:54" x14ac:dyDescent="0.2">
      <c r="A109" s="391"/>
      <c r="B109" s="390"/>
      <c r="C109" s="390"/>
      <c r="D109" s="390"/>
      <c r="E109" s="390"/>
      <c r="F109" s="390"/>
      <c r="G109" s="390"/>
      <c r="H109" s="390"/>
      <c r="I109" s="390"/>
      <c r="J109" s="390"/>
      <c r="K109" s="390"/>
      <c r="L109" s="390"/>
      <c r="M109" s="390"/>
      <c r="N109" s="390"/>
      <c r="O109" s="390"/>
      <c r="P109" s="390"/>
      <c r="Q109" s="390"/>
      <c r="R109" s="390"/>
      <c r="S109" s="390"/>
      <c r="T109" s="390"/>
      <c r="U109" s="390"/>
      <c r="V109" s="390"/>
      <c r="W109" s="390"/>
      <c r="X109" s="390"/>
      <c r="Y109" s="390"/>
      <c r="Z109" s="390"/>
      <c r="AA109" s="390"/>
      <c r="AB109" s="390"/>
      <c r="AC109" s="390"/>
      <c r="AD109" s="390"/>
      <c r="AE109" s="390"/>
      <c r="AF109" s="390"/>
      <c r="AG109" s="390"/>
      <c r="AH109" s="390"/>
      <c r="AI109" s="390"/>
      <c r="AJ109" s="390"/>
      <c r="AK109" s="390"/>
      <c r="AL109" s="390"/>
      <c r="AM109" s="390"/>
      <c r="AN109" s="390"/>
      <c r="AO109" s="390"/>
      <c r="AP109" s="390"/>
      <c r="AQ109" s="390"/>
      <c r="AR109" s="390"/>
      <c r="AS109" s="390"/>
      <c r="AT109" s="390"/>
      <c r="AU109" s="390"/>
      <c r="AV109" s="390"/>
      <c r="AW109" s="390"/>
      <c r="AX109" s="390"/>
      <c r="AY109" s="390"/>
      <c r="AZ109" s="390"/>
      <c r="BA109" s="390"/>
      <c r="BB109" s="390"/>
    </row>
    <row r="110" spans="1:54" x14ac:dyDescent="0.2">
      <c r="A110" s="391"/>
      <c r="B110" s="390"/>
      <c r="C110" s="390"/>
      <c r="D110" s="390"/>
      <c r="E110" s="390"/>
      <c r="F110" s="390"/>
      <c r="G110" s="390"/>
      <c r="H110" s="390"/>
      <c r="I110" s="390"/>
      <c r="J110" s="390"/>
      <c r="K110" s="390"/>
      <c r="L110" s="390"/>
      <c r="M110" s="390"/>
      <c r="N110" s="390"/>
      <c r="O110" s="390"/>
      <c r="P110" s="390"/>
      <c r="Q110" s="390"/>
      <c r="R110" s="390"/>
      <c r="S110" s="390"/>
      <c r="T110" s="390"/>
      <c r="U110" s="390"/>
      <c r="V110" s="390"/>
      <c r="W110" s="390"/>
      <c r="X110" s="390"/>
      <c r="Y110" s="390"/>
      <c r="Z110" s="390"/>
      <c r="AA110" s="390"/>
      <c r="AB110" s="390"/>
      <c r="AC110" s="390"/>
      <c r="AD110" s="390"/>
      <c r="AE110" s="390"/>
      <c r="AF110" s="390"/>
      <c r="AG110" s="390"/>
      <c r="AH110" s="390"/>
      <c r="AI110" s="390"/>
      <c r="AJ110" s="390"/>
      <c r="AK110" s="390"/>
      <c r="AL110" s="390"/>
      <c r="AM110" s="390"/>
      <c r="AN110" s="390"/>
      <c r="AO110" s="390"/>
      <c r="AP110" s="390"/>
      <c r="AQ110" s="390"/>
      <c r="AR110" s="390"/>
      <c r="AS110" s="390"/>
      <c r="AT110" s="390"/>
      <c r="AU110" s="390"/>
      <c r="AV110" s="390"/>
      <c r="AW110" s="390"/>
      <c r="AX110" s="390"/>
      <c r="AY110" s="390"/>
      <c r="AZ110" s="390"/>
      <c r="BA110" s="390"/>
      <c r="BB110" s="390"/>
    </row>
    <row r="111" spans="1:54" x14ac:dyDescent="0.2">
      <c r="A111" s="391"/>
      <c r="B111" s="390"/>
      <c r="C111" s="390"/>
      <c r="D111" s="390"/>
      <c r="E111" s="390"/>
      <c r="F111" s="390"/>
      <c r="G111" s="390"/>
      <c r="H111" s="390"/>
      <c r="I111" s="390"/>
      <c r="J111" s="390"/>
      <c r="K111" s="390"/>
      <c r="L111" s="390"/>
      <c r="M111" s="390"/>
      <c r="N111" s="390"/>
      <c r="O111" s="390"/>
      <c r="P111" s="390"/>
      <c r="Q111" s="390"/>
      <c r="R111" s="390"/>
      <c r="S111" s="390"/>
      <c r="T111" s="390"/>
      <c r="U111" s="390"/>
      <c r="V111" s="390"/>
      <c r="W111" s="390"/>
      <c r="X111" s="390"/>
      <c r="Y111" s="390"/>
      <c r="Z111" s="390"/>
      <c r="AA111" s="390"/>
      <c r="AB111" s="390"/>
      <c r="AC111" s="390"/>
      <c r="AD111" s="390"/>
      <c r="AE111" s="390"/>
      <c r="AF111" s="390"/>
      <c r="AG111" s="390"/>
      <c r="AH111" s="390"/>
      <c r="AI111" s="390"/>
      <c r="AJ111" s="390"/>
      <c r="AK111" s="390"/>
      <c r="AL111" s="390"/>
      <c r="AM111" s="390"/>
      <c r="AN111" s="390"/>
      <c r="AO111" s="390"/>
      <c r="AP111" s="390"/>
      <c r="AQ111" s="390"/>
      <c r="AR111" s="390"/>
      <c r="AS111" s="390"/>
      <c r="AT111" s="390"/>
      <c r="AU111" s="390"/>
      <c r="AV111" s="390"/>
      <c r="AW111" s="390"/>
      <c r="AX111" s="390"/>
      <c r="AY111" s="390"/>
      <c r="AZ111" s="390"/>
      <c r="BA111" s="390"/>
      <c r="BB111" s="390"/>
    </row>
    <row r="112" spans="1:54" x14ac:dyDescent="0.2">
      <c r="A112" s="391"/>
      <c r="B112" s="390"/>
      <c r="C112" s="390"/>
      <c r="D112" s="390"/>
      <c r="E112" s="390"/>
      <c r="F112" s="390"/>
      <c r="G112" s="390"/>
      <c r="H112" s="390"/>
      <c r="I112" s="390"/>
      <c r="J112" s="390"/>
      <c r="K112" s="390"/>
      <c r="L112" s="390"/>
      <c r="M112" s="390"/>
      <c r="N112" s="390"/>
      <c r="O112" s="390"/>
      <c r="P112" s="390"/>
      <c r="Q112" s="390"/>
      <c r="R112" s="390"/>
      <c r="S112" s="390"/>
      <c r="T112" s="390"/>
      <c r="U112" s="390"/>
      <c r="V112" s="390"/>
      <c r="W112" s="390"/>
      <c r="X112" s="390"/>
      <c r="Y112" s="390"/>
      <c r="Z112" s="390"/>
      <c r="AA112" s="390"/>
      <c r="AB112" s="390"/>
      <c r="AC112" s="390"/>
      <c r="AD112" s="390"/>
      <c r="AE112" s="390"/>
      <c r="AF112" s="390"/>
      <c r="AG112" s="390"/>
      <c r="AH112" s="390"/>
      <c r="AI112" s="390"/>
      <c r="AJ112" s="390"/>
      <c r="AK112" s="390"/>
      <c r="AL112" s="390"/>
      <c r="AM112" s="390"/>
      <c r="AN112" s="390"/>
      <c r="AO112" s="390"/>
      <c r="AP112" s="390"/>
      <c r="AQ112" s="390"/>
      <c r="AR112" s="390"/>
      <c r="AS112" s="390"/>
      <c r="AT112" s="390"/>
      <c r="AU112" s="390"/>
      <c r="AV112" s="390"/>
      <c r="AW112" s="390"/>
      <c r="AX112" s="390"/>
      <c r="AY112" s="390"/>
      <c r="AZ112" s="390"/>
      <c r="BA112" s="390"/>
      <c r="BB112" s="390"/>
    </row>
    <row r="113" spans="1:54" x14ac:dyDescent="0.2">
      <c r="A113" s="391"/>
      <c r="B113" s="390"/>
      <c r="C113" s="390"/>
      <c r="D113" s="390"/>
      <c r="E113" s="390"/>
      <c r="F113" s="390"/>
      <c r="G113" s="390"/>
      <c r="H113" s="390"/>
      <c r="I113" s="390"/>
      <c r="J113" s="390"/>
      <c r="K113" s="390"/>
      <c r="L113" s="390"/>
      <c r="M113" s="390"/>
      <c r="N113" s="390"/>
      <c r="O113" s="390"/>
      <c r="P113" s="390"/>
      <c r="Q113" s="390"/>
      <c r="R113" s="390"/>
      <c r="S113" s="390"/>
      <c r="T113" s="390"/>
      <c r="U113" s="390"/>
      <c r="V113" s="390"/>
      <c r="W113" s="390"/>
      <c r="X113" s="390"/>
      <c r="Y113" s="390"/>
      <c r="Z113" s="390"/>
      <c r="AA113" s="390"/>
      <c r="AB113" s="390"/>
      <c r="AC113" s="390"/>
      <c r="AD113" s="390"/>
      <c r="AE113" s="390"/>
      <c r="AF113" s="390"/>
      <c r="AG113" s="390"/>
      <c r="AH113" s="390"/>
      <c r="AI113" s="390"/>
      <c r="AJ113" s="390"/>
      <c r="AK113" s="390"/>
      <c r="AL113" s="390"/>
      <c r="AM113" s="390"/>
      <c r="AN113" s="390"/>
      <c r="AO113" s="390"/>
      <c r="AP113" s="390"/>
      <c r="AQ113" s="390"/>
      <c r="AR113" s="390"/>
      <c r="AS113" s="390"/>
      <c r="AT113" s="390"/>
      <c r="AU113" s="390"/>
      <c r="AV113" s="390"/>
      <c r="AW113" s="390"/>
      <c r="AX113" s="390"/>
      <c r="AY113" s="390"/>
      <c r="AZ113" s="390"/>
      <c r="BA113" s="390"/>
      <c r="BB113" s="390"/>
    </row>
    <row r="114" spans="1:54" x14ac:dyDescent="0.2">
      <c r="A114" s="391"/>
      <c r="B114" s="390"/>
      <c r="C114" s="390"/>
      <c r="D114" s="390"/>
      <c r="E114" s="390"/>
      <c r="F114" s="390"/>
      <c r="G114" s="390"/>
      <c r="H114" s="390"/>
      <c r="I114" s="390"/>
      <c r="J114" s="390"/>
      <c r="K114" s="390"/>
      <c r="L114" s="390"/>
      <c r="M114" s="390"/>
      <c r="N114" s="390"/>
      <c r="O114" s="390"/>
      <c r="P114" s="390"/>
      <c r="Q114" s="390"/>
      <c r="R114" s="390"/>
      <c r="S114" s="390"/>
      <c r="T114" s="390"/>
      <c r="U114" s="390"/>
      <c r="V114" s="390"/>
      <c r="W114" s="390"/>
      <c r="X114" s="390"/>
      <c r="Y114" s="390"/>
      <c r="Z114" s="390"/>
      <c r="AA114" s="390"/>
      <c r="AB114" s="390"/>
      <c r="AC114" s="390"/>
      <c r="AD114" s="390"/>
      <c r="AE114" s="390"/>
      <c r="AF114" s="390"/>
      <c r="AG114" s="390"/>
      <c r="AH114" s="390"/>
      <c r="AI114" s="390"/>
      <c r="AJ114" s="390"/>
      <c r="AK114" s="390"/>
      <c r="AL114" s="390"/>
      <c r="AM114" s="390"/>
      <c r="AN114" s="390"/>
      <c r="AO114" s="390"/>
      <c r="AP114" s="390"/>
      <c r="AQ114" s="390"/>
      <c r="AR114" s="390"/>
      <c r="AS114" s="390"/>
      <c r="AT114" s="390"/>
      <c r="AU114" s="390"/>
      <c r="AV114" s="390"/>
      <c r="AW114" s="390"/>
      <c r="AX114" s="390"/>
      <c r="AY114" s="390"/>
      <c r="AZ114" s="390"/>
      <c r="BA114" s="390"/>
      <c r="BB114" s="390"/>
    </row>
    <row r="115" spans="1:54" x14ac:dyDescent="0.2">
      <c r="A115" s="391"/>
      <c r="B115" s="390"/>
      <c r="C115" s="390"/>
      <c r="D115" s="390"/>
      <c r="E115" s="390"/>
      <c r="F115" s="390"/>
      <c r="G115" s="390"/>
      <c r="H115" s="390"/>
      <c r="I115" s="390"/>
      <c r="J115" s="390"/>
      <c r="K115" s="390"/>
      <c r="L115" s="390"/>
      <c r="M115" s="390"/>
      <c r="N115" s="390"/>
      <c r="O115" s="390"/>
      <c r="P115" s="390"/>
      <c r="Q115" s="390"/>
      <c r="R115" s="390"/>
      <c r="S115" s="390"/>
      <c r="T115" s="390"/>
      <c r="U115" s="390"/>
      <c r="V115" s="390"/>
      <c r="W115" s="390"/>
      <c r="X115" s="390"/>
      <c r="Y115" s="390"/>
      <c r="Z115" s="390"/>
      <c r="AA115" s="390"/>
      <c r="AB115" s="390"/>
      <c r="AC115" s="390"/>
      <c r="AD115" s="390"/>
      <c r="AE115" s="390"/>
      <c r="AF115" s="390"/>
      <c r="AG115" s="390"/>
      <c r="AH115" s="390"/>
      <c r="AI115" s="390"/>
      <c r="AJ115" s="390"/>
      <c r="AK115" s="390"/>
      <c r="AL115" s="390"/>
      <c r="AM115" s="390"/>
      <c r="AN115" s="390"/>
      <c r="AO115" s="390"/>
      <c r="AP115" s="390"/>
      <c r="AQ115" s="390"/>
      <c r="AR115" s="390"/>
      <c r="AS115" s="390"/>
      <c r="AT115" s="390"/>
      <c r="AU115" s="390"/>
      <c r="AV115" s="390"/>
      <c r="AW115" s="390"/>
      <c r="AX115" s="390"/>
      <c r="AY115" s="390"/>
      <c r="AZ115" s="390"/>
      <c r="BA115" s="390"/>
      <c r="BB115" s="390"/>
    </row>
    <row r="116" spans="1:54" x14ac:dyDescent="0.2">
      <c r="A116" s="391"/>
      <c r="B116" s="390"/>
      <c r="C116" s="390"/>
      <c r="D116" s="390"/>
      <c r="E116" s="390"/>
      <c r="F116" s="390"/>
      <c r="G116" s="390"/>
      <c r="H116" s="390"/>
      <c r="I116" s="390"/>
      <c r="J116" s="390"/>
      <c r="K116" s="390"/>
      <c r="L116" s="390"/>
      <c r="M116" s="390"/>
      <c r="N116" s="390"/>
      <c r="O116" s="390"/>
      <c r="P116" s="390"/>
      <c r="Q116" s="390"/>
      <c r="R116" s="390"/>
      <c r="S116" s="390"/>
      <c r="T116" s="390"/>
      <c r="U116" s="390"/>
      <c r="V116" s="390"/>
      <c r="W116" s="390"/>
      <c r="X116" s="390"/>
      <c r="Y116" s="390"/>
      <c r="Z116" s="390"/>
      <c r="AA116" s="390"/>
      <c r="AB116" s="390"/>
      <c r="AC116" s="390"/>
      <c r="AD116" s="390"/>
      <c r="AE116" s="390"/>
      <c r="AF116" s="390"/>
      <c r="AG116" s="390"/>
      <c r="AH116" s="390"/>
      <c r="AI116" s="390"/>
      <c r="AJ116" s="390"/>
      <c r="AK116" s="390"/>
      <c r="AL116" s="390"/>
      <c r="AM116" s="390"/>
      <c r="AN116" s="390"/>
      <c r="AO116" s="390"/>
      <c r="AP116" s="390"/>
      <c r="AQ116" s="390"/>
      <c r="AR116" s="390"/>
      <c r="AS116" s="390"/>
      <c r="AT116" s="390"/>
      <c r="AU116" s="390"/>
      <c r="AV116" s="390"/>
      <c r="AW116" s="390"/>
      <c r="AX116" s="390"/>
      <c r="AY116" s="390"/>
      <c r="AZ116" s="390"/>
      <c r="BA116" s="390"/>
      <c r="BB116" s="390"/>
    </row>
    <row r="117" spans="1:54" x14ac:dyDescent="0.2">
      <c r="A117" s="391"/>
      <c r="B117" s="390"/>
      <c r="C117" s="390"/>
      <c r="D117" s="390"/>
      <c r="E117" s="390"/>
      <c r="F117" s="390"/>
      <c r="G117" s="390"/>
      <c r="H117" s="390"/>
      <c r="I117" s="390"/>
      <c r="J117" s="390"/>
      <c r="K117" s="390"/>
      <c r="L117" s="390"/>
      <c r="M117" s="390"/>
      <c r="N117" s="390"/>
      <c r="O117" s="390"/>
      <c r="P117" s="390"/>
      <c r="Q117" s="390"/>
      <c r="R117" s="390"/>
      <c r="S117" s="390"/>
      <c r="T117" s="390"/>
      <c r="U117" s="390"/>
      <c r="V117" s="390"/>
      <c r="W117" s="390"/>
      <c r="X117" s="390"/>
      <c r="Y117" s="390"/>
      <c r="Z117" s="390"/>
      <c r="AA117" s="390"/>
      <c r="AB117" s="390"/>
      <c r="AC117" s="390"/>
      <c r="AD117" s="390"/>
      <c r="AE117" s="390"/>
      <c r="AF117" s="390"/>
      <c r="AG117" s="390"/>
      <c r="AH117" s="390"/>
      <c r="AI117" s="390"/>
      <c r="AJ117" s="390"/>
      <c r="AK117" s="390"/>
      <c r="AL117" s="390"/>
      <c r="AM117" s="390"/>
      <c r="AN117" s="390"/>
      <c r="AO117" s="390"/>
      <c r="AP117" s="390"/>
      <c r="AQ117" s="390"/>
      <c r="AR117" s="390"/>
      <c r="AS117" s="390"/>
      <c r="AT117" s="390"/>
      <c r="AU117" s="390"/>
      <c r="AV117" s="390"/>
      <c r="AW117" s="390"/>
      <c r="AX117" s="390"/>
      <c r="AY117" s="390"/>
      <c r="AZ117" s="390"/>
      <c r="BA117" s="390"/>
      <c r="BB117" s="390"/>
    </row>
    <row r="118" spans="1:54" x14ac:dyDescent="0.2">
      <c r="A118" s="391"/>
      <c r="B118" s="390"/>
      <c r="C118" s="390"/>
      <c r="D118" s="390"/>
      <c r="E118" s="390"/>
      <c r="F118" s="390"/>
      <c r="G118" s="390"/>
      <c r="H118" s="390"/>
      <c r="I118" s="390"/>
      <c r="J118" s="390"/>
      <c r="K118" s="390"/>
      <c r="L118" s="390"/>
      <c r="M118" s="390"/>
      <c r="N118" s="390"/>
      <c r="O118" s="390"/>
      <c r="P118" s="390"/>
      <c r="Q118" s="390"/>
      <c r="R118" s="390"/>
      <c r="S118" s="390"/>
      <c r="T118" s="390"/>
      <c r="U118" s="390"/>
      <c r="V118" s="390"/>
      <c r="W118" s="390"/>
      <c r="X118" s="390"/>
      <c r="Y118" s="390"/>
      <c r="Z118" s="390"/>
      <c r="AA118" s="390"/>
      <c r="AB118" s="390"/>
      <c r="AC118" s="390"/>
      <c r="AD118" s="390"/>
      <c r="AE118" s="390"/>
      <c r="AF118" s="390"/>
      <c r="AG118" s="390"/>
      <c r="AH118" s="390"/>
      <c r="AI118" s="390"/>
      <c r="AJ118" s="390"/>
      <c r="AK118" s="390"/>
      <c r="AL118" s="390"/>
      <c r="AM118" s="390"/>
      <c r="AN118" s="390"/>
      <c r="AO118" s="390"/>
      <c r="AP118" s="390"/>
      <c r="AQ118" s="390"/>
      <c r="AR118" s="390"/>
      <c r="AS118" s="390"/>
      <c r="AT118" s="390"/>
      <c r="AU118" s="390"/>
      <c r="AV118" s="390"/>
      <c r="AW118" s="390"/>
      <c r="AX118" s="390"/>
      <c r="AY118" s="390"/>
      <c r="AZ118" s="390"/>
      <c r="BA118" s="390"/>
      <c r="BB118" s="390"/>
    </row>
    <row r="119" spans="1:54" x14ac:dyDescent="0.2">
      <c r="A119" s="391"/>
      <c r="B119" s="390"/>
      <c r="C119" s="390"/>
      <c r="D119" s="390"/>
      <c r="E119" s="390"/>
      <c r="F119" s="390"/>
      <c r="G119" s="390"/>
      <c r="H119" s="390"/>
      <c r="I119" s="390"/>
      <c r="J119" s="390"/>
      <c r="K119" s="390"/>
      <c r="L119" s="390"/>
      <c r="M119" s="390"/>
      <c r="N119" s="390"/>
      <c r="O119" s="390"/>
      <c r="P119" s="390"/>
      <c r="Q119" s="390"/>
      <c r="R119" s="390"/>
      <c r="S119" s="390"/>
      <c r="T119" s="390"/>
      <c r="U119" s="390"/>
      <c r="V119" s="390"/>
      <c r="W119" s="390"/>
      <c r="X119" s="390"/>
      <c r="Y119" s="390"/>
      <c r="Z119" s="390"/>
      <c r="AA119" s="390"/>
      <c r="AB119" s="390"/>
      <c r="AC119" s="390"/>
      <c r="AD119" s="390"/>
      <c r="AE119" s="390"/>
      <c r="AF119" s="390"/>
      <c r="AG119" s="390"/>
      <c r="AH119" s="390"/>
      <c r="AI119" s="390"/>
      <c r="AJ119" s="390"/>
      <c r="AK119" s="390"/>
      <c r="AL119" s="390"/>
      <c r="AM119" s="390"/>
      <c r="AN119" s="390"/>
      <c r="AO119" s="390"/>
      <c r="AP119" s="390"/>
      <c r="AQ119" s="390"/>
      <c r="AR119" s="390"/>
      <c r="AS119" s="390"/>
      <c r="AT119" s="390"/>
      <c r="AU119" s="390"/>
      <c r="AV119" s="390"/>
      <c r="AW119" s="390"/>
      <c r="AX119" s="390"/>
      <c r="AY119" s="390"/>
      <c r="AZ119" s="390"/>
      <c r="BA119" s="390"/>
      <c r="BB119" s="390"/>
    </row>
    <row r="120" spans="1:54" x14ac:dyDescent="0.2">
      <c r="A120" s="391"/>
      <c r="B120" s="390"/>
      <c r="C120" s="390"/>
      <c r="D120" s="390"/>
      <c r="E120" s="390"/>
      <c r="F120" s="390"/>
      <c r="G120" s="390"/>
      <c r="H120" s="390"/>
      <c r="I120" s="390"/>
      <c r="J120" s="390"/>
      <c r="K120" s="390"/>
      <c r="L120" s="390"/>
      <c r="M120" s="390"/>
      <c r="N120" s="390"/>
      <c r="O120" s="390"/>
      <c r="P120" s="390"/>
      <c r="Q120" s="390"/>
      <c r="R120" s="390"/>
      <c r="S120" s="390"/>
      <c r="T120" s="390"/>
      <c r="U120" s="390"/>
      <c r="V120" s="390"/>
      <c r="W120" s="390"/>
      <c r="X120" s="390"/>
      <c r="Y120" s="390"/>
      <c r="Z120" s="390"/>
      <c r="AA120" s="390"/>
      <c r="AB120" s="390"/>
      <c r="AC120" s="390"/>
      <c r="AD120" s="390"/>
      <c r="AE120" s="390"/>
      <c r="AF120" s="390"/>
      <c r="AG120" s="390"/>
      <c r="AH120" s="390"/>
      <c r="AI120" s="390"/>
      <c r="AJ120" s="390"/>
      <c r="AK120" s="390"/>
      <c r="AL120" s="390"/>
      <c r="AM120" s="390"/>
      <c r="AN120" s="390"/>
      <c r="AO120" s="390"/>
      <c r="AP120" s="390"/>
      <c r="AQ120" s="390"/>
      <c r="AR120" s="390"/>
      <c r="AS120" s="390"/>
      <c r="AT120" s="390"/>
      <c r="AU120" s="390"/>
      <c r="AV120" s="390"/>
      <c r="AW120" s="390"/>
      <c r="AX120" s="390"/>
      <c r="AY120" s="390"/>
      <c r="AZ120" s="390"/>
      <c r="BA120" s="390"/>
      <c r="BB120" s="390"/>
    </row>
    <row r="121" spans="1:54" x14ac:dyDescent="0.2">
      <c r="A121" s="391"/>
      <c r="B121" s="390"/>
      <c r="C121" s="390"/>
      <c r="D121" s="390"/>
      <c r="E121" s="390"/>
      <c r="F121" s="390"/>
      <c r="G121" s="390"/>
      <c r="H121" s="390"/>
      <c r="I121" s="390"/>
      <c r="J121" s="390"/>
      <c r="K121" s="390"/>
      <c r="L121" s="390"/>
      <c r="M121" s="390"/>
      <c r="N121" s="390"/>
      <c r="O121" s="390"/>
      <c r="P121" s="390"/>
      <c r="Q121" s="390"/>
      <c r="R121" s="390"/>
      <c r="S121" s="390"/>
      <c r="T121" s="390"/>
      <c r="U121" s="390"/>
      <c r="V121" s="390"/>
      <c r="W121" s="390"/>
      <c r="X121" s="390"/>
      <c r="Y121" s="390"/>
      <c r="Z121" s="390"/>
      <c r="AA121" s="390"/>
      <c r="AB121" s="390"/>
      <c r="AC121" s="390"/>
      <c r="AD121" s="390"/>
      <c r="AE121" s="390"/>
      <c r="AF121" s="390"/>
      <c r="AG121" s="390"/>
      <c r="AH121" s="390"/>
      <c r="AI121" s="390"/>
      <c r="AJ121" s="390"/>
      <c r="AK121" s="390"/>
      <c r="AL121" s="390"/>
      <c r="AM121" s="390"/>
      <c r="AN121" s="390"/>
      <c r="AO121" s="390"/>
      <c r="AP121" s="390"/>
      <c r="AQ121" s="390"/>
      <c r="AR121" s="390"/>
      <c r="AS121" s="390"/>
      <c r="AT121" s="390"/>
      <c r="AU121" s="390"/>
      <c r="AV121" s="390"/>
      <c r="AW121" s="390"/>
      <c r="AX121" s="390"/>
      <c r="AY121" s="390"/>
      <c r="AZ121" s="390"/>
      <c r="BA121" s="390"/>
      <c r="BB121" s="390"/>
    </row>
    <row r="122" spans="1:54" x14ac:dyDescent="0.2">
      <c r="A122" s="391"/>
      <c r="B122" s="390"/>
      <c r="C122" s="390"/>
      <c r="D122" s="390"/>
      <c r="E122" s="390"/>
      <c r="F122" s="390"/>
      <c r="G122" s="390"/>
      <c r="H122" s="390"/>
      <c r="I122" s="390"/>
      <c r="J122" s="390"/>
      <c r="K122" s="390"/>
      <c r="L122" s="390"/>
      <c r="M122" s="390"/>
      <c r="N122" s="390"/>
      <c r="O122" s="390"/>
      <c r="P122" s="390"/>
      <c r="Q122" s="390"/>
      <c r="R122" s="390"/>
      <c r="S122" s="390"/>
      <c r="T122" s="390"/>
      <c r="U122" s="390"/>
      <c r="V122" s="390"/>
      <c r="W122" s="390"/>
      <c r="X122" s="390"/>
      <c r="Y122" s="390"/>
      <c r="Z122" s="390"/>
      <c r="AA122" s="390"/>
      <c r="AB122" s="390"/>
      <c r="AC122" s="390"/>
      <c r="AD122" s="390"/>
      <c r="AE122" s="390"/>
      <c r="AF122" s="390"/>
      <c r="AG122" s="390"/>
      <c r="AH122" s="390"/>
      <c r="AI122" s="390"/>
      <c r="AJ122" s="390"/>
      <c r="AK122" s="390"/>
      <c r="AL122" s="390"/>
      <c r="AM122" s="390"/>
      <c r="AN122" s="390"/>
      <c r="AO122" s="390"/>
      <c r="AP122" s="390"/>
      <c r="AQ122" s="390"/>
      <c r="AR122" s="390"/>
      <c r="AS122" s="390"/>
      <c r="AT122" s="390"/>
      <c r="AU122" s="390"/>
      <c r="AV122" s="390"/>
      <c r="AW122" s="390"/>
      <c r="AX122" s="390"/>
      <c r="AY122" s="390"/>
      <c r="AZ122" s="390"/>
      <c r="BA122" s="390"/>
      <c r="BB122" s="390"/>
    </row>
    <row r="123" spans="1:54" x14ac:dyDescent="0.2">
      <c r="A123" s="391"/>
      <c r="B123" s="390"/>
      <c r="C123" s="390"/>
      <c r="D123" s="390"/>
      <c r="E123" s="390"/>
      <c r="F123" s="390"/>
      <c r="G123" s="390"/>
      <c r="H123" s="390"/>
      <c r="I123" s="390"/>
      <c r="J123" s="390"/>
      <c r="K123" s="390"/>
      <c r="L123" s="390"/>
      <c r="M123" s="390"/>
      <c r="N123" s="390"/>
      <c r="O123" s="390"/>
      <c r="P123" s="390"/>
      <c r="Q123" s="390"/>
      <c r="R123" s="390"/>
      <c r="S123" s="390"/>
      <c r="T123" s="390"/>
      <c r="U123" s="390"/>
      <c r="V123" s="390"/>
      <c r="W123" s="390"/>
      <c r="X123" s="390"/>
      <c r="Y123" s="390"/>
      <c r="Z123" s="390"/>
      <c r="AA123" s="390"/>
      <c r="AB123" s="390"/>
      <c r="AC123" s="390"/>
      <c r="AD123" s="390"/>
      <c r="AE123" s="390"/>
      <c r="AF123" s="390"/>
      <c r="AG123" s="390"/>
      <c r="AH123" s="390"/>
      <c r="AI123" s="390"/>
      <c r="AJ123" s="390"/>
      <c r="AK123" s="390"/>
      <c r="AL123" s="390"/>
      <c r="AM123" s="390"/>
      <c r="AN123" s="390"/>
      <c r="AO123" s="390"/>
      <c r="AP123" s="390"/>
      <c r="AQ123" s="390"/>
      <c r="AR123" s="390"/>
      <c r="AS123" s="390"/>
      <c r="AT123" s="390"/>
      <c r="AU123" s="390"/>
      <c r="AV123" s="390"/>
      <c r="AW123" s="390"/>
      <c r="AX123" s="390"/>
      <c r="AY123" s="390"/>
      <c r="AZ123" s="390"/>
      <c r="BA123" s="390"/>
      <c r="BB123" s="390"/>
    </row>
    <row r="124" spans="1:54" x14ac:dyDescent="0.2">
      <c r="A124" s="391"/>
      <c r="B124" s="390"/>
      <c r="C124" s="390"/>
      <c r="D124" s="390"/>
      <c r="E124" s="390"/>
      <c r="F124" s="390"/>
      <c r="G124" s="390"/>
      <c r="H124" s="390"/>
      <c r="I124" s="390"/>
      <c r="J124" s="390"/>
      <c r="K124" s="390"/>
      <c r="L124" s="390"/>
      <c r="M124" s="390"/>
      <c r="N124" s="390"/>
      <c r="O124" s="390"/>
      <c r="P124" s="390"/>
      <c r="Q124" s="390"/>
      <c r="R124" s="390"/>
      <c r="S124" s="390"/>
      <c r="T124" s="390"/>
      <c r="U124" s="390"/>
      <c r="V124" s="390"/>
      <c r="W124" s="390"/>
      <c r="X124" s="390"/>
      <c r="Y124" s="390"/>
      <c r="Z124" s="390"/>
      <c r="AA124" s="390"/>
      <c r="AB124" s="390"/>
      <c r="AC124" s="390"/>
      <c r="AD124" s="390"/>
      <c r="AE124" s="390"/>
      <c r="AF124" s="390"/>
      <c r="AG124" s="390"/>
      <c r="AH124" s="390"/>
      <c r="AI124" s="390"/>
      <c r="AJ124" s="390"/>
      <c r="AK124" s="390"/>
      <c r="AL124" s="390"/>
      <c r="AM124" s="390"/>
      <c r="AN124" s="390"/>
      <c r="AO124" s="390"/>
      <c r="AP124" s="390"/>
      <c r="AQ124" s="390"/>
      <c r="AR124" s="390"/>
      <c r="AS124" s="390"/>
      <c r="AT124" s="390"/>
      <c r="AU124" s="390"/>
      <c r="AV124" s="390"/>
      <c r="AW124" s="390"/>
      <c r="AX124" s="390"/>
      <c r="AY124" s="390"/>
      <c r="AZ124" s="390"/>
      <c r="BA124" s="390"/>
      <c r="BB124" s="390"/>
    </row>
    <row r="125" spans="1:54" x14ac:dyDescent="0.2">
      <c r="A125" s="391"/>
      <c r="B125" s="390"/>
      <c r="C125" s="390"/>
      <c r="D125" s="390"/>
      <c r="E125" s="390"/>
      <c r="F125" s="390"/>
      <c r="G125" s="390"/>
      <c r="H125" s="390"/>
      <c r="I125" s="390"/>
      <c r="J125" s="390"/>
      <c r="K125" s="390"/>
      <c r="L125" s="390"/>
      <c r="M125" s="390"/>
      <c r="N125" s="390"/>
      <c r="O125" s="390"/>
      <c r="P125" s="390"/>
      <c r="Q125" s="390"/>
      <c r="R125" s="390"/>
      <c r="S125" s="390"/>
      <c r="T125" s="390"/>
      <c r="U125" s="390"/>
      <c r="V125" s="390"/>
      <c r="W125" s="390"/>
      <c r="X125" s="390"/>
      <c r="Y125" s="390"/>
      <c r="Z125" s="390"/>
      <c r="AA125" s="390"/>
      <c r="AB125" s="390"/>
      <c r="AC125" s="390"/>
      <c r="AD125" s="390"/>
      <c r="AE125" s="390"/>
      <c r="AF125" s="390"/>
      <c r="AG125" s="390"/>
      <c r="AH125" s="390"/>
      <c r="AI125" s="390"/>
      <c r="AJ125" s="390"/>
      <c r="AK125" s="390"/>
      <c r="AL125" s="390"/>
      <c r="AM125" s="390"/>
      <c r="AN125" s="390"/>
      <c r="AO125" s="390"/>
      <c r="AP125" s="390"/>
      <c r="AQ125" s="390"/>
      <c r="AR125" s="390"/>
      <c r="AS125" s="390"/>
      <c r="AT125" s="390"/>
      <c r="AU125" s="390"/>
      <c r="AV125" s="390"/>
      <c r="AW125" s="390"/>
      <c r="AX125" s="390"/>
      <c r="AY125" s="390"/>
      <c r="AZ125" s="390"/>
      <c r="BA125" s="390"/>
      <c r="BB125" s="390"/>
    </row>
    <row r="126" spans="1:54" x14ac:dyDescent="0.2">
      <c r="A126" s="391"/>
      <c r="B126" s="390"/>
      <c r="C126" s="390"/>
      <c r="D126" s="390"/>
      <c r="E126" s="390"/>
      <c r="F126" s="390"/>
      <c r="G126" s="390"/>
      <c r="H126" s="390"/>
      <c r="I126" s="390"/>
      <c r="J126" s="390"/>
      <c r="K126" s="390"/>
      <c r="L126" s="390"/>
      <c r="M126" s="390"/>
      <c r="N126" s="390"/>
      <c r="O126" s="390"/>
      <c r="P126" s="390"/>
      <c r="Q126" s="390"/>
      <c r="R126" s="390"/>
      <c r="S126" s="390"/>
      <c r="T126" s="390"/>
      <c r="U126" s="390"/>
      <c r="V126" s="390"/>
      <c r="W126" s="390"/>
      <c r="X126" s="390"/>
      <c r="Y126" s="390"/>
      <c r="Z126" s="390"/>
      <c r="AA126" s="390"/>
      <c r="AB126" s="390"/>
      <c r="AC126" s="390"/>
      <c r="AD126" s="390"/>
      <c r="AE126" s="390"/>
      <c r="AF126" s="390"/>
      <c r="AG126" s="390"/>
      <c r="AH126" s="390"/>
      <c r="AI126" s="390"/>
      <c r="AJ126" s="390"/>
      <c r="AK126" s="390"/>
      <c r="AL126" s="390"/>
      <c r="AM126" s="390"/>
      <c r="AN126" s="390"/>
      <c r="AO126" s="390"/>
      <c r="AP126" s="390"/>
      <c r="AQ126" s="390"/>
      <c r="AR126" s="390"/>
      <c r="AS126" s="390"/>
      <c r="AT126" s="390"/>
      <c r="AU126" s="390"/>
      <c r="AV126" s="390"/>
      <c r="AW126" s="390"/>
      <c r="AX126" s="390"/>
      <c r="AY126" s="390"/>
      <c r="AZ126" s="390"/>
      <c r="BA126" s="390"/>
      <c r="BB126" s="390"/>
    </row>
    <row r="127" spans="1:54" x14ac:dyDescent="0.2">
      <c r="A127" s="391"/>
      <c r="B127" s="390"/>
      <c r="C127" s="390"/>
      <c r="D127" s="390"/>
      <c r="E127" s="390"/>
      <c r="F127" s="390"/>
      <c r="G127" s="390"/>
      <c r="H127" s="390"/>
      <c r="I127" s="390"/>
      <c r="J127" s="390"/>
      <c r="K127" s="390"/>
      <c r="L127" s="390"/>
      <c r="M127" s="390"/>
      <c r="N127" s="390"/>
      <c r="O127" s="390"/>
      <c r="P127" s="390"/>
      <c r="Q127" s="390"/>
      <c r="R127" s="390"/>
      <c r="S127" s="390"/>
      <c r="T127" s="390"/>
      <c r="U127" s="390"/>
      <c r="V127" s="390"/>
      <c r="W127" s="390"/>
      <c r="X127" s="390"/>
      <c r="Y127" s="390"/>
      <c r="Z127" s="390"/>
      <c r="AA127" s="390"/>
      <c r="AB127" s="390"/>
      <c r="AC127" s="390"/>
      <c r="AD127" s="390"/>
      <c r="AE127" s="390"/>
      <c r="AF127" s="390"/>
      <c r="AG127" s="390"/>
      <c r="AH127" s="390"/>
      <c r="AI127" s="390"/>
      <c r="AJ127" s="390"/>
      <c r="AK127" s="390"/>
      <c r="AL127" s="390"/>
      <c r="AM127" s="390"/>
      <c r="AN127" s="390"/>
      <c r="AO127" s="390"/>
      <c r="AP127" s="390"/>
      <c r="AQ127" s="390"/>
      <c r="AR127" s="390"/>
      <c r="AS127" s="390"/>
      <c r="AT127" s="390"/>
      <c r="AU127" s="390"/>
      <c r="AV127" s="390"/>
      <c r="AW127" s="390"/>
      <c r="AX127" s="390"/>
      <c r="AY127" s="390"/>
      <c r="AZ127" s="390"/>
      <c r="BA127" s="390"/>
      <c r="BB127" s="390"/>
    </row>
    <row r="128" spans="1:54" x14ac:dyDescent="0.2">
      <c r="A128" s="391"/>
      <c r="B128" s="390"/>
      <c r="C128" s="390"/>
      <c r="D128" s="390"/>
      <c r="E128" s="390"/>
      <c r="F128" s="390"/>
      <c r="G128" s="390"/>
      <c r="H128" s="390"/>
      <c r="I128" s="390"/>
      <c r="J128" s="390"/>
      <c r="K128" s="390"/>
      <c r="L128" s="390"/>
      <c r="M128" s="390"/>
      <c r="N128" s="390"/>
      <c r="O128" s="390"/>
      <c r="P128" s="390"/>
      <c r="Q128" s="390"/>
      <c r="R128" s="390"/>
      <c r="S128" s="390"/>
      <c r="T128" s="390"/>
      <c r="U128" s="390"/>
      <c r="V128" s="390"/>
      <c r="W128" s="390"/>
      <c r="X128" s="390"/>
      <c r="Y128" s="390"/>
      <c r="Z128" s="390"/>
      <c r="AA128" s="390"/>
      <c r="AB128" s="390"/>
      <c r="AC128" s="390"/>
      <c r="AD128" s="390"/>
      <c r="AE128" s="390"/>
      <c r="AF128" s="390"/>
      <c r="AG128" s="390"/>
      <c r="AH128" s="390"/>
      <c r="AI128" s="390"/>
      <c r="AJ128" s="390"/>
      <c r="AK128" s="390"/>
      <c r="AL128" s="390"/>
      <c r="AM128" s="390"/>
      <c r="AN128" s="390"/>
      <c r="AO128" s="390"/>
      <c r="AP128" s="390"/>
      <c r="AQ128" s="390"/>
      <c r="AR128" s="390"/>
      <c r="AS128" s="390"/>
      <c r="AT128" s="390"/>
      <c r="AU128" s="390"/>
      <c r="AV128" s="390"/>
      <c r="AW128" s="390"/>
      <c r="AX128" s="390"/>
      <c r="AY128" s="390"/>
      <c r="AZ128" s="390"/>
      <c r="BA128" s="390"/>
      <c r="BB128" s="390"/>
    </row>
    <row r="129" spans="1:54" x14ac:dyDescent="0.2">
      <c r="A129" s="391"/>
      <c r="B129" s="390"/>
      <c r="C129" s="390"/>
      <c r="D129" s="390"/>
      <c r="E129" s="390"/>
      <c r="F129" s="390"/>
      <c r="G129" s="390"/>
      <c r="H129" s="390"/>
      <c r="I129" s="390"/>
      <c r="J129" s="390"/>
      <c r="K129" s="390"/>
      <c r="L129" s="390"/>
      <c r="M129" s="390"/>
      <c r="N129" s="390"/>
      <c r="O129" s="390"/>
      <c r="P129" s="390"/>
      <c r="Q129" s="390"/>
      <c r="R129" s="390"/>
      <c r="S129" s="390"/>
      <c r="T129" s="390"/>
      <c r="U129" s="390"/>
      <c r="V129" s="390"/>
      <c r="W129" s="390"/>
      <c r="X129" s="390"/>
      <c r="Y129" s="390"/>
      <c r="Z129" s="390"/>
      <c r="AA129" s="390"/>
      <c r="AB129" s="390"/>
      <c r="AC129" s="390"/>
      <c r="AD129" s="390"/>
      <c r="AE129" s="390"/>
      <c r="AF129" s="390"/>
      <c r="AG129" s="390"/>
      <c r="AH129" s="390"/>
      <c r="AI129" s="390"/>
      <c r="AJ129" s="390"/>
      <c r="AK129" s="390"/>
      <c r="AL129" s="390"/>
      <c r="AM129" s="390"/>
      <c r="AN129" s="390"/>
      <c r="AO129" s="390"/>
      <c r="AP129" s="390"/>
      <c r="AQ129" s="390"/>
      <c r="AR129" s="390"/>
      <c r="AS129" s="390"/>
      <c r="AT129" s="390"/>
      <c r="AU129" s="390"/>
      <c r="AV129" s="390"/>
      <c r="AW129" s="390"/>
      <c r="AX129" s="390"/>
      <c r="AY129" s="390"/>
      <c r="AZ129" s="390"/>
      <c r="BA129" s="390"/>
      <c r="BB129" s="390"/>
    </row>
    <row r="130" spans="1:54" x14ac:dyDescent="0.2">
      <c r="A130" s="391"/>
      <c r="B130" s="390"/>
      <c r="C130" s="390"/>
      <c r="D130" s="390"/>
      <c r="E130" s="390"/>
      <c r="F130" s="390"/>
      <c r="G130" s="390"/>
      <c r="H130" s="390"/>
      <c r="I130" s="390"/>
      <c r="J130" s="390"/>
      <c r="K130" s="390"/>
      <c r="L130" s="390"/>
      <c r="M130" s="390"/>
      <c r="N130" s="390"/>
      <c r="O130" s="390"/>
      <c r="P130" s="390"/>
      <c r="Q130" s="390"/>
      <c r="R130" s="390"/>
      <c r="S130" s="390"/>
      <c r="T130" s="390"/>
      <c r="U130" s="390"/>
      <c r="V130" s="390"/>
      <c r="W130" s="390"/>
      <c r="X130" s="390"/>
      <c r="Y130" s="390"/>
      <c r="Z130" s="390"/>
      <c r="AA130" s="390"/>
      <c r="AB130" s="390"/>
      <c r="AC130" s="390"/>
      <c r="AD130" s="390"/>
      <c r="AE130" s="390"/>
      <c r="AF130" s="390"/>
      <c r="AG130" s="390"/>
      <c r="AH130" s="390"/>
      <c r="AI130" s="390"/>
      <c r="AJ130" s="390"/>
      <c r="AK130" s="390"/>
      <c r="AL130" s="390"/>
      <c r="AM130" s="390"/>
      <c r="AN130" s="390"/>
      <c r="AO130" s="390"/>
      <c r="AP130" s="390"/>
      <c r="AQ130" s="390"/>
      <c r="AR130" s="390"/>
      <c r="AS130" s="390"/>
      <c r="AT130" s="390"/>
      <c r="AU130" s="390"/>
      <c r="AV130" s="390"/>
      <c r="AW130" s="390"/>
      <c r="AX130" s="390"/>
      <c r="AY130" s="390"/>
      <c r="AZ130" s="390"/>
      <c r="BA130" s="390"/>
      <c r="BB130" s="390"/>
    </row>
    <row r="131" spans="1:54" x14ac:dyDescent="0.2">
      <c r="A131" s="391"/>
      <c r="B131" s="390"/>
      <c r="C131" s="390"/>
      <c r="D131" s="390"/>
      <c r="E131" s="390"/>
      <c r="F131" s="390"/>
      <c r="G131" s="390"/>
      <c r="H131" s="390"/>
      <c r="I131" s="390"/>
      <c r="J131" s="390"/>
      <c r="K131" s="390"/>
      <c r="L131" s="390"/>
      <c r="M131" s="390"/>
      <c r="N131" s="390"/>
      <c r="O131" s="390"/>
      <c r="P131" s="390"/>
      <c r="Q131" s="390"/>
      <c r="R131" s="390"/>
      <c r="S131" s="390"/>
      <c r="T131" s="390"/>
      <c r="U131" s="390"/>
      <c r="V131" s="390"/>
      <c r="W131" s="390"/>
      <c r="X131" s="390"/>
      <c r="Y131" s="390"/>
      <c r="Z131" s="390"/>
      <c r="AA131" s="390"/>
      <c r="AB131" s="390"/>
      <c r="AC131" s="390"/>
      <c r="AD131" s="390"/>
      <c r="AE131" s="390"/>
      <c r="AF131" s="390"/>
      <c r="AG131" s="390"/>
      <c r="AH131" s="390"/>
      <c r="AI131" s="390"/>
      <c r="AJ131" s="390"/>
      <c r="AK131" s="390"/>
      <c r="AL131" s="390"/>
      <c r="AM131" s="390"/>
      <c r="AN131" s="390"/>
      <c r="AO131" s="390"/>
      <c r="AP131" s="390"/>
      <c r="AQ131" s="390"/>
      <c r="AR131" s="390"/>
      <c r="AS131" s="390"/>
      <c r="AT131" s="390"/>
      <c r="AU131" s="390"/>
      <c r="AV131" s="390"/>
      <c r="AW131" s="390"/>
      <c r="AX131" s="390"/>
      <c r="AY131" s="390"/>
      <c r="AZ131" s="390"/>
      <c r="BA131" s="390"/>
      <c r="BB131" s="390"/>
    </row>
    <row r="132" spans="1:54" x14ac:dyDescent="0.2">
      <c r="A132" s="391"/>
      <c r="B132" s="390"/>
      <c r="C132" s="390"/>
      <c r="D132" s="390"/>
      <c r="E132" s="390"/>
      <c r="F132" s="390"/>
      <c r="G132" s="390"/>
      <c r="H132" s="390"/>
      <c r="I132" s="390"/>
      <c r="J132" s="390"/>
      <c r="K132" s="390"/>
      <c r="L132" s="390"/>
      <c r="M132" s="390"/>
      <c r="N132" s="390"/>
      <c r="O132" s="390"/>
      <c r="P132" s="390"/>
      <c r="Q132" s="390"/>
      <c r="R132" s="390"/>
      <c r="S132" s="390"/>
      <c r="T132" s="390"/>
      <c r="U132" s="390"/>
      <c r="V132" s="390"/>
      <c r="W132" s="390"/>
      <c r="X132" s="390"/>
      <c r="Y132" s="390"/>
      <c r="Z132" s="390"/>
      <c r="AA132" s="390"/>
      <c r="AB132" s="390"/>
      <c r="AC132" s="390"/>
      <c r="AD132" s="390"/>
      <c r="AE132" s="390"/>
      <c r="AF132" s="390"/>
      <c r="AG132" s="390"/>
      <c r="AH132" s="390"/>
      <c r="AI132" s="390"/>
      <c r="AJ132" s="390"/>
      <c r="AK132" s="390"/>
      <c r="AL132" s="390"/>
      <c r="AM132" s="390"/>
      <c r="AN132" s="390"/>
      <c r="AO132" s="390"/>
      <c r="AP132" s="390"/>
      <c r="AQ132" s="390"/>
      <c r="AR132" s="390"/>
      <c r="AS132" s="390"/>
      <c r="AT132" s="390"/>
      <c r="AU132" s="390"/>
      <c r="AV132" s="390"/>
      <c r="AW132" s="390"/>
      <c r="AX132" s="390"/>
      <c r="AY132" s="390"/>
      <c r="AZ132" s="390"/>
      <c r="BA132" s="390"/>
      <c r="BB132" s="390"/>
    </row>
    <row r="133" spans="1:54" x14ac:dyDescent="0.2">
      <c r="A133" s="391"/>
      <c r="B133" s="390"/>
      <c r="C133" s="390"/>
      <c r="D133" s="390"/>
      <c r="E133" s="390"/>
      <c r="F133" s="390"/>
      <c r="G133" s="390"/>
      <c r="H133" s="390"/>
      <c r="I133" s="390"/>
      <c r="J133" s="390"/>
      <c r="K133" s="390"/>
      <c r="L133" s="390"/>
      <c r="M133" s="390"/>
      <c r="N133" s="390"/>
      <c r="O133" s="390"/>
      <c r="P133" s="390"/>
      <c r="Q133" s="390"/>
      <c r="R133" s="390"/>
      <c r="S133" s="390"/>
      <c r="T133" s="390"/>
      <c r="U133" s="390"/>
      <c r="V133" s="390"/>
      <c r="W133" s="390"/>
      <c r="X133" s="390"/>
      <c r="Y133" s="390"/>
      <c r="Z133" s="390"/>
      <c r="AA133" s="390"/>
      <c r="AB133" s="390"/>
      <c r="AC133" s="390"/>
      <c r="AD133" s="390"/>
      <c r="AE133" s="390"/>
      <c r="AF133" s="390"/>
      <c r="AG133" s="390"/>
      <c r="AH133" s="390"/>
      <c r="AI133" s="390"/>
      <c r="AJ133" s="390"/>
      <c r="AK133" s="390"/>
      <c r="AL133" s="390"/>
      <c r="AM133" s="390"/>
      <c r="AN133" s="390"/>
      <c r="AO133" s="390"/>
      <c r="AP133" s="390"/>
      <c r="AQ133" s="390"/>
      <c r="AR133" s="390"/>
      <c r="AS133" s="390"/>
      <c r="AT133" s="390"/>
      <c r="AU133" s="390"/>
      <c r="AV133" s="390"/>
      <c r="AW133" s="390"/>
      <c r="AX133" s="390"/>
      <c r="AY133" s="390"/>
      <c r="AZ133" s="390"/>
      <c r="BA133" s="390"/>
      <c r="BB133" s="390"/>
    </row>
    <row r="134" spans="1:54" x14ac:dyDescent="0.2">
      <c r="A134" s="391"/>
      <c r="B134" s="390"/>
      <c r="C134" s="390"/>
      <c r="D134" s="390"/>
      <c r="E134" s="390"/>
      <c r="F134" s="390"/>
      <c r="G134" s="390"/>
      <c r="H134" s="390"/>
      <c r="I134" s="390"/>
      <c r="J134" s="390"/>
      <c r="K134" s="390"/>
      <c r="L134" s="390"/>
      <c r="M134" s="390"/>
      <c r="N134" s="390"/>
      <c r="O134" s="390"/>
      <c r="P134" s="390"/>
      <c r="Q134" s="390"/>
      <c r="R134" s="390"/>
      <c r="S134" s="390"/>
      <c r="T134" s="390"/>
      <c r="U134" s="390"/>
      <c r="V134" s="390"/>
      <c r="W134" s="390"/>
      <c r="X134" s="390"/>
      <c r="Y134" s="390"/>
      <c r="Z134" s="390"/>
      <c r="AA134" s="390"/>
      <c r="AB134" s="390"/>
      <c r="AC134" s="390"/>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0"/>
      <c r="AY134" s="390"/>
      <c r="AZ134" s="390"/>
      <c r="BA134" s="390"/>
      <c r="BB134" s="390"/>
    </row>
    <row r="135" spans="1:54" x14ac:dyDescent="0.2">
      <c r="A135" s="391"/>
      <c r="B135" s="390"/>
      <c r="C135" s="390"/>
      <c r="D135" s="390"/>
      <c r="E135" s="390"/>
      <c r="F135" s="390"/>
      <c r="G135" s="390"/>
      <c r="H135" s="390"/>
      <c r="I135" s="390"/>
      <c r="J135" s="390"/>
      <c r="K135" s="390"/>
      <c r="L135" s="390"/>
      <c r="M135" s="390"/>
      <c r="N135" s="390"/>
      <c r="O135" s="390"/>
      <c r="P135" s="390"/>
      <c r="Q135" s="390"/>
      <c r="R135" s="390"/>
      <c r="S135" s="390"/>
      <c r="T135" s="390"/>
      <c r="U135" s="390"/>
      <c r="V135" s="390"/>
      <c r="W135" s="390"/>
      <c r="X135" s="390"/>
      <c r="Y135" s="390"/>
      <c r="Z135" s="390"/>
      <c r="AA135" s="390"/>
      <c r="AB135" s="390"/>
      <c r="AC135" s="390"/>
      <c r="AD135" s="390"/>
      <c r="AE135" s="390"/>
      <c r="AF135" s="390"/>
      <c r="AG135" s="390"/>
      <c r="AH135" s="390"/>
      <c r="AI135" s="390"/>
      <c r="AJ135" s="390"/>
      <c r="AK135" s="390"/>
      <c r="AL135" s="390"/>
      <c r="AM135" s="390"/>
      <c r="AN135" s="390"/>
      <c r="AO135" s="390"/>
      <c r="AP135" s="390"/>
      <c r="AQ135" s="390"/>
      <c r="AR135" s="390"/>
      <c r="AS135" s="390"/>
      <c r="AT135" s="390"/>
      <c r="AU135" s="390"/>
      <c r="AV135" s="390"/>
      <c r="AW135" s="390"/>
      <c r="AX135" s="390"/>
      <c r="AY135" s="390"/>
      <c r="AZ135" s="390"/>
      <c r="BA135" s="390"/>
      <c r="BB135" s="390"/>
    </row>
    <row r="136" spans="1:54" x14ac:dyDescent="0.2">
      <c r="A136" s="391"/>
      <c r="B136" s="390"/>
      <c r="C136" s="390"/>
      <c r="D136" s="390"/>
      <c r="E136" s="390"/>
      <c r="F136" s="390"/>
      <c r="G136" s="390"/>
      <c r="H136" s="390"/>
      <c r="I136" s="390"/>
      <c r="J136" s="390"/>
      <c r="K136" s="390"/>
      <c r="L136" s="390"/>
      <c r="M136" s="390"/>
      <c r="N136" s="390"/>
      <c r="O136" s="390"/>
      <c r="P136" s="390"/>
      <c r="Q136" s="390"/>
      <c r="R136" s="390"/>
      <c r="S136" s="390"/>
      <c r="T136" s="390"/>
      <c r="U136" s="390"/>
      <c r="V136" s="390"/>
      <c r="W136" s="390"/>
      <c r="X136" s="390"/>
      <c r="Y136" s="390"/>
      <c r="Z136" s="390"/>
      <c r="AA136" s="390"/>
      <c r="AB136" s="390"/>
      <c r="AC136" s="390"/>
      <c r="AD136" s="390"/>
      <c r="AE136" s="390"/>
      <c r="AF136" s="390"/>
      <c r="AG136" s="390"/>
      <c r="AH136" s="390"/>
      <c r="AI136" s="390"/>
      <c r="AJ136" s="390"/>
      <c r="AK136" s="390"/>
      <c r="AL136" s="390"/>
      <c r="AM136" s="390"/>
      <c r="AN136" s="390"/>
      <c r="AO136" s="390"/>
      <c r="AP136" s="390"/>
      <c r="AQ136" s="390"/>
      <c r="AR136" s="390"/>
      <c r="AS136" s="390"/>
      <c r="AT136" s="390"/>
      <c r="AU136" s="390"/>
      <c r="AV136" s="390"/>
      <c r="AW136" s="390"/>
      <c r="AX136" s="390"/>
      <c r="AY136" s="390"/>
      <c r="AZ136" s="390"/>
      <c r="BA136" s="390"/>
      <c r="BB136" s="390"/>
    </row>
    <row r="137" spans="1:54" x14ac:dyDescent="0.2">
      <c r="A137" s="391"/>
      <c r="B137" s="390"/>
      <c r="C137" s="390"/>
      <c r="D137" s="390"/>
      <c r="E137" s="390"/>
      <c r="F137" s="390"/>
      <c r="G137" s="390"/>
      <c r="H137" s="390"/>
      <c r="I137" s="390"/>
      <c r="J137" s="390"/>
      <c r="K137" s="390"/>
      <c r="L137" s="390"/>
      <c r="M137" s="390"/>
      <c r="N137" s="390"/>
      <c r="O137" s="390"/>
      <c r="P137" s="390"/>
      <c r="Q137" s="390"/>
      <c r="R137" s="390"/>
      <c r="S137" s="390"/>
      <c r="T137" s="390"/>
      <c r="U137" s="390"/>
      <c r="V137" s="390"/>
      <c r="W137" s="390"/>
      <c r="X137" s="390"/>
      <c r="Y137" s="390"/>
      <c r="Z137" s="390"/>
      <c r="AA137" s="390"/>
      <c r="AB137" s="390"/>
      <c r="AC137" s="390"/>
      <c r="AD137" s="390"/>
      <c r="AE137" s="390"/>
      <c r="AF137" s="390"/>
      <c r="AG137" s="390"/>
      <c r="AH137" s="390"/>
      <c r="AI137" s="390"/>
      <c r="AJ137" s="390"/>
      <c r="AK137" s="390"/>
      <c r="AL137" s="390"/>
      <c r="AM137" s="390"/>
      <c r="AN137" s="390"/>
      <c r="AO137" s="390"/>
      <c r="AP137" s="390"/>
      <c r="AQ137" s="390"/>
      <c r="AR137" s="390"/>
      <c r="AS137" s="390"/>
      <c r="AT137" s="390"/>
      <c r="AU137" s="390"/>
      <c r="AV137" s="390"/>
      <c r="AW137" s="390"/>
      <c r="AX137" s="390"/>
      <c r="AY137" s="390"/>
      <c r="AZ137" s="390"/>
      <c r="BA137" s="390"/>
      <c r="BB137" s="390"/>
    </row>
    <row r="138" spans="1:54" x14ac:dyDescent="0.2">
      <c r="A138" s="391"/>
      <c r="B138" s="390"/>
      <c r="C138" s="390"/>
      <c r="D138" s="390"/>
      <c r="E138" s="390"/>
      <c r="F138" s="390"/>
      <c r="G138" s="390"/>
      <c r="H138" s="390"/>
      <c r="I138" s="390"/>
      <c r="J138" s="390"/>
      <c r="K138" s="390"/>
      <c r="L138" s="390"/>
      <c r="M138" s="390"/>
      <c r="N138" s="390"/>
      <c r="O138" s="390"/>
      <c r="P138" s="390"/>
      <c r="Q138" s="390"/>
      <c r="R138" s="390"/>
      <c r="S138" s="390"/>
      <c r="T138" s="390"/>
      <c r="U138" s="390"/>
      <c r="V138" s="390"/>
      <c r="W138" s="390"/>
      <c r="X138" s="390"/>
      <c r="Y138" s="390"/>
      <c r="Z138" s="390"/>
      <c r="AA138" s="390"/>
      <c r="AB138" s="390"/>
      <c r="AC138" s="390"/>
      <c r="AD138" s="390"/>
      <c r="AE138" s="390"/>
      <c r="AF138" s="390"/>
      <c r="AG138" s="390"/>
      <c r="AH138" s="390"/>
      <c r="AI138" s="390"/>
      <c r="AJ138" s="390"/>
      <c r="AK138" s="390"/>
      <c r="AL138" s="390"/>
      <c r="AM138" s="390"/>
      <c r="AN138" s="390"/>
      <c r="AO138" s="390"/>
      <c r="AP138" s="390"/>
      <c r="AQ138" s="390"/>
      <c r="AR138" s="390"/>
      <c r="AS138" s="390"/>
      <c r="AT138" s="390"/>
      <c r="AU138" s="390"/>
      <c r="AV138" s="390"/>
      <c r="AW138" s="390"/>
      <c r="AX138" s="390"/>
      <c r="AY138" s="390"/>
      <c r="AZ138" s="390"/>
      <c r="BA138" s="390"/>
      <c r="BB138" s="390"/>
    </row>
    <row r="139" spans="1:54" x14ac:dyDescent="0.2">
      <c r="A139" s="391"/>
      <c r="B139" s="390"/>
      <c r="C139" s="390"/>
      <c r="D139" s="390"/>
      <c r="E139" s="390"/>
      <c r="F139" s="390"/>
      <c r="G139" s="390"/>
      <c r="H139" s="390"/>
      <c r="I139" s="390"/>
      <c r="J139" s="390"/>
      <c r="K139" s="390"/>
      <c r="L139" s="390"/>
      <c r="M139" s="390"/>
      <c r="N139" s="390"/>
      <c r="O139" s="390"/>
      <c r="P139" s="390"/>
      <c r="Q139" s="390"/>
      <c r="R139" s="390"/>
      <c r="S139" s="390"/>
      <c r="T139" s="390"/>
      <c r="U139" s="390"/>
      <c r="V139" s="390"/>
      <c r="W139" s="390"/>
      <c r="X139" s="390"/>
      <c r="Y139" s="390"/>
      <c r="Z139" s="390"/>
      <c r="AA139" s="390"/>
      <c r="AB139" s="390"/>
      <c r="AC139" s="390"/>
      <c r="AD139" s="390"/>
      <c r="AE139" s="390"/>
      <c r="AF139" s="390"/>
      <c r="AG139" s="390"/>
      <c r="AH139" s="390"/>
      <c r="AI139" s="390"/>
      <c r="AJ139" s="390"/>
      <c r="AK139" s="390"/>
      <c r="AL139" s="390"/>
      <c r="AM139" s="390"/>
      <c r="AN139" s="390"/>
      <c r="AO139" s="390"/>
      <c r="AP139" s="390"/>
      <c r="AQ139" s="390"/>
      <c r="AR139" s="390"/>
      <c r="AS139" s="390"/>
      <c r="AT139" s="390"/>
      <c r="AU139" s="390"/>
      <c r="AV139" s="390"/>
      <c r="AW139" s="390"/>
      <c r="AX139" s="390"/>
      <c r="AY139" s="390"/>
      <c r="AZ139" s="390"/>
      <c r="BA139" s="390"/>
      <c r="BB139" s="390"/>
    </row>
    <row r="140" spans="1:54" x14ac:dyDescent="0.2">
      <c r="A140" s="391"/>
      <c r="B140" s="390"/>
      <c r="C140" s="390"/>
      <c r="D140" s="390"/>
      <c r="E140" s="390"/>
      <c r="F140" s="390"/>
      <c r="G140" s="390"/>
      <c r="H140" s="390"/>
      <c r="I140" s="390"/>
      <c r="J140" s="390"/>
      <c r="K140" s="390"/>
      <c r="L140" s="390"/>
      <c r="M140" s="390"/>
      <c r="N140" s="390"/>
      <c r="O140" s="390"/>
      <c r="P140" s="390"/>
      <c r="Q140" s="390"/>
      <c r="R140" s="390"/>
      <c r="S140" s="390"/>
      <c r="T140" s="390"/>
      <c r="U140" s="390"/>
      <c r="V140" s="390"/>
      <c r="W140" s="390"/>
      <c r="X140" s="390"/>
      <c r="Y140" s="390"/>
      <c r="Z140" s="390"/>
      <c r="AA140" s="390"/>
      <c r="AB140" s="390"/>
      <c r="AC140" s="390"/>
      <c r="AD140" s="390"/>
      <c r="AE140" s="390"/>
      <c r="AF140" s="390"/>
      <c r="AG140" s="390"/>
      <c r="AH140" s="390"/>
      <c r="AI140" s="390"/>
      <c r="AJ140" s="390"/>
      <c r="AK140" s="390"/>
      <c r="AL140" s="390"/>
      <c r="AM140" s="390"/>
      <c r="AN140" s="390"/>
      <c r="AO140" s="390"/>
      <c r="AP140" s="390"/>
      <c r="AQ140" s="390"/>
      <c r="AR140" s="390"/>
      <c r="AS140" s="390"/>
      <c r="AT140" s="390"/>
      <c r="AU140" s="390"/>
      <c r="AV140" s="390"/>
      <c r="AW140" s="390"/>
      <c r="AX140" s="390"/>
      <c r="AY140" s="390"/>
      <c r="AZ140" s="390"/>
      <c r="BA140" s="390"/>
      <c r="BB140" s="390"/>
    </row>
    <row r="141" spans="1:54" x14ac:dyDescent="0.2">
      <c r="A141" s="391"/>
      <c r="B141" s="390"/>
      <c r="C141" s="390"/>
      <c r="D141" s="390"/>
      <c r="E141" s="390"/>
      <c r="F141" s="390"/>
      <c r="G141" s="390"/>
      <c r="H141" s="390"/>
      <c r="I141" s="390"/>
      <c r="J141" s="390"/>
      <c r="K141" s="390"/>
      <c r="L141" s="390"/>
      <c r="M141" s="390"/>
      <c r="N141" s="390"/>
      <c r="O141" s="390"/>
      <c r="P141" s="390"/>
      <c r="Q141" s="390"/>
      <c r="R141" s="390"/>
      <c r="S141" s="390"/>
      <c r="T141" s="390"/>
      <c r="U141" s="390"/>
      <c r="V141" s="390"/>
      <c r="W141" s="390"/>
      <c r="X141" s="390"/>
      <c r="Y141" s="390"/>
      <c r="Z141" s="390"/>
      <c r="AA141" s="390"/>
      <c r="AB141" s="390"/>
      <c r="AC141" s="390"/>
      <c r="AD141" s="390"/>
      <c r="AE141" s="390"/>
      <c r="AF141" s="390"/>
      <c r="AG141" s="390"/>
      <c r="AH141" s="390"/>
      <c r="AI141" s="390"/>
      <c r="AJ141" s="390"/>
      <c r="AK141" s="390"/>
      <c r="AL141" s="390"/>
      <c r="AM141" s="390"/>
      <c r="AN141" s="390"/>
      <c r="AO141" s="390"/>
      <c r="AP141" s="390"/>
      <c r="AQ141" s="390"/>
      <c r="AR141" s="390"/>
      <c r="AS141" s="390"/>
      <c r="AT141" s="390"/>
      <c r="AU141" s="390"/>
      <c r="AV141" s="390"/>
      <c r="AW141" s="390"/>
      <c r="AX141" s="390"/>
      <c r="AY141" s="390"/>
      <c r="AZ141" s="390"/>
      <c r="BA141" s="390"/>
      <c r="BB141" s="390"/>
    </row>
    <row r="142" spans="1:54" x14ac:dyDescent="0.2">
      <c r="A142" s="391"/>
      <c r="B142" s="390"/>
      <c r="C142" s="390"/>
      <c r="D142" s="390"/>
      <c r="E142" s="390"/>
      <c r="F142" s="390"/>
      <c r="G142" s="390"/>
      <c r="H142" s="390"/>
      <c r="I142" s="390"/>
      <c r="J142" s="390"/>
      <c r="K142" s="390"/>
      <c r="L142" s="390"/>
      <c r="M142" s="390"/>
      <c r="N142" s="390"/>
      <c r="O142" s="390"/>
      <c r="P142" s="390"/>
      <c r="Q142" s="390"/>
      <c r="R142" s="390"/>
      <c r="S142" s="390"/>
      <c r="T142" s="390"/>
      <c r="U142" s="390"/>
      <c r="V142" s="390"/>
      <c r="W142" s="390"/>
      <c r="X142" s="390"/>
      <c r="Y142" s="390"/>
      <c r="Z142" s="390"/>
      <c r="AA142" s="390"/>
      <c r="AB142" s="390"/>
      <c r="AC142" s="390"/>
      <c r="AD142" s="390"/>
      <c r="AE142" s="390"/>
      <c r="AF142" s="390"/>
      <c r="AG142" s="390"/>
      <c r="AH142" s="390"/>
      <c r="AI142" s="390"/>
      <c r="AJ142" s="390"/>
      <c r="AK142" s="390"/>
      <c r="AL142" s="390"/>
      <c r="AM142" s="390"/>
      <c r="AN142" s="390"/>
      <c r="AO142" s="390"/>
      <c r="AP142" s="390"/>
      <c r="AQ142" s="390"/>
      <c r="AR142" s="390"/>
      <c r="AS142" s="390"/>
      <c r="AT142" s="390"/>
      <c r="AU142" s="390"/>
      <c r="AV142" s="390"/>
      <c r="AW142" s="390"/>
      <c r="AX142" s="390"/>
      <c r="AY142" s="390"/>
      <c r="AZ142" s="390"/>
      <c r="BA142" s="390"/>
      <c r="BB142" s="390"/>
    </row>
    <row r="143" spans="1:54" x14ac:dyDescent="0.2">
      <c r="A143" s="391"/>
      <c r="B143" s="390"/>
      <c r="C143" s="390"/>
      <c r="D143" s="390"/>
      <c r="E143" s="390"/>
      <c r="F143" s="390"/>
      <c r="G143" s="390"/>
      <c r="H143" s="390"/>
      <c r="I143" s="390"/>
      <c r="J143" s="390"/>
      <c r="K143" s="390"/>
      <c r="L143" s="390"/>
      <c r="M143" s="390"/>
      <c r="N143" s="390"/>
      <c r="O143" s="390"/>
      <c r="P143" s="390"/>
      <c r="Q143" s="390"/>
      <c r="R143" s="390"/>
      <c r="S143" s="390"/>
      <c r="T143" s="390"/>
      <c r="U143" s="390"/>
      <c r="V143" s="390"/>
      <c r="W143" s="390"/>
      <c r="X143" s="390"/>
      <c r="Y143" s="390"/>
      <c r="Z143" s="390"/>
      <c r="AA143" s="390"/>
      <c r="AB143" s="390"/>
      <c r="AC143" s="390"/>
      <c r="AD143" s="390"/>
      <c r="AE143" s="390"/>
      <c r="AF143" s="390"/>
      <c r="AG143" s="390"/>
      <c r="AH143" s="390"/>
      <c r="AI143" s="390"/>
      <c r="AJ143" s="390"/>
      <c r="AK143" s="390"/>
      <c r="AL143" s="390"/>
      <c r="AM143" s="390"/>
      <c r="AN143" s="390"/>
      <c r="AO143" s="390"/>
      <c r="AP143" s="390"/>
      <c r="AQ143" s="390"/>
      <c r="AR143" s="390"/>
      <c r="AS143" s="390"/>
      <c r="AT143" s="390"/>
      <c r="AU143" s="390"/>
      <c r="AV143" s="390"/>
      <c r="AW143" s="390"/>
      <c r="AX143" s="390"/>
      <c r="AY143" s="390"/>
      <c r="AZ143" s="390"/>
      <c r="BA143" s="390"/>
      <c r="BB143" s="390"/>
    </row>
    <row r="144" spans="1:54" x14ac:dyDescent="0.2">
      <c r="A144" s="391"/>
      <c r="B144" s="390"/>
      <c r="C144" s="390"/>
      <c r="D144" s="390"/>
      <c r="E144" s="390"/>
      <c r="F144" s="390"/>
      <c r="G144" s="390"/>
      <c r="H144" s="390"/>
      <c r="I144" s="390"/>
      <c r="J144" s="390"/>
      <c r="K144" s="390"/>
      <c r="L144" s="390"/>
      <c r="M144" s="390"/>
      <c r="N144" s="390"/>
      <c r="O144" s="390"/>
      <c r="P144" s="390"/>
      <c r="Q144" s="390"/>
      <c r="R144" s="390"/>
      <c r="S144" s="390"/>
      <c r="T144" s="390"/>
      <c r="U144" s="390"/>
      <c r="V144" s="390"/>
      <c r="W144" s="390"/>
      <c r="X144" s="390"/>
      <c r="Y144" s="390"/>
      <c r="Z144" s="390"/>
      <c r="AA144" s="390"/>
      <c r="AB144" s="390"/>
      <c r="AC144" s="390"/>
      <c r="AD144" s="390"/>
      <c r="AE144" s="390"/>
      <c r="AF144" s="390"/>
      <c r="AG144" s="390"/>
      <c r="AH144" s="390"/>
      <c r="AI144" s="390"/>
      <c r="AJ144" s="390"/>
      <c r="AK144" s="390"/>
      <c r="AL144" s="390"/>
      <c r="AM144" s="390"/>
      <c r="AN144" s="390"/>
      <c r="AO144" s="390"/>
      <c r="AP144" s="390"/>
      <c r="AQ144" s="390"/>
      <c r="AR144" s="390"/>
      <c r="AS144" s="390"/>
      <c r="AT144" s="390"/>
      <c r="AU144" s="390"/>
      <c r="AV144" s="390"/>
      <c r="AW144" s="390"/>
      <c r="AX144" s="390"/>
      <c r="AY144" s="390"/>
      <c r="AZ144" s="390"/>
      <c r="BA144" s="390"/>
      <c r="BB144" s="390"/>
    </row>
    <row r="145" spans="1:54" x14ac:dyDescent="0.2">
      <c r="A145" s="391"/>
      <c r="B145" s="390"/>
      <c r="C145" s="390"/>
      <c r="D145" s="390"/>
      <c r="E145" s="390"/>
      <c r="F145" s="390"/>
      <c r="G145" s="390"/>
      <c r="H145" s="390"/>
      <c r="I145" s="390"/>
      <c r="J145" s="390"/>
      <c r="K145" s="390"/>
      <c r="L145" s="390"/>
      <c r="M145" s="390"/>
      <c r="N145" s="390"/>
      <c r="O145" s="390"/>
      <c r="P145" s="390"/>
      <c r="Q145" s="390"/>
      <c r="R145" s="390"/>
      <c r="S145" s="390"/>
      <c r="T145" s="390"/>
      <c r="U145" s="390"/>
      <c r="V145" s="390"/>
      <c r="W145" s="390"/>
      <c r="X145" s="390"/>
      <c r="Y145" s="390"/>
      <c r="Z145" s="390"/>
      <c r="AA145" s="390"/>
      <c r="AB145" s="390"/>
      <c r="AC145" s="390"/>
      <c r="AD145" s="390"/>
      <c r="AE145" s="390"/>
      <c r="AF145" s="390"/>
      <c r="AG145" s="390"/>
      <c r="AH145" s="390"/>
      <c r="AI145" s="390"/>
      <c r="AJ145" s="390"/>
      <c r="AK145" s="390"/>
      <c r="AL145" s="390"/>
      <c r="AM145" s="390"/>
      <c r="AN145" s="390"/>
      <c r="AO145" s="390"/>
      <c r="AP145" s="390"/>
      <c r="AQ145" s="390"/>
      <c r="AR145" s="390"/>
      <c r="AS145" s="390"/>
      <c r="AT145" s="390"/>
      <c r="AU145" s="390"/>
      <c r="AV145" s="390"/>
      <c r="AW145" s="390"/>
      <c r="AX145" s="390"/>
      <c r="AY145" s="390"/>
      <c r="AZ145" s="390"/>
      <c r="BA145" s="390"/>
      <c r="BB145" s="390"/>
    </row>
    <row r="146" spans="1:54" x14ac:dyDescent="0.2">
      <c r="A146" s="391"/>
      <c r="B146" s="390"/>
      <c r="C146" s="390"/>
      <c r="D146" s="390"/>
      <c r="E146" s="390"/>
      <c r="F146" s="390"/>
      <c r="G146" s="390"/>
      <c r="H146" s="390"/>
      <c r="I146" s="390"/>
      <c r="J146" s="390"/>
      <c r="K146" s="390"/>
      <c r="L146" s="390"/>
      <c r="M146" s="390"/>
      <c r="N146" s="390"/>
      <c r="O146" s="390"/>
      <c r="P146" s="390"/>
      <c r="Q146" s="390"/>
      <c r="R146" s="390"/>
      <c r="S146" s="390"/>
      <c r="T146" s="390"/>
      <c r="U146" s="390"/>
      <c r="V146" s="390"/>
      <c r="W146" s="390"/>
      <c r="X146" s="390"/>
      <c r="Y146" s="390"/>
      <c r="Z146" s="390"/>
      <c r="AA146" s="390"/>
      <c r="AB146" s="390"/>
      <c r="AC146" s="390"/>
      <c r="AD146" s="390"/>
      <c r="AE146" s="390"/>
      <c r="AF146" s="390"/>
      <c r="AG146" s="390"/>
      <c r="AH146" s="390"/>
      <c r="AI146" s="390"/>
      <c r="AJ146" s="390"/>
      <c r="AK146" s="390"/>
      <c r="AL146" s="390"/>
      <c r="AM146" s="390"/>
      <c r="AN146" s="390"/>
      <c r="AO146" s="390"/>
      <c r="AP146" s="390"/>
      <c r="AQ146" s="390"/>
      <c r="AR146" s="390"/>
      <c r="AS146" s="390"/>
      <c r="AT146" s="390"/>
      <c r="AU146" s="390"/>
      <c r="AV146" s="390"/>
      <c r="AW146" s="390"/>
      <c r="AX146" s="390"/>
      <c r="AY146" s="390"/>
      <c r="AZ146" s="390"/>
      <c r="BA146" s="390"/>
      <c r="BB146" s="390"/>
    </row>
    <row r="147" spans="1:54" x14ac:dyDescent="0.2">
      <c r="A147" s="391"/>
      <c r="B147" s="390"/>
      <c r="C147" s="390"/>
      <c r="D147" s="390"/>
      <c r="E147" s="390"/>
      <c r="F147" s="390"/>
      <c r="G147" s="390"/>
      <c r="H147" s="390"/>
      <c r="I147" s="390"/>
      <c r="J147" s="390"/>
      <c r="K147" s="390"/>
      <c r="L147" s="390"/>
      <c r="M147" s="390"/>
      <c r="N147" s="390"/>
      <c r="O147" s="390"/>
      <c r="P147" s="390"/>
      <c r="Q147" s="390"/>
      <c r="R147" s="390"/>
      <c r="S147" s="390"/>
      <c r="T147" s="390"/>
      <c r="U147" s="390"/>
      <c r="V147" s="390"/>
      <c r="W147" s="390"/>
      <c r="X147" s="390"/>
      <c r="Y147" s="390"/>
      <c r="Z147" s="390"/>
      <c r="AA147" s="390"/>
      <c r="AB147" s="390"/>
      <c r="AC147" s="390"/>
      <c r="AD147" s="390"/>
      <c r="AE147" s="390"/>
      <c r="AF147" s="390"/>
      <c r="AG147" s="390"/>
      <c r="AH147" s="390"/>
      <c r="AI147" s="390"/>
      <c r="AJ147" s="390"/>
      <c r="AK147" s="390"/>
      <c r="AL147" s="390"/>
      <c r="AM147" s="390"/>
      <c r="AN147" s="390"/>
      <c r="AO147" s="390"/>
      <c r="AP147" s="390"/>
      <c r="AQ147" s="390"/>
      <c r="AR147" s="390"/>
      <c r="AS147" s="390"/>
      <c r="AT147" s="390"/>
      <c r="AU147" s="390"/>
      <c r="AV147" s="390"/>
      <c r="AW147" s="390"/>
      <c r="AX147" s="390"/>
      <c r="AY147" s="390"/>
      <c r="AZ147" s="390"/>
      <c r="BA147" s="390"/>
      <c r="BB147" s="390"/>
    </row>
    <row r="148" spans="1:54" x14ac:dyDescent="0.2">
      <c r="A148" s="391"/>
      <c r="B148" s="390"/>
      <c r="C148" s="390"/>
      <c r="D148" s="390"/>
      <c r="E148" s="390"/>
      <c r="F148" s="390"/>
      <c r="G148" s="390"/>
      <c r="H148" s="390"/>
      <c r="I148" s="390"/>
      <c r="J148" s="390"/>
      <c r="K148" s="390"/>
      <c r="L148" s="390"/>
      <c r="M148" s="390"/>
      <c r="N148" s="390"/>
      <c r="O148" s="390"/>
      <c r="P148" s="390"/>
      <c r="Q148" s="390"/>
      <c r="R148" s="390"/>
      <c r="S148" s="390"/>
      <c r="T148" s="390"/>
      <c r="U148" s="390"/>
      <c r="V148" s="390"/>
      <c r="W148" s="390"/>
      <c r="X148" s="390"/>
      <c r="Y148" s="390"/>
      <c r="Z148" s="390"/>
      <c r="AA148" s="390"/>
      <c r="AB148" s="390"/>
      <c r="AC148" s="390"/>
      <c r="AD148" s="390"/>
      <c r="AE148" s="390"/>
      <c r="AF148" s="390"/>
      <c r="AG148" s="390"/>
      <c r="AH148" s="390"/>
      <c r="AI148" s="390"/>
      <c r="AJ148" s="390"/>
      <c r="AK148" s="390"/>
      <c r="AL148" s="390"/>
      <c r="AM148" s="390"/>
      <c r="AN148" s="390"/>
      <c r="AO148" s="390"/>
      <c r="AP148" s="390"/>
      <c r="AQ148" s="390"/>
      <c r="AR148" s="390"/>
      <c r="AS148" s="390"/>
      <c r="AT148" s="390"/>
      <c r="AU148" s="390"/>
      <c r="AV148" s="390"/>
      <c r="AW148" s="390"/>
      <c r="AX148" s="390"/>
      <c r="AY148" s="390"/>
      <c r="AZ148" s="390"/>
      <c r="BA148" s="390"/>
      <c r="BB148" s="390"/>
    </row>
    <row r="149" spans="1:54" x14ac:dyDescent="0.2">
      <c r="A149" s="391"/>
      <c r="B149" s="390"/>
      <c r="C149" s="390"/>
      <c r="D149" s="390"/>
      <c r="E149" s="390"/>
      <c r="F149" s="390"/>
      <c r="G149" s="390"/>
      <c r="H149" s="390"/>
      <c r="I149" s="390"/>
      <c r="J149" s="390"/>
      <c r="K149" s="390"/>
      <c r="L149" s="390"/>
      <c r="M149" s="390"/>
      <c r="N149" s="390"/>
      <c r="O149" s="390"/>
      <c r="P149" s="390"/>
      <c r="Q149" s="390"/>
      <c r="R149" s="390"/>
      <c r="S149" s="390"/>
      <c r="T149" s="390"/>
      <c r="U149" s="390"/>
      <c r="V149" s="390"/>
      <c r="W149" s="390"/>
      <c r="X149" s="390"/>
      <c r="Y149" s="390"/>
      <c r="Z149" s="390"/>
      <c r="AA149" s="390"/>
      <c r="AB149" s="390"/>
      <c r="AC149" s="390"/>
      <c r="AD149" s="390"/>
      <c r="AE149" s="390"/>
      <c r="AF149" s="390"/>
      <c r="AG149" s="390"/>
      <c r="AH149" s="390"/>
      <c r="AI149" s="390"/>
      <c r="AJ149" s="390"/>
      <c r="AK149" s="390"/>
      <c r="AL149" s="390"/>
      <c r="AM149" s="390"/>
      <c r="AN149" s="390"/>
      <c r="AO149" s="390"/>
      <c r="AP149" s="390"/>
      <c r="AQ149" s="390"/>
      <c r="AR149" s="390"/>
      <c r="AS149" s="390"/>
      <c r="AT149" s="390"/>
      <c r="AU149" s="390"/>
      <c r="AV149" s="390"/>
      <c r="AW149" s="390"/>
      <c r="AX149" s="390"/>
      <c r="AY149" s="390"/>
      <c r="AZ149" s="390"/>
      <c r="BA149" s="390"/>
      <c r="BB149" s="390"/>
    </row>
    <row r="150" spans="1:54" x14ac:dyDescent="0.2">
      <c r="A150" s="391"/>
      <c r="B150" s="390"/>
      <c r="C150" s="390"/>
      <c r="D150" s="390"/>
      <c r="E150" s="390"/>
      <c r="F150" s="390"/>
      <c r="G150" s="390"/>
      <c r="H150" s="390"/>
      <c r="I150" s="390"/>
      <c r="J150" s="390"/>
      <c r="K150" s="390"/>
      <c r="L150" s="390"/>
      <c r="M150" s="390"/>
      <c r="N150" s="390"/>
      <c r="O150" s="390"/>
      <c r="P150" s="390"/>
      <c r="Q150" s="390"/>
      <c r="R150" s="390"/>
      <c r="S150" s="390"/>
      <c r="T150" s="390"/>
      <c r="U150" s="390"/>
      <c r="V150" s="390"/>
      <c r="W150" s="390"/>
      <c r="X150" s="390"/>
      <c r="Y150" s="390"/>
      <c r="Z150" s="390"/>
      <c r="AA150" s="390"/>
      <c r="AB150" s="390"/>
      <c r="AC150" s="390"/>
      <c r="AD150" s="390"/>
      <c r="AE150" s="390"/>
      <c r="AF150" s="390"/>
      <c r="AG150" s="390"/>
      <c r="AH150" s="390"/>
      <c r="AI150" s="390"/>
      <c r="AJ150" s="390"/>
      <c r="AK150" s="390"/>
      <c r="AL150" s="390"/>
      <c r="AM150" s="390"/>
      <c r="AN150" s="390"/>
      <c r="AO150" s="390"/>
      <c r="AP150" s="390"/>
      <c r="AQ150" s="390"/>
      <c r="AR150" s="390"/>
      <c r="AS150" s="390"/>
      <c r="AT150" s="390"/>
      <c r="AU150" s="390"/>
      <c r="AV150" s="390"/>
      <c r="AW150" s="390"/>
      <c r="AX150" s="390"/>
      <c r="AY150" s="390"/>
      <c r="AZ150" s="390"/>
      <c r="BA150" s="390"/>
      <c r="BB150" s="390"/>
    </row>
    <row r="151" spans="1:54" x14ac:dyDescent="0.2">
      <c r="A151" s="391"/>
      <c r="B151" s="390"/>
      <c r="C151" s="390"/>
      <c r="D151" s="390"/>
      <c r="E151" s="390"/>
      <c r="F151" s="390"/>
      <c r="G151" s="390"/>
      <c r="H151" s="390"/>
      <c r="I151" s="390"/>
      <c r="J151" s="390"/>
      <c r="K151" s="390"/>
      <c r="L151" s="390"/>
      <c r="M151" s="390"/>
      <c r="N151" s="390"/>
      <c r="O151" s="390"/>
      <c r="P151" s="390"/>
      <c r="Q151" s="390"/>
      <c r="R151" s="390"/>
      <c r="S151" s="390"/>
      <c r="T151" s="390"/>
      <c r="U151" s="390"/>
      <c r="V151" s="390"/>
      <c r="W151" s="390"/>
      <c r="X151" s="390"/>
      <c r="Y151" s="390"/>
      <c r="Z151" s="390"/>
      <c r="AA151" s="390"/>
      <c r="AB151" s="390"/>
      <c r="AC151" s="390"/>
      <c r="AD151" s="390"/>
      <c r="AE151" s="390"/>
      <c r="AF151" s="390"/>
      <c r="AG151" s="390"/>
      <c r="AH151" s="390"/>
      <c r="AI151" s="390"/>
      <c r="AJ151" s="390"/>
      <c r="AK151" s="390"/>
      <c r="AL151" s="390"/>
      <c r="AM151" s="390"/>
      <c r="AN151" s="390"/>
      <c r="AO151" s="390"/>
      <c r="AP151" s="390"/>
      <c r="AQ151" s="390"/>
      <c r="AR151" s="390"/>
      <c r="AS151" s="390"/>
      <c r="AT151" s="390"/>
      <c r="AU151" s="390"/>
      <c r="AV151" s="390"/>
      <c r="AW151" s="390"/>
      <c r="AX151" s="390"/>
      <c r="AY151" s="390"/>
      <c r="AZ151" s="390"/>
      <c r="BA151" s="390"/>
      <c r="BB151" s="390"/>
    </row>
    <row r="152" spans="1:54" x14ac:dyDescent="0.2">
      <c r="A152" s="391"/>
      <c r="B152" s="390"/>
      <c r="C152" s="390"/>
      <c r="D152" s="390"/>
      <c r="E152" s="390"/>
      <c r="F152" s="390"/>
      <c r="G152" s="390"/>
      <c r="H152" s="390"/>
      <c r="I152" s="390"/>
      <c r="J152" s="390"/>
      <c r="K152" s="390"/>
      <c r="L152" s="390"/>
      <c r="M152" s="390"/>
      <c r="N152" s="390"/>
      <c r="O152" s="390"/>
      <c r="P152" s="390"/>
      <c r="Q152" s="390"/>
      <c r="R152" s="390"/>
      <c r="S152" s="390"/>
      <c r="T152" s="390"/>
      <c r="U152" s="390"/>
      <c r="V152" s="390"/>
      <c r="W152" s="390"/>
      <c r="X152" s="390"/>
      <c r="Y152" s="390"/>
      <c r="Z152" s="390"/>
      <c r="AA152" s="390"/>
      <c r="AB152" s="390"/>
      <c r="AC152" s="390"/>
      <c r="AD152" s="390"/>
      <c r="AE152" s="390"/>
      <c r="AF152" s="390"/>
      <c r="AG152" s="390"/>
      <c r="AH152" s="390"/>
      <c r="AI152" s="390"/>
      <c r="AJ152" s="390"/>
      <c r="AK152" s="390"/>
      <c r="AL152" s="390"/>
      <c r="AM152" s="390"/>
      <c r="AN152" s="390"/>
      <c r="AO152" s="390"/>
      <c r="AP152" s="390"/>
      <c r="AQ152" s="390"/>
      <c r="AR152" s="390"/>
      <c r="AS152" s="390"/>
      <c r="AT152" s="390"/>
      <c r="AU152" s="390"/>
      <c r="AV152" s="390"/>
      <c r="AW152" s="390"/>
      <c r="AX152" s="390"/>
      <c r="AY152" s="390"/>
      <c r="AZ152" s="390"/>
      <c r="BA152" s="390"/>
      <c r="BB152" s="390"/>
    </row>
    <row r="153" spans="1:54" x14ac:dyDescent="0.2">
      <c r="A153" s="391"/>
      <c r="B153" s="390"/>
      <c r="C153" s="390"/>
      <c r="D153" s="390"/>
      <c r="E153" s="390"/>
      <c r="F153" s="390"/>
      <c r="G153" s="390"/>
      <c r="H153" s="390"/>
      <c r="I153" s="390"/>
      <c r="J153" s="390"/>
      <c r="K153" s="390"/>
      <c r="L153" s="390"/>
      <c r="M153" s="390"/>
      <c r="N153" s="390"/>
      <c r="O153" s="390"/>
      <c r="P153" s="390"/>
      <c r="Q153" s="390"/>
      <c r="R153" s="390"/>
      <c r="S153" s="390"/>
      <c r="T153" s="390"/>
      <c r="U153" s="390"/>
      <c r="V153" s="390"/>
      <c r="W153" s="390"/>
      <c r="X153" s="390"/>
      <c r="Y153" s="390"/>
      <c r="Z153" s="390"/>
      <c r="AA153" s="390"/>
      <c r="AB153" s="390"/>
      <c r="AC153" s="390"/>
      <c r="AD153" s="390"/>
      <c r="AE153" s="390"/>
      <c r="AF153" s="390"/>
      <c r="AG153" s="390"/>
      <c r="AH153" s="390"/>
      <c r="AI153" s="390"/>
      <c r="AJ153" s="390"/>
      <c r="AK153" s="390"/>
      <c r="AL153" s="390"/>
      <c r="AM153" s="390"/>
      <c r="AN153" s="390"/>
      <c r="AO153" s="390"/>
      <c r="AP153" s="390"/>
      <c r="AQ153" s="390"/>
      <c r="AR153" s="390"/>
      <c r="AS153" s="390"/>
      <c r="AT153" s="390"/>
      <c r="AU153" s="390"/>
      <c r="AV153" s="390"/>
      <c r="AW153" s="390"/>
      <c r="AX153" s="390"/>
      <c r="AY153" s="390"/>
      <c r="AZ153" s="390"/>
      <c r="BA153" s="390"/>
      <c r="BB153" s="390"/>
    </row>
    <row r="154" spans="1:54" x14ac:dyDescent="0.2">
      <c r="A154" s="391"/>
      <c r="B154" s="390"/>
      <c r="C154" s="390"/>
      <c r="D154" s="390"/>
      <c r="E154" s="390"/>
      <c r="F154" s="390"/>
      <c r="G154" s="390"/>
      <c r="H154" s="390"/>
      <c r="I154" s="390"/>
      <c r="J154" s="390"/>
      <c r="K154" s="390"/>
      <c r="L154" s="390"/>
      <c r="M154" s="390"/>
      <c r="N154" s="390"/>
      <c r="O154" s="390"/>
      <c r="P154" s="390"/>
      <c r="Q154" s="390"/>
      <c r="R154" s="390"/>
      <c r="S154" s="390"/>
      <c r="T154" s="390"/>
      <c r="U154" s="390"/>
      <c r="V154" s="390"/>
      <c r="W154" s="390"/>
      <c r="X154" s="390"/>
      <c r="Y154" s="390"/>
      <c r="Z154" s="390"/>
      <c r="AA154" s="390"/>
      <c r="AB154" s="390"/>
      <c r="AC154" s="390"/>
      <c r="AD154" s="390"/>
      <c r="AE154" s="390"/>
      <c r="AF154" s="390"/>
      <c r="AG154" s="390"/>
      <c r="AH154" s="390"/>
      <c r="AI154" s="390"/>
      <c r="AJ154" s="390"/>
      <c r="AK154" s="390"/>
      <c r="AL154" s="390"/>
      <c r="AM154" s="390"/>
      <c r="AN154" s="390"/>
      <c r="AO154" s="390"/>
      <c r="AP154" s="390"/>
      <c r="AQ154" s="390"/>
      <c r="AR154" s="390"/>
      <c r="AS154" s="390"/>
      <c r="AT154" s="390"/>
      <c r="AU154" s="390"/>
      <c r="AV154" s="390"/>
      <c r="AW154" s="390"/>
      <c r="AX154" s="390"/>
      <c r="AY154" s="390"/>
      <c r="AZ154" s="390"/>
      <c r="BA154" s="390"/>
      <c r="BB154" s="390"/>
    </row>
    <row r="155" spans="1:54" x14ac:dyDescent="0.2">
      <c r="A155" s="391"/>
      <c r="B155" s="390"/>
      <c r="C155" s="390"/>
      <c r="D155" s="390"/>
      <c r="E155" s="390"/>
      <c r="F155" s="390"/>
      <c r="G155" s="390"/>
      <c r="H155" s="390"/>
      <c r="I155" s="390"/>
      <c r="J155" s="390"/>
      <c r="K155" s="390"/>
      <c r="L155" s="390"/>
      <c r="M155" s="390"/>
      <c r="N155" s="390"/>
      <c r="O155" s="390"/>
      <c r="P155" s="390"/>
      <c r="Q155" s="390"/>
      <c r="R155" s="390"/>
      <c r="S155" s="390"/>
      <c r="T155" s="390"/>
      <c r="U155" s="390"/>
      <c r="V155" s="390"/>
      <c r="W155" s="390"/>
      <c r="X155" s="390"/>
      <c r="Y155" s="390"/>
      <c r="Z155" s="390"/>
      <c r="AA155" s="390"/>
      <c r="AB155" s="390"/>
      <c r="AC155" s="390"/>
      <c r="AD155" s="390"/>
      <c r="AE155" s="390"/>
      <c r="AF155" s="390"/>
      <c r="AG155" s="390"/>
      <c r="AH155" s="390"/>
      <c r="AI155" s="390"/>
      <c r="AJ155" s="390"/>
      <c r="AK155" s="390"/>
      <c r="AL155" s="390"/>
      <c r="AM155" s="390"/>
      <c r="AN155" s="390"/>
      <c r="AO155" s="390"/>
      <c r="AP155" s="390"/>
      <c r="AQ155" s="390"/>
      <c r="AR155" s="390"/>
      <c r="AS155" s="390"/>
      <c r="AT155" s="390"/>
      <c r="AU155" s="390"/>
      <c r="AV155" s="390"/>
      <c r="AW155" s="390"/>
      <c r="AX155" s="390"/>
      <c r="AY155" s="390"/>
      <c r="AZ155" s="390"/>
      <c r="BA155" s="390"/>
      <c r="BB155" s="390"/>
    </row>
    <row r="156" spans="1:54" x14ac:dyDescent="0.2">
      <c r="A156" s="391"/>
      <c r="B156" s="390"/>
      <c r="C156" s="390"/>
      <c r="D156" s="390"/>
      <c r="E156" s="390"/>
      <c r="F156" s="390"/>
      <c r="G156" s="390"/>
      <c r="H156" s="390"/>
      <c r="I156" s="390"/>
      <c r="J156" s="390"/>
      <c r="K156" s="390"/>
      <c r="L156" s="390"/>
      <c r="M156" s="390"/>
      <c r="N156" s="390"/>
      <c r="O156" s="390"/>
      <c r="P156" s="390"/>
      <c r="Q156" s="390"/>
      <c r="R156" s="390"/>
      <c r="S156" s="390"/>
      <c r="T156" s="390"/>
      <c r="U156" s="390"/>
      <c r="V156" s="390"/>
      <c r="W156" s="390"/>
      <c r="X156" s="390"/>
      <c r="Y156" s="390"/>
      <c r="Z156" s="390"/>
      <c r="AA156" s="390"/>
      <c r="AB156" s="390"/>
      <c r="AC156" s="390"/>
      <c r="AD156" s="390"/>
      <c r="AE156" s="390"/>
      <c r="AF156" s="390"/>
      <c r="AG156" s="390"/>
      <c r="AH156" s="390"/>
      <c r="AI156" s="390"/>
      <c r="AJ156" s="390"/>
      <c r="AK156" s="390"/>
      <c r="AL156" s="390"/>
      <c r="AM156" s="390"/>
      <c r="AN156" s="390"/>
      <c r="AO156" s="390"/>
      <c r="AP156" s="390"/>
      <c r="AQ156" s="390"/>
      <c r="AR156" s="390"/>
      <c r="AS156" s="390"/>
      <c r="AT156" s="390"/>
      <c r="AU156" s="390"/>
      <c r="AV156" s="390"/>
      <c r="AW156" s="390"/>
      <c r="AX156" s="390"/>
      <c r="AY156" s="390"/>
      <c r="AZ156" s="390"/>
      <c r="BA156" s="390"/>
      <c r="BB156" s="390"/>
    </row>
    <row r="157" spans="1:54" x14ac:dyDescent="0.2">
      <c r="A157" s="391"/>
      <c r="B157" s="390"/>
      <c r="C157" s="390"/>
      <c r="D157" s="390"/>
      <c r="E157" s="390"/>
      <c r="F157" s="390"/>
      <c r="G157" s="390"/>
      <c r="H157" s="390"/>
      <c r="I157" s="390"/>
      <c r="J157" s="390"/>
      <c r="K157" s="390"/>
      <c r="L157" s="390"/>
      <c r="M157" s="390"/>
      <c r="N157" s="390"/>
      <c r="O157" s="390"/>
      <c r="P157" s="390"/>
      <c r="Q157" s="390"/>
      <c r="R157" s="390"/>
      <c r="S157" s="390"/>
      <c r="T157" s="390"/>
      <c r="U157" s="390"/>
      <c r="V157" s="390"/>
      <c r="W157" s="390"/>
      <c r="X157" s="390"/>
      <c r="Y157" s="390"/>
      <c r="Z157" s="390"/>
      <c r="AA157" s="390"/>
      <c r="AB157" s="390"/>
      <c r="AC157" s="390"/>
      <c r="AD157" s="390"/>
      <c r="AE157" s="390"/>
      <c r="AF157" s="390"/>
      <c r="AG157" s="390"/>
      <c r="AH157" s="390"/>
      <c r="AI157" s="390"/>
      <c r="AJ157" s="390"/>
      <c r="AK157" s="390"/>
      <c r="AL157" s="390"/>
      <c r="AM157" s="390"/>
      <c r="AN157" s="390"/>
      <c r="AO157" s="390"/>
      <c r="AP157" s="390"/>
      <c r="AQ157" s="390"/>
      <c r="AR157" s="390"/>
      <c r="AS157" s="390"/>
      <c r="AT157" s="390"/>
      <c r="AU157" s="390"/>
      <c r="AV157" s="390"/>
      <c r="AW157" s="390"/>
      <c r="AX157" s="390"/>
      <c r="AY157" s="390"/>
      <c r="AZ157" s="390"/>
      <c r="BA157" s="390"/>
      <c r="BB157" s="390"/>
    </row>
    <row r="158" spans="1:54" x14ac:dyDescent="0.2">
      <c r="A158" s="391"/>
      <c r="B158" s="390"/>
      <c r="C158" s="390"/>
      <c r="D158" s="390"/>
      <c r="E158" s="390"/>
      <c r="F158" s="390"/>
      <c r="G158" s="390"/>
      <c r="H158" s="390"/>
      <c r="I158" s="390"/>
      <c r="J158" s="390"/>
      <c r="K158" s="390"/>
      <c r="L158" s="390"/>
      <c r="M158" s="390"/>
      <c r="N158" s="390"/>
      <c r="O158" s="390"/>
      <c r="P158" s="390"/>
      <c r="Q158" s="390"/>
      <c r="R158" s="390"/>
      <c r="S158" s="390"/>
      <c r="T158" s="390"/>
      <c r="U158" s="390"/>
      <c r="V158" s="390"/>
      <c r="W158" s="390"/>
      <c r="X158" s="390"/>
      <c r="Y158" s="390"/>
      <c r="Z158" s="390"/>
      <c r="AA158" s="390"/>
      <c r="AB158" s="390"/>
      <c r="AC158" s="390"/>
      <c r="AD158" s="390"/>
      <c r="AE158" s="390"/>
      <c r="AF158" s="390"/>
      <c r="AG158" s="390"/>
      <c r="AH158" s="390"/>
      <c r="AI158" s="390"/>
      <c r="AJ158" s="390"/>
      <c r="AK158" s="390"/>
      <c r="AL158" s="390"/>
      <c r="AM158" s="390"/>
      <c r="AN158" s="390"/>
      <c r="AO158" s="390"/>
      <c r="AP158" s="390"/>
      <c r="AQ158" s="390"/>
      <c r="AR158" s="390"/>
      <c r="AS158" s="390"/>
      <c r="AT158" s="390"/>
      <c r="AU158" s="390"/>
      <c r="AV158" s="390"/>
      <c r="AW158" s="390"/>
      <c r="AX158" s="390"/>
      <c r="AY158" s="390"/>
      <c r="AZ158" s="390"/>
      <c r="BA158" s="390"/>
      <c r="BB158" s="390"/>
    </row>
    <row r="159" spans="1:54" x14ac:dyDescent="0.2">
      <c r="A159" s="391"/>
      <c r="B159" s="390"/>
      <c r="C159" s="390"/>
      <c r="D159" s="390"/>
      <c r="E159" s="390"/>
      <c r="F159" s="390"/>
      <c r="G159" s="390"/>
      <c r="H159" s="390"/>
      <c r="I159" s="390"/>
      <c r="J159" s="390"/>
      <c r="K159" s="390"/>
      <c r="L159" s="390"/>
      <c r="M159" s="390"/>
      <c r="N159" s="390"/>
      <c r="O159" s="390"/>
      <c r="P159" s="390"/>
      <c r="Q159" s="390"/>
      <c r="R159" s="390"/>
      <c r="S159" s="390"/>
      <c r="T159" s="390"/>
      <c r="U159" s="390"/>
      <c r="V159" s="390"/>
      <c r="W159" s="390"/>
      <c r="X159" s="390"/>
      <c r="Y159" s="390"/>
      <c r="Z159" s="390"/>
      <c r="AA159" s="390"/>
      <c r="AB159" s="390"/>
      <c r="AC159" s="390"/>
      <c r="AD159" s="390"/>
      <c r="AE159" s="390"/>
      <c r="AF159" s="390"/>
      <c r="AG159" s="390"/>
      <c r="AH159" s="390"/>
      <c r="AI159" s="390"/>
      <c r="AJ159" s="390"/>
      <c r="AK159" s="390"/>
      <c r="AL159" s="390"/>
      <c r="AM159" s="390"/>
      <c r="AN159" s="390"/>
      <c r="AO159" s="390"/>
      <c r="AP159" s="390"/>
      <c r="AQ159" s="390"/>
      <c r="AR159" s="390"/>
      <c r="AS159" s="390"/>
      <c r="AT159" s="390"/>
      <c r="AU159" s="390"/>
      <c r="AV159" s="390"/>
      <c r="AW159" s="390"/>
      <c r="AX159" s="390"/>
      <c r="AY159" s="390"/>
      <c r="AZ159" s="390"/>
      <c r="BA159" s="390"/>
      <c r="BB159" s="390"/>
    </row>
    <row r="160" spans="1:54" x14ac:dyDescent="0.2">
      <c r="A160" s="391"/>
      <c r="B160" s="390"/>
      <c r="C160" s="390"/>
      <c r="D160" s="390"/>
      <c r="E160" s="390"/>
      <c r="F160" s="390"/>
      <c r="G160" s="390"/>
      <c r="H160" s="390"/>
      <c r="I160" s="390"/>
      <c r="J160" s="390"/>
      <c r="K160" s="390"/>
      <c r="L160" s="390"/>
      <c r="M160" s="390"/>
      <c r="N160" s="390"/>
      <c r="O160" s="390"/>
      <c r="P160" s="390"/>
      <c r="Q160" s="390"/>
      <c r="R160" s="390"/>
      <c r="S160" s="390"/>
      <c r="T160" s="390"/>
      <c r="U160" s="390"/>
      <c r="V160" s="390"/>
      <c r="W160" s="390"/>
      <c r="X160" s="390"/>
      <c r="Y160" s="390"/>
      <c r="Z160" s="390"/>
      <c r="AA160" s="390"/>
      <c r="AB160" s="390"/>
      <c r="AC160" s="390"/>
      <c r="AD160" s="390"/>
      <c r="AE160" s="390"/>
      <c r="AF160" s="390"/>
      <c r="AG160" s="390"/>
      <c r="AH160" s="390"/>
      <c r="AI160" s="390"/>
      <c r="AJ160" s="390"/>
      <c r="AK160" s="390"/>
      <c r="AL160" s="390"/>
      <c r="AM160" s="390"/>
      <c r="AN160" s="390"/>
      <c r="AO160" s="390"/>
      <c r="AP160" s="390"/>
      <c r="AQ160" s="390"/>
      <c r="AR160" s="390"/>
      <c r="AS160" s="390"/>
      <c r="AT160" s="390"/>
      <c r="AU160" s="390"/>
      <c r="AV160" s="390"/>
      <c r="AW160" s="390"/>
      <c r="AX160" s="390"/>
      <c r="AY160" s="390"/>
      <c r="AZ160" s="390"/>
      <c r="BA160" s="390"/>
      <c r="BB160" s="390"/>
    </row>
    <row r="161" spans="1:54" x14ac:dyDescent="0.2">
      <c r="A161" s="391"/>
      <c r="B161" s="390"/>
      <c r="C161" s="390"/>
      <c r="D161" s="390"/>
      <c r="E161" s="390"/>
      <c r="F161" s="390"/>
      <c r="G161" s="390"/>
      <c r="H161" s="390"/>
      <c r="I161" s="390"/>
      <c r="J161" s="390"/>
      <c r="K161" s="390"/>
      <c r="L161" s="390"/>
      <c r="M161" s="390"/>
      <c r="N161" s="390"/>
      <c r="O161" s="390"/>
      <c r="P161" s="390"/>
      <c r="Q161" s="390"/>
      <c r="R161" s="390"/>
      <c r="S161" s="390"/>
      <c r="T161" s="390"/>
      <c r="U161" s="390"/>
      <c r="V161" s="390"/>
      <c r="W161" s="390"/>
      <c r="X161" s="390"/>
      <c r="Y161" s="390"/>
      <c r="Z161" s="390"/>
      <c r="AA161" s="390"/>
      <c r="AB161" s="390"/>
      <c r="AC161" s="390"/>
      <c r="AD161" s="390"/>
      <c r="AE161" s="390"/>
      <c r="AF161" s="390"/>
      <c r="AG161" s="390"/>
      <c r="AH161" s="390"/>
      <c r="AI161" s="390"/>
      <c r="AJ161" s="390"/>
      <c r="AK161" s="390"/>
      <c r="AL161" s="390"/>
      <c r="AM161" s="390"/>
      <c r="AN161" s="390"/>
      <c r="AO161" s="390"/>
      <c r="AP161" s="390"/>
      <c r="AQ161" s="390"/>
      <c r="AR161" s="390"/>
      <c r="AS161" s="390"/>
      <c r="AT161" s="390"/>
      <c r="AU161" s="390"/>
      <c r="AV161" s="390"/>
      <c r="AW161" s="390"/>
      <c r="AX161" s="390"/>
      <c r="AY161" s="390"/>
      <c r="AZ161" s="390"/>
      <c r="BA161" s="390"/>
      <c r="BB161" s="390"/>
    </row>
    <row r="162" spans="1:54" x14ac:dyDescent="0.2">
      <c r="A162" s="391"/>
      <c r="B162" s="390"/>
      <c r="C162" s="390"/>
      <c r="D162" s="390"/>
      <c r="E162" s="390"/>
      <c r="F162" s="390"/>
      <c r="G162" s="390"/>
      <c r="H162" s="390"/>
      <c r="I162" s="390"/>
      <c r="J162" s="390"/>
      <c r="K162" s="390"/>
      <c r="L162" s="390"/>
      <c r="M162" s="390"/>
      <c r="N162" s="390"/>
      <c r="O162" s="390"/>
      <c r="P162" s="390"/>
      <c r="Q162" s="390"/>
      <c r="R162" s="390"/>
      <c r="S162" s="390"/>
      <c r="T162" s="390"/>
      <c r="U162" s="390"/>
      <c r="V162" s="390"/>
      <c r="W162" s="390"/>
      <c r="X162" s="390"/>
      <c r="Y162" s="390"/>
      <c r="Z162" s="390"/>
      <c r="AA162" s="390"/>
      <c r="AB162" s="390"/>
      <c r="AC162" s="390"/>
      <c r="AD162" s="390"/>
      <c r="AE162" s="390"/>
      <c r="AF162" s="390"/>
      <c r="AG162" s="390"/>
      <c r="AH162" s="390"/>
      <c r="AI162" s="390"/>
      <c r="AJ162" s="390"/>
      <c r="AK162" s="390"/>
      <c r="AL162" s="390"/>
      <c r="AM162" s="390"/>
      <c r="AN162" s="390"/>
      <c r="AO162" s="390"/>
      <c r="AP162" s="390"/>
      <c r="AQ162" s="390"/>
      <c r="AR162" s="390"/>
      <c r="AS162" s="390"/>
      <c r="AT162" s="390"/>
      <c r="AU162" s="390"/>
      <c r="AV162" s="390"/>
      <c r="AW162" s="390"/>
      <c r="AX162" s="390"/>
      <c r="AY162" s="390"/>
      <c r="AZ162" s="390"/>
      <c r="BA162" s="390"/>
      <c r="BB162" s="390"/>
    </row>
    <row r="163" spans="1:54" x14ac:dyDescent="0.2">
      <c r="A163" s="391"/>
      <c r="B163" s="390"/>
      <c r="C163" s="390"/>
      <c r="D163" s="390"/>
      <c r="E163" s="390"/>
      <c r="F163" s="390"/>
      <c r="G163" s="390"/>
      <c r="H163" s="390"/>
      <c r="I163" s="390"/>
      <c r="J163" s="390"/>
      <c r="K163" s="390"/>
      <c r="L163" s="390"/>
      <c r="M163" s="390"/>
      <c r="N163" s="390"/>
      <c r="O163" s="390"/>
      <c r="P163" s="390"/>
      <c r="Q163" s="390"/>
      <c r="R163" s="390"/>
      <c r="S163" s="390"/>
      <c r="T163" s="390"/>
      <c r="U163" s="390"/>
      <c r="V163" s="390"/>
      <c r="W163" s="390"/>
      <c r="X163" s="390"/>
      <c r="Y163" s="390"/>
      <c r="Z163" s="390"/>
      <c r="AA163" s="390"/>
      <c r="AB163" s="390"/>
      <c r="AC163" s="390"/>
      <c r="AD163" s="390"/>
      <c r="AE163" s="390"/>
      <c r="AF163" s="390"/>
      <c r="AG163" s="390"/>
      <c r="AH163" s="390"/>
      <c r="AI163" s="390"/>
      <c r="AJ163" s="390"/>
      <c r="AK163" s="390"/>
      <c r="AL163" s="390"/>
      <c r="AM163" s="390"/>
      <c r="AN163" s="390"/>
      <c r="AO163" s="390"/>
      <c r="AP163" s="390"/>
      <c r="AQ163" s="390"/>
      <c r="AR163" s="390"/>
      <c r="AS163" s="390"/>
      <c r="AT163" s="390"/>
      <c r="AU163" s="390"/>
      <c r="AV163" s="390"/>
      <c r="AW163" s="390"/>
      <c r="AX163" s="390"/>
      <c r="AY163" s="390"/>
      <c r="AZ163" s="390"/>
      <c r="BA163" s="390"/>
      <c r="BB163" s="390"/>
    </row>
    <row r="164" spans="1:54" x14ac:dyDescent="0.2">
      <c r="A164" s="391"/>
      <c r="B164" s="390"/>
      <c r="C164" s="390"/>
      <c r="D164" s="390"/>
      <c r="E164" s="390"/>
      <c r="F164" s="390"/>
      <c r="G164" s="390"/>
      <c r="H164" s="390"/>
      <c r="I164" s="390"/>
      <c r="J164" s="390"/>
      <c r="K164" s="390"/>
      <c r="L164" s="390"/>
      <c r="M164" s="390"/>
      <c r="N164" s="390"/>
      <c r="O164" s="390"/>
      <c r="P164" s="390"/>
      <c r="Q164" s="390"/>
      <c r="R164" s="390"/>
      <c r="S164" s="390"/>
      <c r="T164" s="390"/>
      <c r="U164" s="390"/>
      <c r="V164" s="390"/>
      <c r="W164" s="390"/>
      <c r="X164" s="390"/>
      <c r="Y164" s="390"/>
      <c r="Z164" s="390"/>
      <c r="AA164" s="390"/>
      <c r="AB164" s="390"/>
      <c r="AC164" s="390"/>
      <c r="AD164" s="390"/>
      <c r="AE164" s="390"/>
      <c r="AF164" s="390"/>
      <c r="AG164" s="390"/>
      <c r="AH164" s="390"/>
      <c r="AI164" s="390"/>
      <c r="AJ164" s="390"/>
      <c r="AK164" s="390"/>
      <c r="AL164" s="390"/>
      <c r="AM164" s="390"/>
      <c r="AN164" s="390"/>
      <c r="AO164" s="390"/>
      <c r="AP164" s="390"/>
      <c r="AQ164" s="390"/>
      <c r="AR164" s="390"/>
      <c r="AS164" s="390"/>
      <c r="AT164" s="390"/>
      <c r="AU164" s="390"/>
      <c r="AV164" s="390"/>
      <c r="AW164" s="390"/>
      <c r="AX164" s="390"/>
      <c r="AY164" s="390"/>
      <c r="AZ164" s="390"/>
      <c r="BA164" s="390"/>
      <c r="BB164" s="390"/>
    </row>
    <row r="165" spans="1:54" x14ac:dyDescent="0.2">
      <c r="A165" s="391"/>
      <c r="B165" s="390"/>
      <c r="C165" s="390"/>
      <c r="D165" s="390"/>
      <c r="E165" s="390"/>
      <c r="F165" s="390"/>
      <c r="G165" s="390"/>
      <c r="H165" s="390"/>
      <c r="I165" s="390"/>
      <c r="J165" s="390"/>
      <c r="K165" s="390"/>
      <c r="L165" s="390"/>
      <c r="M165" s="390"/>
      <c r="N165" s="390"/>
      <c r="O165" s="390"/>
      <c r="P165" s="390"/>
      <c r="Q165" s="390"/>
      <c r="R165" s="390"/>
      <c r="S165" s="390"/>
      <c r="T165" s="390"/>
      <c r="U165" s="390"/>
      <c r="V165" s="390"/>
      <c r="W165" s="390"/>
      <c r="X165" s="390"/>
      <c r="Y165" s="390"/>
      <c r="Z165" s="390"/>
      <c r="AA165" s="390"/>
      <c r="AB165" s="390"/>
      <c r="AC165" s="390"/>
      <c r="AD165" s="390"/>
      <c r="AE165" s="390"/>
      <c r="AF165" s="390"/>
      <c r="AG165" s="390"/>
      <c r="AH165" s="390"/>
      <c r="AI165" s="390"/>
      <c r="AJ165" s="390"/>
      <c r="AK165" s="390"/>
      <c r="AL165" s="390"/>
      <c r="AM165" s="390"/>
      <c r="AN165" s="390"/>
      <c r="AO165" s="390"/>
      <c r="AP165" s="390"/>
      <c r="AQ165" s="390"/>
      <c r="AR165" s="390"/>
      <c r="AS165" s="390"/>
      <c r="AT165" s="390"/>
      <c r="AU165" s="390"/>
      <c r="AV165" s="390"/>
      <c r="AW165" s="390"/>
      <c r="AX165" s="390"/>
      <c r="AY165" s="390"/>
      <c r="AZ165" s="390"/>
      <c r="BA165" s="390"/>
      <c r="BB165" s="390"/>
    </row>
    <row r="166" spans="1:54" x14ac:dyDescent="0.2">
      <c r="A166" s="391"/>
      <c r="B166" s="390"/>
      <c r="C166" s="390"/>
      <c r="D166" s="390"/>
      <c r="E166" s="390"/>
      <c r="F166" s="390"/>
      <c r="G166" s="390"/>
      <c r="H166" s="390"/>
      <c r="I166" s="390"/>
      <c r="J166" s="390"/>
      <c r="K166" s="390"/>
      <c r="L166" s="390"/>
      <c r="M166" s="390"/>
      <c r="N166" s="390"/>
      <c r="O166" s="390"/>
      <c r="P166" s="390"/>
      <c r="Q166" s="390"/>
      <c r="R166" s="390"/>
      <c r="S166" s="390"/>
      <c r="T166" s="390"/>
      <c r="U166" s="390"/>
      <c r="V166" s="390"/>
      <c r="W166" s="390"/>
      <c r="X166" s="390"/>
      <c r="Y166" s="390"/>
      <c r="Z166" s="390"/>
      <c r="AA166" s="390"/>
      <c r="AB166" s="390"/>
      <c r="AC166" s="390"/>
      <c r="AD166" s="390"/>
      <c r="AE166" s="390"/>
      <c r="AF166" s="390"/>
      <c r="AG166" s="390"/>
      <c r="AH166" s="390"/>
      <c r="AI166" s="390"/>
      <c r="AJ166" s="390"/>
      <c r="AK166" s="390"/>
      <c r="AL166" s="390"/>
      <c r="AM166" s="390"/>
      <c r="AN166" s="390"/>
      <c r="AO166" s="390"/>
      <c r="AP166" s="390"/>
      <c r="AQ166" s="390"/>
      <c r="AR166" s="390"/>
      <c r="AS166" s="390"/>
      <c r="AT166" s="390"/>
      <c r="AU166" s="390"/>
      <c r="AV166" s="390"/>
      <c r="AW166" s="390"/>
      <c r="AX166" s="390"/>
      <c r="AY166" s="390"/>
      <c r="AZ166" s="390"/>
      <c r="BA166" s="390"/>
      <c r="BB166" s="390"/>
    </row>
    <row r="167" spans="1:54" x14ac:dyDescent="0.2">
      <c r="A167" s="391"/>
      <c r="B167" s="390"/>
      <c r="C167" s="390"/>
      <c r="D167" s="390"/>
      <c r="E167" s="390"/>
      <c r="F167" s="390"/>
      <c r="G167" s="390"/>
      <c r="H167" s="390"/>
      <c r="I167" s="390"/>
      <c r="J167" s="390"/>
      <c r="K167" s="390"/>
      <c r="L167" s="390"/>
      <c r="M167" s="390"/>
      <c r="N167" s="390"/>
      <c r="O167" s="390"/>
      <c r="P167" s="390"/>
      <c r="Q167" s="390"/>
      <c r="R167" s="390"/>
      <c r="S167" s="390"/>
      <c r="T167" s="390"/>
      <c r="U167" s="390"/>
      <c r="V167" s="390"/>
      <c r="W167" s="390"/>
      <c r="X167" s="390"/>
      <c r="Y167" s="390"/>
      <c r="Z167" s="390"/>
      <c r="AA167" s="390"/>
      <c r="AB167" s="390"/>
      <c r="AC167" s="390"/>
      <c r="AD167" s="390"/>
      <c r="AE167" s="390"/>
      <c r="AF167" s="390"/>
      <c r="AG167" s="390"/>
      <c r="AH167" s="390"/>
      <c r="AI167" s="390"/>
      <c r="AJ167" s="390"/>
      <c r="AK167" s="390"/>
      <c r="AL167" s="390"/>
      <c r="AM167" s="390"/>
      <c r="AN167" s="390"/>
      <c r="AO167" s="390"/>
      <c r="AP167" s="390"/>
      <c r="AQ167" s="390"/>
      <c r="AR167" s="390"/>
      <c r="AS167" s="390"/>
      <c r="AT167" s="390"/>
      <c r="AU167" s="390"/>
      <c r="AV167" s="390"/>
      <c r="AW167" s="390"/>
      <c r="AX167" s="390"/>
      <c r="AY167" s="390"/>
      <c r="AZ167" s="390"/>
      <c r="BA167" s="390"/>
      <c r="BB167" s="390"/>
    </row>
    <row r="168" spans="1:54" x14ac:dyDescent="0.2">
      <c r="A168" s="391"/>
      <c r="B168" s="390"/>
      <c r="C168" s="390"/>
      <c r="D168" s="390"/>
      <c r="E168" s="390"/>
      <c r="F168" s="390"/>
      <c r="G168" s="390"/>
      <c r="H168" s="390"/>
      <c r="I168" s="390"/>
      <c r="J168" s="390"/>
      <c r="K168" s="390"/>
      <c r="L168" s="390"/>
      <c r="M168" s="390"/>
      <c r="N168" s="390"/>
      <c r="O168" s="390"/>
      <c r="P168" s="390"/>
      <c r="Q168" s="390"/>
      <c r="R168" s="390"/>
      <c r="S168" s="390"/>
      <c r="T168" s="390"/>
      <c r="U168" s="390"/>
      <c r="V168" s="390"/>
      <c r="W168" s="390"/>
      <c r="X168" s="390"/>
      <c r="Y168" s="390"/>
      <c r="Z168" s="390"/>
      <c r="AA168" s="390"/>
      <c r="AB168" s="390"/>
      <c r="AC168" s="390"/>
      <c r="AD168" s="390"/>
      <c r="AE168" s="390"/>
      <c r="AF168" s="390"/>
      <c r="AG168" s="390"/>
      <c r="AH168" s="390"/>
      <c r="AI168" s="390"/>
      <c r="AJ168" s="390"/>
      <c r="AK168" s="390"/>
      <c r="AL168" s="390"/>
      <c r="AM168" s="390"/>
      <c r="AN168" s="390"/>
      <c r="AO168" s="390"/>
      <c r="AP168" s="390"/>
      <c r="AQ168" s="390"/>
      <c r="AR168" s="390"/>
      <c r="AS168" s="390"/>
      <c r="AT168" s="390"/>
      <c r="AU168" s="390"/>
      <c r="AV168" s="390"/>
      <c r="AW168" s="390"/>
      <c r="AX168" s="390"/>
      <c r="AY168" s="390"/>
      <c r="AZ168" s="390"/>
      <c r="BA168" s="390"/>
      <c r="BB168" s="390"/>
    </row>
    <row r="169" spans="1:54" x14ac:dyDescent="0.2">
      <c r="A169" s="391"/>
      <c r="B169" s="390"/>
      <c r="C169" s="390"/>
      <c r="D169" s="390"/>
      <c r="E169" s="390"/>
      <c r="F169" s="390"/>
      <c r="G169" s="390"/>
      <c r="H169" s="390"/>
      <c r="I169" s="390"/>
      <c r="J169" s="390"/>
      <c r="K169" s="390"/>
      <c r="L169" s="390"/>
      <c r="M169" s="390"/>
      <c r="N169" s="390"/>
      <c r="O169" s="390"/>
      <c r="P169" s="390"/>
      <c r="Q169" s="390"/>
      <c r="R169" s="390"/>
      <c r="S169" s="390"/>
      <c r="T169" s="390"/>
      <c r="U169" s="390"/>
      <c r="V169" s="390"/>
      <c r="W169" s="390"/>
      <c r="X169" s="390"/>
      <c r="Y169" s="390"/>
      <c r="Z169" s="390"/>
      <c r="AA169" s="390"/>
      <c r="AB169" s="390"/>
      <c r="AC169" s="390"/>
      <c r="AD169" s="390"/>
      <c r="AE169" s="390"/>
      <c r="AF169" s="390"/>
      <c r="AG169" s="390"/>
      <c r="AH169" s="390"/>
      <c r="AI169" s="390"/>
      <c r="AJ169" s="390"/>
      <c r="AK169" s="390"/>
      <c r="AL169" s="390"/>
      <c r="AM169" s="390"/>
      <c r="AN169" s="390"/>
      <c r="AO169" s="390"/>
      <c r="AP169" s="390"/>
      <c r="AQ169" s="390"/>
      <c r="AR169" s="390"/>
      <c r="AS169" s="390"/>
      <c r="AT169" s="390"/>
      <c r="AU169" s="390"/>
      <c r="AV169" s="390"/>
      <c r="AW169" s="390"/>
      <c r="AX169" s="390"/>
      <c r="AY169" s="390"/>
      <c r="AZ169" s="390"/>
      <c r="BA169" s="390"/>
      <c r="BB169" s="390"/>
    </row>
    <row r="170" spans="1:54" x14ac:dyDescent="0.2">
      <c r="A170" s="391"/>
      <c r="B170" s="390"/>
      <c r="C170" s="390"/>
      <c r="D170" s="390"/>
      <c r="E170" s="390"/>
      <c r="F170" s="390"/>
      <c r="G170" s="390"/>
      <c r="H170" s="390"/>
      <c r="I170" s="390"/>
      <c r="J170" s="390"/>
      <c r="K170" s="390"/>
      <c r="L170" s="390"/>
      <c r="M170" s="390"/>
      <c r="N170" s="390"/>
      <c r="O170" s="390"/>
      <c r="P170" s="390"/>
      <c r="Q170" s="390"/>
      <c r="R170" s="390"/>
      <c r="S170" s="390"/>
      <c r="T170" s="390"/>
      <c r="U170" s="390"/>
      <c r="V170" s="390"/>
      <c r="W170" s="390"/>
      <c r="X170" s="390"/>
      <c r="Y170" s="390"/>
      <c r="Z170" s="390"/>
      <c r="AA170" s="390"/>
      <c r="AB170" s="390"/>
      <c r="AC170" s="390"/>
      <c r="AD170" s="390"/>
      <c r="AE170" s="390"/>
      <c r="AF170" s="390"/>
      <c r="AG170" s="390"/>
      <c r="AH170" s="390"/>
      <c r="AI170" s="390"/>
      <c r="AJ170" s="390"/>
      <c r="AK170" s="390"/>
      <c r="AL170" s="390"/>
      <c r="AM170" s="390"/>
      <c r="AN170" s="390"/>
      <c r="AO170" s="390"/>
      <c r="AP170" s="390"/>
      <c r="AQ170" s="390"/>
      <c r="AR170" s="390"/>
      <c r="AS170" s="390"/>
      <c r="AT170" s="390"/>
      <c r="AU170" s="390"/>
      <c r="AV170" s="390"/>
      <c r="AW170" s="390"/>
      <c r="AX170" s="390"/>
      <c r="AY170" s="390"/>
      <c r="AZ170" s="390"/>
      <c r="BA170" s="390"/>
      <c r="BB170" s="390"/>
    </row>
    <row r="171" spans="1:54" x14ac:dyDescent="0.2">
      <c r="A171" s="391"/>
      <c r="B171" s="390"/>
      <c r="C171" s="390"/>
      <c r="D171" s="390"/>
      <c r="E171" s="390"/>
      <c r="F171" s="390"/>
      <c r="G171" s="390"/>
      <c r="H171" s="390"/>
      <c r="I171" s="390"/>
      <c r="J171" s="390"/>
      <c r="K171" s="390"/>
      <c r="L171" s="390"/>
      <c r="M171" s="390"/>
      <c r="N171" s="390"/>
      <c r="O171" s="390"/>
      <c r="P171" s="390"/>
      <c r="Q171" s="390"/>
      <c r="R171" s="390"/>
      <c r="S171" s="390"/>
      <c r="T171" s="390"/>
      <c r="U171" s="390"/>
      <c r="V171" s="390"/>
      <c r="W171" s="390"/>
      <c r="X171" s="390"/>
      <c r="Y171" s="390"/>
      <c r="Z171" s="390"/>
      <c r="AA171" s="390"/>
      <c r="AB171" s="390"/>
      <c r="AC171" s="390"/>
      <c r="AD171" s="390"/>
      <c r="AE171" s="390"/>
      <c r="AF171" s="390"/>
      <c r="AG171" s="390"/>
      <c r="AH171" s="390"/>
      <c r="AI171" s="390"/>
      <c r="AJ171" s="390"/>
      <c r="AK171" s="390"/>
      <c r="AL171" s="390"/>
      <c r="AM171" s="390"/>
      <c r="AN171" s="390"/>
      <c r="AO171" s="390"/>
      <c r="AP171" s="390"/>
      <c r="AQ171" s="390"/>
      <c r="AR171" s="390"/>
      <c r="AS171" s="390"/>
      <c r="AT171" s="390"/>
      <c r="AU171" s="390"/>
      <c r="AV171" s="390"/>
      <c r="AW171" s="390"/>
      <c r="AX171" s="390"/>
      <c r="AY171" s="390"/>
      <c r="AZ171" s="390"/>
      <c r="BA171" s="390"/>
      <c r="BB171" s="390"/>
    </row>
    <row r="172" spans="1:54" x14ac:dyDescent="0.2">
      <c r="A172" s="391"/>
      <c r="B172" s="390"/>
      <c r="C172" s="390"/>
      <c r="D172" s="390"/>
      <c r="E172" s="390"/>
      <c r="F172" s="390"/>
      <c r="G172" s="390"/>
      <c r="H172" s="390"/>
      <c r="I172" s="390"/>
      <c r="J172" s="390"/>
      <c r="K172" s="390"/>
      <c r="L172" s="390"/>
      <c r="M172" s="390"/>
      <c r="N172" s="390"/>
      <c r="O172" s="390"/>
      <c r="P172" s="390"/>
      <c r="Q172" s="390"/>
      <c r="R172" s="390"/>
      <c r="S172" s="390"/>
      <c r="T172" s="390"/>
      <c r="U172" s="390"/>
      <c r="V172" s="390"/>
      <c r="W172" s="390"/>
      <c r="X172" s="390"/>
      <c r="Y172" s="390"/>
      <c r="Z172" s="390"/>
      <c r="AA172" s="390"/>
      <c r="AB172" s="390"/>
      <c r="AC172" s="390"/>
      <c r="AD172" s="390"/>
      <c r="AE172" s="390"/>
      <c r="AF172" s="390"/>
      <c r="AG172" s="390"/>
      <c r="AH172" s="390"/>
      <c r="AI172" s="390"/>
      <c r="AJ172" s="390"/>
      <c r="AK172" s="390"/>
      <c r="AL172" s="390"/>
      <c r="AM172" s="390"/>
      <c r="AN172" s="390"/>
      <c r="AO172" s="390"/>
      <c r="AP172" s="390"/>
      <c r="AQ172" s="390"/>
      <c r="AR172" s="390"/>
      <c r="AS172" s="390"/>
      <c r="AT172" s="390"/>
      <c r="AU172" s="390"/>
      <c r="AV172" s="390"/>
      <c r="AW172" s="390"/>
      <c r="AX172" s="390"/>
      <c r="AY172" s="390"/>
      <c r="AZ172" s="390"/>
      <c r="BA172" s="390"/>
      <c r="BB172" s="390"/>
    </row>
    <row r="173" spans="1:54" x14ac:dyDescent="0.2">
      <c r="A173" s="391"/>
      <c r="B173" s="390"/>
      <c r="C173" s="390"/>
      <c r="D173" s="390"/>
      <c r="E173" s="390"/>
      <c r="F173" s="390"/>
      <c r="G173" s="390"/>
      <c r="H173" s="390"/>
      <c r="I173" s="390"/>
      <c r="J173" s="390"/>
      <c r="K173" s="390"/>
      <c r="L173" s="390"/>
      <c r="M173" s="390"/>
      <c r="N173" s="390"/>
      <c r="O173" s="390"/>
      <c r="P173" s="390"/>
      <c r="Q173" s="390"/>
      <c r="R173" s="390"/>
      <c r="S173" s="390"/>
      <c r="T173" s="390"/>
      <c r="U173" s="390"/>
      <c r="V173" s="390"/>
      <c r="W173" s="390"/>
      <c r="X173" s="390"/>
      <c r="Y173" s="390"/>
      <c r="Z173" s="390"/>
      <c r="AA173" s="390"/>
      <c r="AB173" s="390"/>
      <c r="AC173" s="390"/>
      <c r="AD173" s="390"/>
      <c r="AE173" s="390"/>
      <c r="AF173" s="390"/>
      <c r="AG173" s="390"/>
      <c r="AH173" s="390"/>
      <c r="AI173" s="390"/>
      <c r="AJ173" s="390"/>
      <c r="AK173" s="390"/>
      <c r="AL173" s="390"/>
      <c r="AM173" s="390"/>
      <c r="AN173" s="390"/>
      <c r="AO173" s="390"/>
      <c r="AP173" s="390"/>
      <c r="AQ173" s="390"/>
      <c r="AR173" s="390"/>
      <c r="AS173" s="390"/>
      <c r="AT173" s="390"/>
      <c r="AU173" s="390"/>
      <c r="AV173" s="390"/>
      <c r="AW173" s="390"/>
      <c r="AX173" s="390"/>
      <c r="AY173" s="390"/>
      <c r="AZ173" s="390"/>
      <c r="BA173" s="390"/>
      <c r="BB173" s="390"/>
    </row>
    <row r="174" spans="1:54" x14ac:dyDescent="0.2">
      <c r="A174" s="391"/>
      <c r="B174" s="390"/>
      <c r="C174" s="390"/>
      <c r="D174" s="390"/>
      <c r="E174" s="390"/>
      <c r="F174" s="390"/>
      <c r="G174" s="390"/>
      <c r="H174" s="390"/>
      <c r="I174" s="390"/>
      <c r="J174" s="390"/>
      <c r="K174" s="390"/>
      <c r="L174" s="390"/>
      <c r="M174" s="390"/>
      <c r="N174" s="390"/>
      <c r="O174" s="390"/>
      <c r="P174" s="390"/>
      <c r="Q174" s="390"/>
      <c r="R174" s="390"/>
      <c r="S174" s="390"/>
      <c r="T174" s="390"/>
      <c r="U174" s="390"/>
      <c r="V174" s="390"/>
      <c r="W174" s="390"/>
      <c r="X174" s="390"/>
      <c r="Y174" s="390"/>
      <c r="Z174" s="390"/>
      <c r="AA174" s="390"/>
      <c r="AB174" s="390"/>
      <c r="AC174" s="390"/>
      <c r="AD174" s="390"/>
      <c r="AE174" s="390"/>
      <c r="AF174" s="390"/>
      <c r="AG174" s="390"/>
      <c r="AH174" s="390"/>
      <c r="AI174" s="390"/>
      <c r="AJ174" s="390"/>
      <c r="AK174" s="390"/>
      <c r="AL174" s="390"/>
      <c r="AM174" s="390"/>
      <c r="AN174" s="390"/>
      <c r="AO174" s="390"/>
      <c r="AP174" s="390"/>
      <c r="AQ174" s="390"/>
      <c r="AR174" s="390"/>
      <c r="AS174" s="390"/>
      <c r="AT174" s="390"/>
      <c r="AU174" s="390"/>
      <c r="AV174" s="390"/>
      <c r="AW174" s="390"/>
      <c r="AX174" s="390"/>
      <c r="AY174" s="390"/>
      <c r="AZ174" s="390"/>
      <c r="BA174" s="390"/>
      <c r="BB174" s="390"/>
    </row>
    <row r="175" spans="1:54" x14ac:dyDescent="0.2">
      <c r="A175" s="391"/>
      <c r="B175" s="390"/>
      <c r="C175" s="390"/>
      <c r="D175" s="390"/>
      <c r="E175" s="390"/>
      <c r="F175" s="390"/>
      <c r="G175" s="390"/>
      <c r="H175" s="390"/>
      <c r="I175" s="390"/>
      <c r="J175" s="390"/>
      <c r="K175" s="390"/>
      <c r="L175" s="390"/>
      <c r="M175" s="390"/>
      <c r="N175" s="390"/>
      <c r="O175" s="390"/>
      <c r="P175" s="390"/>
      <c r="Q175" s="390"/>
      <c r="R175" s="390"/>
      <c r="S175" s="390"/>
      <c r="T175" s="390"/>
      <c r="U175" s="390"/>
      <c r="V175" s="390"/>
      <c r="W175" s="390"/>
      <c r="X175" s="390"/>
      <c r="Y175" s="390"/>
      <c r="Z175" s="390"/>
      <c r="AA175" s="390"/>
      <c r="AB175" s="390"/>
      <c r="AC175" s="390"/>
      <c r="AD175" s="390"/>
      <c r="AE175" s="390"/>
      <c r="AF175" s="390"/>
      <c r="AG175" s="390"/>
      <c r="AH175" s="390"/>
      <c r="AI175" s="390"/>
      <c r="AJ175" s="390"/>
      <c r="AK175" s="390"/>
      <c r="AL175" s="390"/>
      <c r="AM175" s="390"/>
      <c r="AN175" s="390"/>
      <c r="AO175" s="390"/>
      <c r="AP175" s="390"/>
      <c r="AQ175" s="390"/>
      <c r="AR175" s="390"/>
      <c r="AS175" s="390"/>
      <c r="AT175" s="390"/>
      <c r="AU175" s="390"/>
      <c r="AV175" s="390"/>
      <c r="AW175" s="390"/>
      <c r="AX175" s="390"/>
      <c r="AY175" s="390"/>
      <c r="AZ175" s="390"/>
      <c r="BA175" s="390"/>
      <c r="BB175" s="390"/>
    </row>
    <row r="176" spans="1:54" x14ac:dyDescent="0.2">
      <c r="A176" s="391"/>
      <c r="B176" s="390"/>
      <c r="C176" s="390"/>
      <c r="D176" s="390"/>
      <c r="E176" s="390"/>
      <c r="F176" s="390"/>
      <c r="G176" s="390"/>
      <c r="H176" s="390"/>
      <c r="I176" s="390"/>
      <c r="J176" s="390"/>
      <c r="K176" s="390"/>
      <c r="L176" s="390"/>
      <c r="M176" s="390"/>
      <c r="N176" s="390"/>
      <c r="O176" s="390"/>
      <c r="P176" s="390"/>
      <c r="Q176" s="390"/>
      <c r="R176" s="390"/>
      <c r="S176" s="390"/>
      <c r="T176" s="390"/>
      <c r="U176" s="390"/>
      <c r="V176" s="390"/>
      <c r="W176" s="390"/>
      <c r="X176" s="390"/>
      <c r="Y176" s="390"/>
      <c r="Z176" s="390"/>
      <c r="AA176" s="390"/>
      <c r="AB176" s="390"/>
      <c r="AC176" s="390"/>
      <c r="AD176" s="390"/>
      <c r="AE176" s="390"/>
      <c r="AF176" s="390"/>
      <c r="AG176" s="390"/>
      <c r="AH176" s="390"/>
      <c r="AI176" s="390"/>
      <c r="AJ176" s="390"/>
      <c r="AK176" s="390"/>
      <c r="AL176" s="390"/>
      <c r="AM176" s="390"/>
      <c r="AN176" s="390"/>
      <c r="AO176" s="390"/>
      <c r="AP176" s="390"/>
      <c r="AQ176" s="390"/>
      <c r="AR176" s="390"/>
      <c r="AS176" s="390"/>
      <c r="AT176" s="390"/>
      <c r="AU176" s="390"/>
      <c r="AV176" s="390"/>
      <c r="AW176" s="390"/>
      <c r="AX176" s="390"/>
      <c r="AY176" s="390"/>
      <c r="AZ176" s="390"/>
      <c r="BA176" s="390"/>
      <c r="BB176" s="390"/>
    </row>
    <row r="177" spans="1:54" x14ac:dyDescent="0.2">
      <c r="A177" s="391"/>
      <c r="B177" s="390"/>
      <c r="C177" s="390"/>
      <c r="D177" s="390"/>
      <c r="E177" s="390"/>
      <c r="F177" s="390"/>
      <c r="G177" s="390"/>
      <c r="H177" s="390"/>
      <c r="I177" s="390"/>
      <c r="J177" s="390"/>
      <c r="K177" s="390"/>
      <c r="L177" s="390"/>
      <c r="M177" s="390"/>
      <c r="N177" s="390"/>
      <c r="O177" s="390"/>
      <c r="P177" s="390"/>
      <c r="Q177" s="390"/>
      <c r="R177" s="390"/>
      <c r="S177" s="390"/>
      <c r="T177" s="390"/>
      <c r="U177" s="390"/>
      <c r="V177" s="390"/>
      <c r="W177" s="390"/>
      <c r="X177" s="390"/>
      <c r="Y177" s="390"/>
      <c r="Z177" s="390"/>
      <c r="AA177" s="390"/>
      <c r="AB177" s="390"/>
      <c r="AC177" s="390"/>
      <c r="AD177" s="390"/>
      <c r="AE177" s="390"/>
      <c r="AF177" s="390"/>
      <c r="AG177" s="390"/>
      <c r="AH177" s="390"/>
      <c r="AI177" s="390"/>
      <c r="AJ177" s="390"/>
      <c r="AK177" s="390"/>
      <c r="AL177" s="390"/>
      <c r="AM177" s="390"/>
      <c r="AN177" s="390"/>
      <c r="AO177" s="390"/>
      <c r="AP177" s="390"/>
      <c r="AQ177" s="390"/>
      <c r="AR177" s="390"/>
      <c r="AS177" s="390"/>
      <c r="AT177" s="390"/>
      <c r="AU177" s="390"/>
      <c r="AV177" s="390"/>
      <c r="AW177" s="390"/>
      <c r="AX177" s="390"/>
      <c r="AY177" s="390"/>
      <c r="AZ177" s="390"/>
      <c r="BA177" s="390"/>
      <c r="BB177" s="390"/>
    </row>
    <row r="178" spans="1:54" x14ac:dyDescent="0.2">
      <c r="A178" s="391"/>
      <c r="B178" s="390"/>
      <c r="C178" s="390"/>
      <c r="D178" s="390"/>
      <c r="E178" s="390"/>
      <c r="F178" s="390"/>
      <c r="G178" s="390"/>
      <c r="H178" s="390"/>
      <c r="I178" s="390"/>
      <c r="J178" s="390"/>
      <c r="K178" s="390"/>
      <c r="L178" s="390"/>
      <c r="M178" s="390"/>
      <c r="N178" s="390"/>
      <c r="O178" s="390"/>
      <c r="P178" s="390"/>
      <c r="Q178" s="390"/>
      <c r="R178" s="390"/>
      <c r="S178" s="390"/>
      <c r="T178" s="390"/>
      <c r="U178" s="390"/>
      <c r="V178" s="390"/>
      <c r="W178" s="390"/>
      <c r="X178" s="390"/>
      <c r="Y178" s="390"/>
      <c r="Z178" s="390"/>
      <c r="AA178" s="390"/>
      <c r="AB178" s="390"/>
      <c r="AC178" s="390"/>
      <c r="AD178" s="390"/>
      <c r="AE178" s="390"/>
      <c r="AF178" s="390"/>
      <c r="AG178" s="390"/>
      <c r="AH178" s="390"/>
      <c r="AI178" s="390"/>
      <c r="AJ178" s="390"/>
      <c r="AK178" s="390"/>
      <c r="AL178" s="390"/>
      <c r="AM178" s="390"/>
      <c r="AN178" s="390"/>
      <c r="AO178" s="390"/>
      <c r="AP178" s="390"/>
      <c r="AQ178" s="390"/>
      <c r="AR178" s="390"/>
      <c r="AS178" s="390"/>
      <c r="AT178" s="390"/>
      <c r="AU178" s="390"/>
      <c r="AV178" s="390"/>
      <c r="AW178" s="390"/>
      <c r="AX178" s="390"/>
      <c r="AY178" s="390"/>
      <c r="AZ178" s="390"/>
      <c r="BA178" s="390"/>
      <c r="BB178" s="390"/>
    </row>
    <row r="179" spans="1:54" x14ac:dyDescent="0.2">
      <c r="A179" s="391"/>
      <c r="B179" s="390"/>
      <c r="C179" s="390"/>
      <c r="D179" s="390"/>
      <c r="E179" s="390"/>
      <c r="F179" s="390"/>
      <c r="G179" s="390"/>
      <c r="H179" s="390"/>
      <c r="I179" s="390"/>
      <c r="J179" s="390"/>
      <c r="K179" s="390"/>
      <c r="L179" s="390"/>
      <c r="M179" s="390"/>
      <c r="N179" s="390"/>
      <c r="O179" s="390"/>
      <c r="P179" s="390"/>
      <c r="Q179" s="390"/>
      <c r="R179" s="390"/>
      <c r="S179" s="390"/>
      <c r="T179" s="390"/>
      <c r="U179" s="390"/>
      <c r="V179" s="390"/>
      <c r="W179" s="390"/>
      <c r="X179" s="390"/>
      <c r="Y179" s="390"/>
      <c r="Z179" s="390"/>
      <c r="AA179" s="390"/>
      <c r="AB179" s="390"/>
      <c r="AC179" s="390"/>
      <c r="AD179" s="390"/>
      <c r="AE179" s="390"/>
      <c r="AF179" s="390"/>
      <c r="AG179" s="390"/>
      <c r="AH179" s="390"/>
      <c r="AI179" s="390"/>
      <c r="AJ179" s="390"/>
      <c r="AK179" s="390"/>
      <c r="AL179" s="390"/>
      <c r="AM179" s="390"/>
      <c r="AN179" s="390"/>
      <c r="AO179" s="390"/>
      <c r="AP179" s="390"/>
      <c r="AQ179" s="390"/>
      <c r="AR179" s="390"/>
      <c r="AS179" s="390"/>
      <c r="AT179" s="390"/>
      <c r="AU179" s="390"/>
      <c r="AV179" s="390"/>
      <c r="AW179" s="390"/>
      <c r="AX179" s="390"/>
      <c r="AY179" s="390"/>
      <c r="AZ179" s="390"/>
      <c r="BA179" s="390"/>
      <c r="BB179" s="390"/>
    </row>
    <row r="180" spans="1:54" x14ac:dyDescent="0.2">
      <c r="A180" s="391"/>
      <c r="B180" s="390"/>
      <c r="C180" s="390"/>
      <c r="D180" s="390"/>
      <c r="E180" s="390"/>
      <c r="F180" s="390"/>
      <c r="G180" s="390"/>
      <c r="H180" s="390"/>
      <c r="I180" s="390"/>
      <c r="J180" s="390"/>
      <c r="K180" s="390"/>
      <c r="L180" s="390"/>
      <c r="M180" s="390"/>
      <c r="N180" s="390"/>
      <c r="O180" s="390"/>
      <c r="P180" s="390"/>
      <c r="Q180" s="390"/>
      <c r="R180" s="390"/>
      <c r="S180" s="390"/>
      <c r="T180" s="390"/>
      <c r="U180" s="390"/>
      <c r="V180" s="390"/>
      <c r="W180" s="390"/>
      <c r="X180" s="390"/>
      <c r="Y180" s="390"/>
      <c r="Z180" s="390"/>
      <c r="AA180" s="390"/>
      <c r="AB180" s="390"/>
      <c r="AC180" s="390"/>
      <c r="AD180" s="390"/>
      <c r="AE180" s="390"/>
      <c r="AF180" s="390"/>
      <c r="AG180" s="390"/>
      <c r="AH180" s="390"/>
      <c r="AI180" s="390"/>
      <c r="AJ180" s="390"/>
      <c r="AK180" s="390"/>
      <c r="AL180" s="390"/>
      <c r="AM180" s="390"/>
      <c r="AN180" s="390"/>
      <c r="AO180" s="390"/>
      <c r="AP180" s="390"/>
      <c r="AQ180" s="390"/>
      <c r="AR180" s="390"/>
      <c r="AS180" s="390"/>
      <c r="AT180" s="390"/>
      <c r="AU180" s="390"/>
      <c r="AV180" s="390"/>
      <c r="AW180" s="390"/>
      <c r="AX180" s="390"/>
      <c r="AY180" s="390"/>
      <c r="AZ180" s="390"/>
      <c r="BA180" s="390"/>
      <c r="BB180" s="390"/>
    </row>
    <row r="181" spans="1:54" x14ac:dyDescent="0.2">
      <c r="A181" s="391"/>
      <c r="B181" s="390"/>
      <c r="C181" s="390"/>
      <c r="D181" s="390"/>
      <c r="E181" s="390"/>
      <c r="F181" s="390"/>
      <c r="G181" s="390"/>
      <c r="H181" s="390"/>
      <c r="I181" s="390"/>
      <c r="J181" s="390"/>
      <c r="K181" s="390"/>
      <c r="L181" s="390"/>
      <c r="M181" s="390"/>
      <c r="N181" s="390"/>
      <c r="O181" s="390"/>
      <c r="P181" s="390"/>
      <c r="Q181" s="390"/>
      <c r="R181" s="390"/>
      <c r="S181" s="390"/>
      <c r="T181" s="390"/>
      <c r="U181" s="390"/>
      <c r="V181" s="390"/>
      <c r="W181" s="390"/>
      <c r="X181" s="390"/>
      <c r="Y181" s="390"/>
      <c r="Z181" s="390"/>
      <c r="AA181" s="390"/>
      <c r="AB181" s="390"/>
      <c r="AC181" s="390"/>
      <c r="AD181" s="390"/>
      <c r="AE181" s="390"/>
      <c r="AF181" s="390"/>
      <c r="AG181" s="390"/>
      <c r="AH181" s="390"/>
      <c r="AI181" s="390"/>
      <c r="AJ181" s="390"/>
      <c r="AK181" s="390"/>
      <c r="AL181" s="390"/>
      <c r="AM181" s="390"/>
      <c r="AN181" s="390"/>
      <c r="AO181" s="390"/>
      <c r="AP181" s="390"/>
      <c r="AQ181" s="390"/>
      <c r="AR181" s="390"/>
      <c r="AS181" s="390"/>
      <c r="AT181" s="390"/>
      <c r="AU181" s="390"/>
      <c r="AV181" s="390"/>
      <c r="AW181" s="390"/>
      <c r="AX181" s="390"/>
      <c r="AY181" s="390"/>
      <c r="AZ181" s="390"/>
      <c r="BA181" s="390"/>
      <c r="BB181" s="390"/>
    </row>
    <row r="182" spans="1:54" x14ac:dyDescent="0.2">
      <c r="A182" s="391"/>
      <c r="B182" s="390"/>
      <c r="C182" s="390"/>
      <c r="D182" s="390"/>
      <c r="E182" s="390"/>
      <c r="F182" s="390"/>
      <c r="G182" s="390"/>
      <c r="H182" s="390"/>
      <c r="I182" s="390"/>
      <c r="J182" s="390"/>
      <c r="K182" s="390"/>
      <c r="L182" s="390"/>
      <c r="M182" s="390"/>
      <c r="N182" s="390"/>
      <c r="O182" s="390"/>
      <c r="P182" s="390"/>
      <c r="Q182" s="390"/>
      <c r="R182" s="390"/>
      <c r="S182" s="390"/>
      <c r="T182" s="390"/>
      <c r="U182" s="390"/>
      <c r="V182" s="390"/>
      <c r="W182" s="390"/>
      <c r="X182" s="390"/>
      <c r="Y182" s="390"/>
      <c r="Z182" s="390"/>
      <c r="AA182" s="390"/>
      <c r="AB182" s="390"/>
      <c r="AC182" s="390"/>
      <c r="AD182" s="390"/>
      <c r="AE182" s="390"/>
      <c r="AF182" s="390"/>
      <c r="AG182" s="390"/>
      <c r="AH182" s="390"/>
      <c r="AI182" s="390"/>
      <c r="AJ182" s="390"/>
      <c r="AK182" s="390"/>
      <c r="AL182" s="390"/>
      <c r="AM182" s="390"/>
      <c r="AN182" s="390"/>
      <c r="AO182" s="390"/>
      <c r="AP182" s="390"/>
      <c r="AQ182" s="390"/>
      <c r="AR182" s="390"/>
      <c r="AS182" s="390"/>
      <c r="AT182" s="390"/>
      <c r="AU182" s="390"/>
      <c r="AV182" s="390"/>
      <c r="AW182" s="390"/>
      <c r="AX182" s="390"/>
      <c r="AY182" s="390"/>
      <c r="AZ182" s="390"/>
      <c r="BA182" s="390"/>
      <c r="BB182" s="390"/>
    </row>
    <row r="183" spans="1:54" x14ac:dyDescent="0.2">
      <c r="A183" s="391"/>
      <c r="B183" s="390"/>
      <c r="C183" s="390"/>
      <c r="D183" s="390"/>
      <c r="E183" s="390"/>
      <c r="F183" s="390"/>
      <c r="G183" s="390"/>
      <c r="H183" s="390"/>
      <c r="I183" s="390"/>
      <c r="J183" s="390"/>
      <c r="K183" s="390"/>
      <c r="L183" s="390"/>
      <c r="M183" s="390"/>
      <c r="N183" s="390"/>
      <c r="O183" s="390"/>
      <c r="P183" s="390"/>
      <c r="Q183" s="390"/>
      <c r="R183" s="390"/>
      <c r="S183" s="390"/>
      <c r="T183" s="390"/>
      <c r="U183" s="390"/>
      <c r="V183" s="390"/>
      <c r="W183" s="390"/>
      <c r="X183" s="390"/>
      <c r="Y183" s="390"/>
      <c r="Z183" s="390"/>
      <c r="AA183" s="390"/>
      <c r="AB183" s="390"/>
      <c r="AC183" s="390"/>
      <c r="AD183" s="390"/>
      <c r="AE183" s="390"/>
      <c r="AF183" s="390"/>
      <c r="AG183" s="390"/>
      <c r="AH183" s="390"/>
      <c r="AI183" s="390"/>
      <c r="AJ183" s="390"/>
      <c r="AK183" s="390"/>
      <c r="AL183" s="390"/>
      <c r="AM183" s="390"/>
      <c r="AN183" s="390"/>
      <c r="AO183" s="390"/>
      <c r="AP183" s="390"/>
      <c r="AQ183" s="390"/>
      <c r="AR183" s="390"/>
      <c r="AS183" s="390"/>
      <c r="AT183" s="390"/>
      <c r="AU183" s="390"/>
      <c r="AV183" s="390"/>
      <c r="AW183" s="390"/>
      <c r="AX183" s="390"/>
      <c r="AY183" s="390"/>
      <c r="AZ183" s="390"/>
      <c r="BA183" s="390"/>
      <c r="BB183" s="390"/>
    </row>
    <row r="184" spans="1:54" x14ac:dyDescent="0.2">
      <c r="A184" s="391"/>
      <c r="B184" s="390"/>
      <c r="C184" s="390"/>
      <c r="D184" s="390"/>
      <c r="E184" s="390"/>
      <c r="F184" s="390"/>
      <c r="G184" s="390"/>
      <c r="H184" s="390"/>
      <c r="I184" s="390"/>
      <c r="J184" s="390"/>
      <c r="K184" s="390"/>
      <c r="L184" s="390"/>
      <c r="M184" s="390"/>
      <c r="N184" s="390"/>
      <c r="O184" s="390"/>
      <c r="P184" s="390"/>
      <c r="Q184" s="390"/>
      <c r="R184" s="390"/>
      <c r="S184" s="390"/>
      <c r="T184" s="390"/>
      <c r="U184" s="390"/>
      <c r="V184" s="390"/>
      <c r="W184" s="390"/>
      <c r="X184" s="390"/>
      <c r="Y184" s="390"/>
      <c r="Z184" s="390"/>
      <c r="AA184" s="390"/>
      <c r="AB184" s="390"/>
      <c r="AC184" s="390"/>
      <c r="AD184" s="390"/>
      <c r="AE184" s="390"/>
      <c r="AF184" s="390"/>
      <c r="AG184" s="390"/>
      <c r="AH184" s="390"/>
      <c r="AI184" s="390"/>
      <c r="AJ184" s="390"/>
      <c r="AK184" s="390"/>
      <c r="AL184" s="390"/>
      <c r="AM184" s="390"/>
      <c r="AN184" s="390"/>
      <c r="AO184" s="390"/>
      <c r="AP184" s="390"/>
      <c r="AQ184" s="390"/>
      <c r="AR184" s="390"/>
      <c r="AS184" s="390"/>
      <c r="AT184" s="390"/>
      <c r="AU184" s="390"/>
      <c r="AV184" s="390"/>
      <c r="AW184" s="390"/>
      <c r="AX184" s="390"/>
      <c r="AY184" s="390"/>
      <c r="AZ184" s="390"/>
      <c r="BA184" s="390"/>
      <c r="BB184" s="390"/>
    </row>
  </sheetData>
  <sheetProtection sheet="1" selectLockedCells="1"/>
  <mergeCells count="1">
    <mergeCell ref="A3:B4"/>
  </mergeCells>
  <phoneticPr fontId="2"/>
  <pageMargins left="0.59055118110236227" right="0.39370078740157483" top="0.78740157480314965" bottom="0" header="0.51181102362204722" footer="0"/>
  <pageSetup paperSize="9" scale="70" orientation="landscape" r:id="rId1"/>
  <headerFooter alignWithMargins="0">
    <oddFooter>&amp;C&amp;10&amp;P／&amp;N</oddFooter>
  </headerFooter>
  <ignoredErrors>
    <ignoredError sqref="C3:F3 A5:A8 A44:A52 AP3"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17</vt:i4>
      </vt:variant>
    </vt:vector>
  </HeadingPairs>
  <TitlesOfParts>
    <vt:vector size="32" baseType="lpstr">
      <vt:lpstr>説明</vt:lpstr>
      <vt:lpstr>入力</vt:lpstr>
      <vt:lpstr>結果（億円）</vt:lpstr>
      <vt:lpstr>結果（千円）</vt:lpstr>
      <vt:lpstr>ﾌﾛｰﾁｬｰﾄ（億円）</vt:lpstr>
      <vt:lpstr>ﾌﾛｰﾁｬｰﾄ（千円）</vt:lpstr>
      <vt:lpstr>波及ｸﾞﾗﾌ（億円）</vt:lpstr>
      <vt:lpstr>波及ｸﾞﾗﾌ（千円）</vt:lpstr>
      <vt:lpstr>投入</vt:lpstr>
      <vt:lpstr>逆行列２</vt:lpstr>
      <vt:lpstr>自給・移輸入率</vt:lpstr>
      <vt:lpstr>生産係数</vt:lpstr>
      <vt:lpstr>マージン計算</vt:lpstr>
      <vt:lpstr>計算</vt:lpstr>
      <vt:lpstr>更新履歴</vt:lpstr>
      <vt:lpstr>'ﾌﾛｰﾁｬｰﾄ（億円）'!Print_Area</vt:lpstr>
      <vt:lpstr>'ﾌﾛｰﾁｬｰﾄ（千円）'!Print_Area</vt:lpstr>
      <vt:lpstr>マージン計算!Print_Area</vt:lpstr>
      <vt:lpstr>逆行列２!Print_Area</vt:lpstr>
      <vt:lpstr>計算!Print_Area</vt:lpstr>
      <vt:lpstr>'結果（億円）'!Print_Area</vt:lpstr>
      <vt:lpstr>'結果（千円）'!Print_Area</vt:lpstr>
      <vt:lpstr>更新履歴!Print_Area</vt:lpstr>
      <vt:lpstr>自給・移輸入率!Print_Area</vt:lpstr>
      <vt:lpstr>生産係数!Print_Area</vt:lpstr>
      <vt:lpstr>説明!Print_Area</vt:lpstr>
      <vt:lpstr>投入!Print_Area</vt:lpstr>
      <vt:lpstr>入力!Print_Area</vt:lpstr>
      <vt:lpstr>'波及ｸﾞﾗﾌ（億円）'!Print_Area</vt:lpstr>
      <vt:lpstr>'波及ｸﾞﾗﾌ（千円）'!Print_Area</vt:lpstr>
      <vt:lpstr>逆行列２!Print_Titles</vt:lpstr>
      <vt:lpstr>投入!Print_Titles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2020-11-26T23:35:44Z</dcterms:created>
  <dcterms:modified xsi:type="dcterms:W3CDTF">2025-12-02T07:03:30Z</dcterms:modified>
</cp:coreProperties>
</file>