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omments8.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F251AE75-34C0-40EE-ACB8-87B9C5385306}" xr6:coauthVersionLast="47" xr6:coauthVersionMax="47" xr10:uidLastSave="{00000000-0000-0000-0000-000000000000}"/>
  <bookViews>
    <workbookView xWindow="25490" yWindow="5580" windowWidth="19420" windowHeight="10300" tabRatio="952"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更新履歴!$B$2:$M$19</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14" l="1"/>
  <c r="G39" i="14"/>
  <c r="L42" i="9" l="1"/>
  <c r="H82" i="9" l="1"/>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G29" i="15" l="1"/>
  <c r="G29" i="6"/>
  <c r="D11" i="19"/>
  <c r="D11" i="18"/>
  <c r="A39" i="8" l="1"/>
  <c r="A40" i="8"/>
  <c r="A41" i="8"/>
  <c r="A82" i="8" l="1"/>
  <c r="A83" i="8"/>
  <c r="A84"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c r="C41" i="14"/>
  <c r="H41" i="14" s="1"/>
  <c r="E77" i="9" s="1"/>
  <c r="G77" i="9" s="1"/>
  <c r="C7" i="14"/>
  <c r="F7" i="14" s="1"/>
  <c r="I10" i="1"/>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G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H39" i="14"/>
  <c r="E75" i="9" s="1"/>
  <c r="G75" i="9" s="1"/>
  <c r="D42" i="1" s="1"/>
  <c r="I42" i="1"/>
  <c r="I43"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I149" i="1"/>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53" i="9"/>
  <c r="O52" i="9"/>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G56"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7" i="14" l="1"/>
  <c r="F22" i="14"/>
  <c r="H22" i="14" s="1"/>
  <c r="E58" i="9" s="1"/>
  <c r="G58" i="9" s="1"/>
  <c r="D25" i="1" s="1"/>
  <c r="A1" i="22"/>
  <c r="A44" i="22"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H8" i="14" s="1"/>
  <c r="E44" i="9" s="1"/>
  <c r="G44" i="9" s="1"/>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H7" i="14"/>
  <c r="E43" i="9" s="1"/>
  <c r="G43" i="9" s="1"/>
  <c r="I43" i="9" s="1"/>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5" i="9"/>
  <c r="F42" i="1" s="1"/>
  <c r="H42" i="1" s="1"/>
  <c r="I71" i="9"/>
  <c r="F38" i="1" s="1"/>
  <c r="E84" i="1" s="1"/>
  <c r="I76" i="9"/>
  <c r="F43" i="1" s="1"/>
  <c r="H43" i="1" s="1"/>
  <c r="E12" i="1"/>
  <c r="E33" i="1"/>
  <c r="I74" i="9"/>
  <c r="F41" i="1" s="1"/>
  <c r="E87" i="1" s="1"/>
  <c r="I68" i="9"/>
  <c r="F35" i="1" s="1"/>
  <c r="E81" i="1" s="1"/>
  <c r="E28" i="1"/>
  <c r="E39" i="1"/>
  <c r="E23" i="1"/>
  <c r="I52" i="9" l="1"/>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G36" i="14"/>
  <c r="H36" i="14" s="1"/>
  <c r="E72" i="9" s="1"/>
  <c r="G72" i="9" s="1"/>
  <c r="D39"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F33" i="14"/>
  <c r="H33" i="14" s="1"/>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D10" i="1"/>
  <c r="J38" i="1"/>
  <c r="D177" i="1" s="1"/>
  <c r="H35" i="1"/>
  <c r="E89" i="1"/>
  <c r="J43" i="1"/>
  <c r="D182" i="1" s="1"/>
  <c r="J35" i="1"/>
  <c r="D174" i="1" s="1"/>
  <c r="J41" i="1"/>
  <c r="D180" i="1" s="1"/>
  <c r="H41" i="1"/>
  <c r="F10" i="1"/>
  <c r="H19" i="1" l="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H10" i="1"/>
  <c r="J10"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F56" i="1" s="1" a="1"/>
  <c r="H12" i="1"/>
  <c r="H49" i="1" s="1"/>
  <c r="J12" i="1"/>
  <c r="J49" i="1" s="1"/>
  <c r="D3" i="1"/>
  <c r="C4" i="6"/>
  <c r="B48" i="6" s="1"/>
  <c r="F3" i="1"/>
  <c r="C4" i="15"/>
  <c r="B48" i="15" s="1"/>
  <c r="F56" i="1" l="1"/>
  <c r="F83" i="1"/>
  <c r="F67" i="1"/>
  <c r="F90" i="1"/>
  <c r="F74" i="1"/>
  <c r="F58" i="1"/>
  <c r="F81" i="1"/>
  <c r="F65" i="1"/>
  <c r="F88" i="1"/>
  <c r="F72" i="1"/>
  <c r="F94" i="1"/>
  <c r="F85" i="1"/>
  <c r="F76" i="1"/>
  <c r="F79" i="1"/>
  <c r="F63" i="1"/>
  <c r="F86" i="1"/>
  <c r="F70" i="1"/>
  <c r="F93" i="1"/>
  <c r="F77" i="1"/>
  <c r="F61" i="1"/>
  <c r="F84" i="1"/>
  <c r="F68" i="1"/>
  <c r="F71" i="1"/>
  <c r="F62" i="1"/>
  <c r="F92" i="1"/>
  <c r="F91" i="1"/>
  <c r="F75" i="1"/>
  <c r="F59" i="1"/>
  <c r="F82" i="1"/>
  <c r="F66" i="1"/>
  <c r="F89" i="1"/>
  <c r="F73" i="1"/>
  <c r="F57" i="1"/>
  <c r="F80" i="1"/>
  <c r="F64" i="1"/>
  <c r="F87" i="1"/>
  <c r="F78" i="1"/>
  <c r="F69" i="1"/>
  <c r="F60" i="1"/>
  <c r="E95" i="1"/>
  <c r="H17" i="19"/>
  <c r="D10" i="15" s="1"/>
  <c r="F49" i="15" s="1"/>
  <c r="H17" i="18"/>
  <c r="D10" i="6" s="1"/>
  <c r="F49" i="6" s="1"/>
  <c r="F17" i="18"/>
  <c r="F17" i="19"/>
  <c r="D151" i="1"/>
  <c r="D188" i="1" s="1"/>
  <c r="H63" i="1" l="1"/>
  <c r="E110" i="1" s="1"/>
  <c r="H65" i="1"/>
  <c r="E112" i="1" s="1"/>
  <c r="H90" i="1"/>
  <c r="E137" i="1" s="1"/>
  <c r="H72" i="1"/>
  <c r="E119" i="1" s="1"/>
  <c r="H62" i="1"/>
  <c r="E109" i="1" s="1"/>
  <c r="H73" i="1"/>
  <c r="E120" i="1" s="1"/>
  <c r="H59" i="1"/>
  <c r="E106" i="1" s="1"/>
  <c r="H80" i="1"/>
  <c r="E127" i="1" s="1"/>
  <c r="H93" i="1"/>
  <c r="E140" i="1" s="1"/>
  <c r="H79" i="1"/>
  <c r="E126" i="1" s="1"/>
  <c r="H81" i="1"/>
  <c r="E128" i="1" s="1"/>
  <c r="H67" i="1"/>
  <c r="E114" i="1" s="1"/>
  <c r="H88" i="1"/>
  <c r="E135" i="1" s="1"/>
  <c r="H78" i="1"/>
  <c r="E125" i="1" s="1"/>
  <c r="H60" i="1"/>
  <c r="E107" i="1" s="1"/>
  <c r="H89" i="1"/>
  <c r="E136" i="1" s="1"/>
  <c r="H75" i="1"/>
  <c r="E122" i="1" s="1"/>
  <c r="H57" i="1"/>
  <c r="E104" i="1" s="1"/>
  <c r="H70" i="1"/>
  <c r="E117" i="1" s="1"/>
  <c r="H68" i="1"/>
  <c r="E115" i="1" s="1"/>
  <c r="H58" i="1"/>
  <c r="E105" i="1" s="1"/>
  <c r="H83" i="1"/>
  <c r="E130" i="1" s="1"/>
  <c r="H69" i="1"/>
  <c r="E116" i="1" s="1"/>
  <c r="H94" i="1"/>
  <c r="E141" i="1" s="1"/>
  <c r="H66" i="1"/>
  <c r="E113" i="1" s="1"/>
  <c r="H91" i="1"/>
  <c r="E138" i="1" s="1"/>
  <c r="H61" i="1"/>
  <c r="E108" i="1" s="1"/>
  <c r="H86" i="1"/>
  <c r="E133" i="1" s="1"/>
  <c r="H84" i="1"/>
  <c r="E131" i="1" s="1"/>
  <c r="H85" i="1"/>
  <c r="E132" i="1" s="1"/>
  <c r="H71" i="1"/>
  <c r="E118" i="1" s="1"/>
  <c r="H92" i="1"/>
  <c r="E139" i="1" s="1"/>
  <c r="H82" i="1"/>
  <c r="E129" i="1" s="1"/>
  <c r="J17" i="19"/>
  <c r="E12" i="15" s="1"/>
  <c r="I50" i="15" s="1"/>
  <c r="J17" i="18"/>
  <c r="E12" i="6" s="1"/>
  <c r="I50" i="6" s="1"/>
  <c r="H77" i="1"/>
  <c r="E124" i="1" s="1"/>
  <c r="H64" i="1"/>
  <c r="E111" i="1" s="1"/>
  <c r="H87" i="1"/>
  <c r="E134" i="1" s="1"/>
  <c r="H76" i="1"/>
  <c r="E123" i="1" s="1"/>
  <c r="H74" i="1"/>
  <c r="E121" i="1" s="1"/>
  <c r="F95" i="1" l="1"/>
  <c r="H56" i="1"/>
  <c r="H95" i="1" s="1"/>
  <c r="E103" i="1" l="1"/>
  <c r="F103" i="1" s="1" a="1"/>
  <c r="C16" i="15"/>
  <c r="C16" i="6"/>
  <c r="F103" i="1" l="1"/>
  <c r="F138" i="1"/>
  <c r="F110" i="1"/>
  <c r="F113" i="1"/>
  <c r="F124" i="1"/>
  <c r="F108" i="1"/>
  <c r="F114" i="1"/>
  <c r="F121" i="1"/>
  <c r="F140" i="1"/>
  <c r="F127" i="1"/>
  <c r="F111" i="1"/>
  <c r="F128" i="1"/>
  <c r="F129" i="1"/>
  <c r="F115" i="1"/>
  <c r="F130" i="1"/>
  <c r="F141" i="1"/>
  <c r="F136" i="1"/>
  <c r="F120" i="1"/>
  <c r="F104" i="1"/>
  <c r="F106" i="1"/>
  <c r="F117" i="1"/>
  <c r="F139" i="1"/>
  <c r="F123" i="1"/>
  <c r="F107" i="1"/>
  <c r="F118" i="1"/>
  <c r="F122" i="1"/>
  <c r="F131" i="1"/>
  <c r="F126" i="1"/>
  <c r="F137" i="1"/>
  <c r="F132" i="1"/>
  <c r="F116" i="1"/>
  <c r="F134" i="1"/>
  <c r="F133" i="1"/>
  <c r="F109" i="1"/>
  <c r="F135" i="1"/>
  <c r="F119" i="1"/>
  <c r="F125" i="1"/>
  <c r="F112" i="1"/>
  <c r="F105"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F149" i="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45" i="1"/>
  <c r="D292" i="1" s="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H232" i="1" l="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F196" i="1"/>
  <c r="C4" i="22"/>
  <c r="H196" i="1"/>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D289"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289" i="1"/>
  <c r="F328" i="1" s="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4" authorId="0" shapeId="0" xr:uid="{00000000-0006-0000-0000-000001000000}">
      <text>
        <r>
          <rPr>
            <b/>
            <sz val="11"/>
            <color indexed="81"/>
            <rFont val="ＭＳ Ｐゴシック"/>
            <family val="3"/>
            <charset val="128"/>
          </rPr>
          <t>島根県統計調査課:</t>
        </r>
        <r>
          <rPr>
            <sz val="11"/>
            <color indexed="81"/>
            <rFont val="ＭＳ Ｐゴシック"/>
            <family val="3"/>
            <charset val="128"/>
          </rPr>
          <t xml:space="preserve">
注意事項等に目を通した後、「「入力」シ－トボタン」をクリックします。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100-000001000000}">
      <text>
        <r>
          <rPr>
            <b/>
            <sz val="11"/>
            <color indexed="81"/>
            <rFont val="ＭＳ Ｐゴシック"/>
            <family val="3"/>
            <charset val="128"/>
          </rPr>
          <t>島根県統計調査課:</t>
        </r>
        <r>
          <rPr>
            <sz val="11"/>
            <color indexed="81"/>
            <rFont val="ＭＳ Ｐゴシック"/>
            <family val="3"/>
            <charset val="128"/>
          </rPr>
          <t xml:space="preserve">
分析タイトルを入力します。</t>
        </r>
      </text>
    </comment>
    <comment ref="H8" authorId="0" shapeId="0" xr:uid="{00000000-0006-0000-0100-000002000000}">
      <text>
        <r>
          <rPr>
            <b/>
            <sz val="11"/>
            <color indexed="81"/>
            <rFont val="ＭＳ Ｐゴシック"/>
            <family val="3"/>
            <charset val="128"/>
          </rPr>
          <t>島根県統計調査課:</t>
        </r>
        <r>
          <rPr>
            <sz val="11"/>
            <color indexed="81"/>
            <rFont val="ＭＳ Ｐゴシック"/>
            <family val="3"/>
            <charset val="128"/>
          </rPr>
          <t xml:space="preserve">
　波及効果を測定したい金額を部門別に入力します。
　価格が購入者価格の場合、生産者価格に変換するため、「購入者価格A」に入力します。
　産業連関表への格付けは、観光庁「旅行・観光産業の経済効果に関する調査研究」などを参考にしましたが、格付けや按分比率については十分検討する必要があります。</t>
        </r>
      </text>
    </comment>
    <comment ref="K39" authorId="0" shapeId="0" xr:uid="{00000000-0006-0000-0100-000003000000}">
      <text>
        <r>
          <rPr>
            <b/>
            <sz val="11"/>
            <color indexed="81"/>
            <rFont val="ＭＳ Ｐゴシック"/>
            <family val="3"/>
            <charset val="128"/>
          </rPr>
          <t>島根県統計調査課:</t>
        </r>
        <r>
          <rPr>
            <sz val="11"/>
            <color indexed="81"/>
            <rFont val="ＭＳ Ｐゴシック"/>
            <family val="3"/>
            <charset val="128"/>
          </rPr>
          <t xml:space="preserve">
「平均消費性向」を採用する年を選べば、自動的に数値が入力されます。
「その他」を選ぶ場合には、数値と出典名も入力して下さい（出典は「結果」シート以降でも表示されます）。</t>
        </r>
      </text>
    </comment>
    <comment ref="D41" authorId="0" shapeId="0" xr:uid="{00000000-0006-0000-0100-000004000000}">
      <text>
        <r>
          <rPr>
            <b/>
            <sz val="11"/>
            <color indexed="81"/>
            <rFont val="ＭＳ Ｐゴシック"/>
            <family val="3"/>
            <charset val="128"/>
          </rPr>
          <t>島根県統計調査課:</t>
        </r>
        <r>
          <rPr>
            <sz val="11"/>
            <color indexed="81"/>
            <rFont val="ＭＳ Ｐゴシック"/>
            <family val="3"/>
            <charset val="128"/>
          </rPr>
          <t xml:space="preserve">
ここでは、仮定による数値・分類を用いています。</t>
        </r>
      </text>
    </comment>
    <comment ref="L61" authorId="0" shapeId="0" xr:uid="{00000000-0006-0000-0100-000005000000}">
      <text>
        <r>
          <rPr>
            <b/>
            <sz val="11"/>
            <color indexed="81"/>
            <rFont val="ＭＳ Ｐゴシック"/>
            <family val="3"/>
            <charset val="128"/>
          </rPr>
          <t>島根県統計調査課:</t>
        </r>
        <r>
          <rPr>
            <sz val="11"/>
            <color indexed="81"/>
            <rFont val="ＭＳ Ｐゴシック"/>
            <family val="3"/>
            <charset val="128"/>
          </rPr>
          <t xml:space="preserve">
分析結果を表示させます。「億円」単位か「千円」単位かを選んで下さい。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2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2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3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3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4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5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6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K45" authorId="0" shapeId="0" xr:uid="{00000000-0006-0000-06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00000000-0006-0000-07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H45" authorId="0" shapeId="0" xr:uid="{00000000-0006-0000-07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sharedStrings.xml><?xml version="1.0" encoding="utf-8"?>
<sst xmlns="http://schemas.openxmlformats.org/spreadsheetml/2006/main" count="1417" uniqueCount="392">
  <si>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</si>
  <si>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</si>
  <si>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</si>
  <si>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</si>
  <si>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</si>
  <si>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</si>
  <si>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</si>
  <si>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</si>
  <si>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</si>
  <si>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</si>
  <si>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</si>
  <si>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</si>
  <si>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</si>
  <si>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</si>
  <si>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</si>
  <si>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</si>
  <si>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</si>
  <si>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</si>
  <si>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</si>
  <si>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</si>
  <si>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</si>
  <si>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</si>
  <si>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</si>
  <si>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</si>
  <si>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</si>
  <si>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</si>
  <si>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</si>
  <si>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</si>
  <si>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</si>
  <si>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</si>
  <si>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</si>
  <si>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</si>
  <si>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</si>
  <si>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</si>
  <si>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</si>
  <si>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</si>
  <si>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</si>
  <si>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</si>
  <si>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</si>
  <si>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</si>
  <si>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</si>
  <si>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</si>
  <si>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</si>
  <si>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</si>
  <si>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</si>
  <si>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</si>
  <si>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</si>
  <si>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</si>
  <si>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</si>
  <si>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</si>
  <si>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</si>
  <si>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</si>
  <si>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</si>
  <si>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</si>
  <si>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</si>
  <si>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</si>
  <si>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</si>
  <si>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</si>
  <si>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</si>
  <si>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</si>
  <si>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</si>
  <si>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</si>
  <si>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</si>
  <si>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</si>
  <si>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</si>
  <si>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</si>
  <si>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</si>
  <si>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</si>
  <si>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</si>
  <si>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</si>
  <si>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</si>
  <si>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</si>
  <si>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</si>
  <si>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</si>
  <si>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</si>
  <si>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</si>
  <si>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</si>
  <si>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</si>
  <si>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</si>
  <si>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</si>
  <si>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</si>
  <si>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</si>
  <si>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</si>
  <si>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</si>
  <si>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</si>
  <si>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</si>
  <si>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</si>
  <si>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</si>
  <si>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</si>
  <si>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</si>
  <si>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</si>
  <si>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</si>
  <si>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</si>
  <si>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</si>
  <si>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</si>
  <si>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</si>
  <si>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</si>
  <si>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</si>
  <si>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</si>
  <si>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</si>
  <si>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</si>
  <si>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</si>
  <si>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</si>
  <si>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</si>
  <si>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</si>
  <si>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</si>
  <si>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</si>
  <si>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</si>
  <si>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</si>
  <si>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</si>
  <si>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</si>
  <si>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</si>
  <si>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</si>
  <si>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</si>
  <si>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</si>
  <si>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</si>
  <si>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</si>
  <si>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</si>
  <si>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</si>
  <si>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</si>
  <si>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</si>
  <si>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</si>
  <si>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</si>
  <si>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</si>
  <si>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</si>
  <si>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</si>
  <si>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</si>
  <si>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</si>
  <si>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</si>
  <si>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</si>
  <si>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</si>
  <si>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</si>
  <si>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</si>
  <si>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</si>
  <si>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</si>
  <si>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</si>
  <si>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</si>
  <si>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</si>
  <si>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</si>
  <si>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</si>
  <si>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</si>
  <si>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</si>
  <si>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</si>
  <si>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</si>
  <si>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</si>
  <si>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</si>
  <si>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</si>
  <si>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</si>
  <si>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</si>
  <si>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</si>
  <si>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</si>
  <si>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</si>
  <si>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</si>
  <si>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</si>
  <si>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</si>
  <si>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</si>
  <si>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</si>
  <si>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</si>
  <si>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</si>
  <si>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</si>
  <si>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</si>
  <si>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</si>
  <si>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</si>
  <si>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</si>
  <si>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</si>
  <si>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</si>
  <si>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</si>
  <si>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</si>
  <si>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</si>
  <si>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</si>
  <si>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</si>
  <si>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</si>
  <si>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</si>
  <si>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</si>
  <si>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</si>
  <si>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</si>
  <si>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</si>
  <si>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</si>
  <si>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</si>
  <si>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</si>
  <si>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</si>
  <si>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</si>
  <si>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</si>
  <si>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</si>
  <si>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</si>
  <si>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</si>
  <si>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</si>
  <si>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</si>
  <si>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</si>
  <si>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</si>
  <si>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</si>
  <si>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</si>
  <si>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t>（２） 最終需要額</t>
    <rPh sb="4" eb="6">
      <t>サイシュウ</t>
    </rPh>
    <rPh sb="6" eb="8">
      <t>ジュヨウ</t>
    </rPh>
    <rPh sb="8" eb="9">
      <t>ガク</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</si>
  <si>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</si>
  <si>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</si>
  <si>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</si>
  <si>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</si>
  <si>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</si>
  <si>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</si>
  <si>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</si>
  <si>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</si>
  <si>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</si>
  <si>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</si>
  <si>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</si>
  <si>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</si>
  <si>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</si>
  <si>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</si>
  <si>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</si>
  <si>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</si>
  <si>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</si>
  <si>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</si>
  <si>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</si>
  <si>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</si>
  <si>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</si>
  <si>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</si>
  <si>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</si>
  <si>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</si>
  <si>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</si>
  <si>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</si>
  <si>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</si>
  <si>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</si>
  <si>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</si>
  <si>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</si>
  <si>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</si>
  <si>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</si>
  <si>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</si>
  <si>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</si>
  <si>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</si>
  <si>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</si>
  <si>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</si>
  <si>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</si>
  <si>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</si>
  <si>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</si>
  <si>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</si>
  <si>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</si>
  <si>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</si>
  <si>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</si>
  <si>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</si>
  <si>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</si>
  <si>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</si>
  <si>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</si>
  <si>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</si>
  <si>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</si>
  <si>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</si>
  <si>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</si>
  <si>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</si>
  <si>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</si>
  <si>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</si>
  <si>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</si>
  <si>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</si>
  <si>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</si>
  <si>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</si>
  <si>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</si>
  <si>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</si>
  <si>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　　性向（二人以上の世帯のうち勤労者世帯（農林漁家世帯含む））である。</t>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</si>
  <si>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</si>
  <si>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</si>
  <si>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</si>
  <si>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</si>
  <si>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</si>
  <si>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</si>
  <si>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</si>
  <si>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</si>
  <si>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</si>
  <si>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</si>
  <si>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</si>
  <si>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</si>
  <si>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</si>
  <si>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</si>
  <si>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</si>
  <si>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</si>
  <si>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</si>
  <si>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</si>
  <si>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</si>
  <si>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</si>
  <si>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</si>
  <si>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</si>
  <si>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</si>
  <si>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</si>
  <si>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</si>
  <si>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</si>
  <si>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</si>
  <si>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</si>
  <si>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</si>
  <si>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</si>
  <si>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</si>
  <si>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</si>
  <si>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</si>
  <si>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5"/>
  </si>
  <si>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</si>
  <si>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</si>
  <si>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</si>
  <si>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</si>
  <si>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</si>
  <si>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</si>
  <si>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</si>
  <si>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</si>
  <si>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</si>
  <si>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</si>
  <si>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</si>
  <si>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</si>
  <si>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</si>
  <si>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</si>
  <si>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</si>
  <si>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</si>
  <si>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</si>
  <si>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</si>
  <si>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</si>
  <si>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</si>
  <si>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</si>
  <si>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</si>
  <si>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</si>
  <si>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</si>
  <si>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</si>
  <si>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</si>
  <si>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</si>
  <si>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</si>
  <si>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</si>
  <si>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</si>
  <si>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</si>
  <si>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</si>
  <si>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</si>
  <si>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</si>
  <si>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</si>
  <si>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</si>
  <si>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</si>
  <si>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</si>
  <si>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</si>
  <si>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</si>
  <si>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</si>
  <si>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</si>
  <si>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</si>
  <si>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</si>
  <si>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</si>
  <si>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</si>
  <si>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</si>
  <si>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</si>
  <si>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</si>
  <si>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</si>
  <si>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</si>
  <si>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</si>
  <si>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</si>
  <si>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</si>
  <si>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</si>
  <si>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</si>
  <si>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</si>
  <si>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</si>
  <si>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</si>
  <si>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県内でイベントが開催された場合、来場者の消費がもたらす経済的効果</t>
    <rPh sb="0" eb="2">
      <t>ケンナイ</t>
    </rPh>
    <rPh sb="8" eb="10">
      <t>カイサイ</t>
    </rPh>
    <rPh sb="13" eb="15">
      <t>バアイ</t>
    </rPh>
    <rPh sb="16" eb="19">
      <t>ライジョウシャ</t>
    </rPh>
    <rPh sb="20" eb="22">
      <t>ショウヒ</t>
    </rPh>
    <rPh sb="27" eb="30">
      <t>ケイザイテキ</t>
    </rPh>
    <rPh sb="30" eb="32">
      <t>コウカ</t>
    </rPh>
    <phoneticPr fontId="2"/>
  </si>
  <si>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</si>
  <si>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</si>
  <si>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</si>
  <si>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</si>
  <si>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情報通信機器</t>
  </si>
  <si>
    <t>その他の製造工業製品</t>
  </si>
  <si>
    <t>水道</t>
  </si>
  <si>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</si>
  <si>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</si>
  <si>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はん用機械</t>
    <rPh sb="2" eb="3">
      <t>ヨウ</t>
    </rPh>
    <rPh sb="3" eb="5">
      <t>キカイ</t>
    </rPh>
    <phoneticPr fontId="5"/>
  </si>
  <si>
    <t>間接税（関税・輸入品商品税を除く。）</t>
    <rPh sb="7" eb="9">
      <t>ユニュウ</t>
    </rPh>
    <rPh sb="9" eb="10">
      <t>ヒン</t>
    </rPh>
    <rPh sb="10" eb="12">
      <t>ショウヒン</t>
    </rPh>
    <rPh sb="12" eb="13">
      <t>ゼイ</t>
    </rPh>
    <phoneticPr fontId="5"/>
  </si>
  <si>
    <t>県内生産額</t>
  </si>
  <si>
    <t>81</t>
  </si>
  <si>
    <t>家計外消費支出（列）</t>
  </si>
  <si>
    <t>県内総固定資本形成（公的）</t>
  </si>
  <si>
    <t>県内総固定資本形成（民間）</t>
  </si>
  <si>
    <t>移輸出</t>
  </si>
  <si>
    <r>
      <t>〔Ｉ－（Ｉ－Ｍ）Ａ〕</t>
    </r>
    <r>
      <rPr>
        <vertAlign val="superscript"/>
        <sz val="10"/>
        <color theme="1"/>
        <rFont val="ＭＳ Ｐゴシック"/>
        <family val="3"/>
        <charset val="128"/>
      </rPr>
      <t xml:space="preserve">-１ </t>
    </r>
    <rPh sb="6" eb="7">
      <t xml:space="preserve"> ∧</t>
    </rPh>
    <phoneticPr fontId="2"/>
  </si>
  <si>
    <r>
      <t>開放型　〔Ｉ－（Ｉ－Ｍ）Ａ〕</t>
    </r>
    <r>
      <rPr>
        <vertAlign val="superscript"/>
        <sz val="8"/>
        <color theme="1"/>
        <rFont val="ＭＳ Ｐゴシック"/>
        <family val="3"/>
        <charset val="128"/>
      </rPr>
      <t>－１</t>
    </r>
    <rPh sb="10" eb="11">
      <t xml:space="preserve"> ∧</t>
    </rPh>
    <phoneticPr fontId="2"/>
  </si>
  <si>
    <r>
      <rPr>
        <b/>
        <sz val="11"/>
        <color theme="1"/>
        <rFont val="ＭＳ Ｐゴシック"/>
        <family val="3"/>
        <charset val="128"/>
      </rPr>
      <t>億円</t>
    </r>
    <r>
      <rPr>
        <sz val="10"/>
        <color theme="1"/>
        <rFont val="ＭＳ Ｐゴシック"/>
        <family val="3"/>
        <charset val="128"/>
      </rPr>
      <t>　　　（</t>
    </r>
    <rPh sb="0" eb="2">
      <t>オクエン</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</si>
  <si>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</si>
  <si>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</si>
  <si>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　商業マージン率 ＝ 商業マージン額〔H27全国表（総務省）〕 ÷ 需要合計額（購入者価格）〔H27全国表（総務省）〕</t>
    <rPh sb="27" eb="30">
      <t>ソ</t>
    </rPh>
    <rPh sb="35" eb="37">
      <t>ジュヨウ</t>
    </rPh>
    <rPh sb="37" eb="40">
      <t>ゴウケイガク</t>
    </rPh>
    <phoneticPr fontId="2"/>
  </si>
  <si>
    <t>※　貨物運賃率 ＝ 貨物運賃額〔H27全国表（総務省）〕 ÷ 需要合計額（購入者価格）〔H27全国表（総務省）〕</t>
    <rPh sb="31" eb="33">
      <t>ジュヨウ</t>
    </rPh>
    <rPh sb="33" eb="35">
      <t>ゴウケイ</t>
    </rPh>
    <rPh sb="35" eb="36">
      <t>ガク</t>
    </rPh>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</si>
  <si>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</si>
  <si>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</si>
  <si>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0" eb="2">
      <t>レイワ</t>
    </rPh>
    <rPh sb="3" eb="4">
      <t>ネン</t>
    </rPh>
    <rPh sb="4" eb="6">
      <t>ヘイキン</t>
    </rPh>
    <phoneticPr fontId="2"/>
  </si>
  <si>
    <t>令和３年平均</t>
    <rPh sb="0" eb="2">
      <t>レイワ</t>
    </rPh>
    <rPh sb="3" eb="4">
      <t>ネン</t>
    </rPh>
    <rPh sb="4" eb="6">
      <t>ヘイキン</t>
    </rPh>
    <phoneticPr fontId="2"/>
  </si>
  <si>
    <t>令和４年平均</t>
    <rPh sb="0" eb="2">
      <t>レイワ</t>
    </rPh>
    <rPh sb="3" eb="4">
      <t>ネン</t>
    </rPh>
    <rPh sb="4" eb="6">
      <t>ヘイキン</t>
    </rPh>
    <phoneticPr fontId="2"/>
  </si>
  <si>
    <t xml:space="preserve"> 【 経済波及効果分析ツール 】　－最終需要の増減による県内経済への波及効果（イベント）－</t>
    <rPh sb="18" eb="20">
      <t>サイシュウ</t>
    </rPh>
    <rPh sb="20" eb="22">
      <t>ジュヨウ</t>
    </rPh>
    <rPh sb="23" eb="25">
      <t>ゾウゲン</t>
    </rPh>
    <rPh sb="28" eb="30">
      <t>ケンナイ</t>
    </rPh>
    <rPh sb="30" eb="32">
      <t>ケイザイ</t>
    </rPh>
    <rPh sb="34" eb="36">
      <t>ハキュウ</t>
    </rPh>
    <rPh sb="36" eb="38">
      <t>コウカ</t>
    </rPh>
    <phoneticPr fontId="2"/>
  </si>
  <si>
    <t>令和５年平均</t>
    <rPh sb="0" eb="2">
      <t>レイワ</t>
    </rPh>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</si>
  <si>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</si>
  <si>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</si>
  <si>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</si>
  <si>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</si>
  <si>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rPh sb="6" eb="7">
      <t>ヘイネン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</si>
  <si>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</si>
  <si>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（令和２年12月2日公開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</si>
  <si>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電気・ガス・熱供給</t>
  </si>
  <si>
    <t>電気・ガス・熱供給</t>
    <rPh sb="1" eb="2">
      <t>キ</t>
    </rPh>
    <phoneticPr fontId="2"/>
  </si>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</sst>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00000;[Red]\-#,##0.000000"/>
    <numFmt numFmtId="189" formatCode="#,##0.00_);[Red]\(#,##0.00\)"/>
    <numFmt numFmtId="190" formatCode="00"/>
    <numFmt numFmtId="191" formatCode="0.000000"/>
  </numFmts>
  <fonts count="39"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11"/>
      <color indexed="36"/>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vertAlign val="superscript"/>
      <sz val="12"/>
      <name val="ＭＳ Ｐゴシック"/>
      <family val="3"/>
      <charset val="128"/>
    </font>
    <font>
      <sz val="14"/>
      <name val="HGPｺﾞｼｯｸE"/>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sz val="11"/>
      <color indexed="81"/>
      <name val="ＭＳ Ｐゴシック"/>
      <family val="3"/>
      <charset val="128"/>
    </font>
    <font>
      <sz val="11"/>
      <color indexed="81"/>
      <name val="ＭＳ Ｐゴシック"/>
      <family val="3"/>
      <charset val="128"/>
    </font>
    <font>
      <sz val="8"/>
      <color theme="1"/>
      <name val="ＭＳ Ｐゴシック"/>
      <family val="3"/>
      <charset val="128"/>
    </font>
    <font>
      <sz val="9"/>
      <color theme="1"/>
      <name val="ＭＳ Ｐゴシック"/>
      <family val="3"/>
      <charset val="128"/>
    </font>
    <font>
      <vertAlign val="superscript"/>
      <sz val="10"/>
      <color theme="1"/>
      <name val="ＭＳ Ｐゴシック"/>
      <family val="3"/>
      <charset val="128"/>
    </font>
    <font>
      <sz val="12"/>
      <color theme="1"/>
      <name val="ＭＳ Ｐゴシック"/>
      <family val="3"/>
      <charset val="128"/>
    </font>
    <font>
      <vertAlign val="superscript"/>
      <sz val="8"/>
      <color theme="1"/>
      <name val="ＭＳ Ｐゴシック"/>
      <family val="3"/>
      <charset val="128"/>
    </font>
    <font>
      <b/>
      <sz val="11"/>
      <color theme="1"/>
      <name val="ＭＳ Ｐゴシック"/>
      <family val="3"/>
      <charset val="128"/>
    </font>
    <font>
      <b/>
      <u/>
      <sz val="9"/>
      <name val="ＭＳ Ｐゴシック"/>
      <family val="3"/>
      <charset val="128"/>
    </font>
    <font>
      <sz val="10"/>
      <name val="ＭＳ Ｐゴシック"/>
      <family val="3"/>
      <charset val="128"/>
      <scheme val="minor"/>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4" fillId="0" borderId="0">
      <alignment vertical="center"/>
    </xf>
    <xf numFmtId="0" fontId="1" fillId="0" borderId="0"/>
    <xf numFmtId="0" fontId="1" fillId="0" borderId="0"/>
    <xf numFmtId="0" fontId="10" fillId="0" borderId="0"/>
  </cellStyleXfs>
  <cellXfs count="740">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0" xfId="0" applyFont="1" applyFill="1" applyBorder="1">
      <alignment vertical="center"/>
    </xf>
    <xf numFmtId="0" fontId="3" fillId="0" borderId="3" xfId="0" applyFont="1" applyBorder="1">
      <alignment vertical="center"/>
    </xf>
    <xf numFmtId="0" fontId="3" fillId="0" borderId="0" xfId="0" applyFont="1" applyBorder="1">
      <alignment vertical="center"/>
    </xf>
    <xf numFmtId="0" fontId="3" fillId="0" borderId="6" xfId="0" applyFont="1" applyBorder="1">
      <alignment vertical="center"/>
    </xf>
    <xf numFmtId="0" fontId="3" fillId="0" borderId="0" xfId="0" applyFont="1" applyFill="1" applyBorder="1" applyAlignment="1">
      <alignment horizontal="right"/>
    </xf>
    <xf numFmtId="0" fontId="3" fillId="0" borderId="0" xfId="0" applyFont="1" applyFill="1" applyBorder="1" applyAlignment="1">
      <alignment horizontal="center"/>
    </xf>
    <xf numFmtId="177" fontId="3" fillId="0" borderId="0" xfId="0" applyNumberFormat="1" applyFont="1" applyFill="1" applyBorder="1">
      <alignment vertical="center"/>
    </xf>
    <xf numFmtId="178" fontId="3" fillId="0" borderId="0" xfId="0" applyNumberFormat="1" applyFont="1" applyFill="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9" fontId="3" fillId="0" borderId="0" xfId="0" applyNumberFormat="1" applyFont="1" applyBorder="1" applyAlignment="1">
      <alignment horizontal="center"/>
    </xf>
    <xf numFmtId="179" fontId="3" fillId="0" borderId="0" xfId="0" applyNumberFormat="1" applyFont="1" applyBorder="1">
      <alignment vertical="center"/>
    </xf>
    <xf numFmtId="178" fontId="3" fillId="0" borderId="0" xfId="0" applyNumberFormat="1" applyFont="1" applyBorder="1">
      <alignment vertical="center"/>
    </xf>
    <xf numFmtId="176" fontId="1" fillId="0" borderId="0" xfId="3" applyNumberFormat="1" applyFill="1"/>
    <xf numFmtId="0" fontId="1" fillId="0" borderId="0" xfId="3" applyFill="1"/>
    <xf numFmtId="177" fontId="1" fillId="0" borderId="0" xfId="3" applyNumberFormat="1" applyFill="1"/>
    <xf numFmtId="183" fontId="5" fillId="0" borderId="0" xfId="0" applyNumberFormat="1" applyFont="1" applyBorder="1" applyAlignment="1">
      <alignment vertical="center"/>
    </xf>
    <xf numFmtId="183" fontId="5" fillId="0" borderId="0" xfId="0" applyNumberFormat="1" applyFont="1" applyBorder="1" applyAlignment="1">
      <alignment horizontal="center" vertical="center"/>
    </xf>
    <xf numFmtId="183" fontId="5" fillId="0" borderId="0" xfId="0" applyNumberFormat="1" applyFont="1" applyBorder="1">
      <alignment vertical="center"/>
    </xf>
    <xf numFmtId="183" fontId="5" fillId="0" borderId="0" xfId="0" applyNumberFormat="1" applyFont="1">
      <alignment vertical="center"/>
    </xf>
    <xf numFmtId="183" fontId="5" fillId="0" borderId="0" xfId="0" applyNumberFormat="1" applyFont="1" applyBorder="1" applyAlignment="1">
      <alignment horizontal="right" vertical="center"/>
    </xf>
    <xf numFmtId="183" fontId="5" fillId="0" borderId="16" xfId="1" applyNumberFormat="1" applyFont="1" applyBorder="1" applyAlignment="1">
      <alignment horizontal="center" vertical="center"/>
    </xf>
    <xf numFmtId="183" fontId="5" fillId="0" borderId="0" xfId="0" applyNumberFormat="1" applyFont="1" applyAlignment="1">
      <alignment horizontal="right" vertical="center"/>
    </xf>
    <xf numFmtId="183" fontId="5" fillId="0" borderId="18" xfId="1" applyNumberFormat="1" applyFont="1" applyBorder="1" applyAlignment="1">
      <alignment horizontal="center" vertical="center"/>
    </xf>
    <xf numFmtId="183" fontId="5" fillId="0" borderId="19" xfId="0" applyNumberFormat="1" applyFont="1" applyBorder="1" applyAlignment="1">
      <alignment horizontal="center" vertical="center"/>
    </xf>
    <xf numFmtId="183" fontId="5" fillId="0" borderId="20" xfId="0" applyNumberFormat="1" applyFont="1" applyBorder="1" applyAlignment="1">
      <alignment horizontal="center" vertical="center"/>
    </xf>
    <xf numFmtId="183" fontId="5" fillId="0" borderId="0" xfId="0" applyNumberFormat="1" applyFont="1" applyAlignment="1">
      <alignment horizontal="center" vertical="center"/>
    </xf>
    <xf numFmtId="183" fontId="5" fillId="0" borderId="22" xfId="0" applyNumberFormat="1" applyFont="1" applyBorder="1" applyAlignment="1">
      <alignment horizontal="center" vertical="center"/>
    </xf>
    <xf numFmtId="183" fontId="5" fillId="0" borderId="21" xfId="0" applyNumberFormat="1" applyFont="1" applyBorder="1" applyAlignment="1">
      <alignment horizontal="center" vertical="center"/>
    </xf>
    <xf numFmtId="183" fontId="5" fillId="0" borderId="9" xfId="1" applyNumberFormat="1" applyFont="1" applyBorder="1" applyAlignment="1">
      <alignment horizontal="center" vertical="center"/>
    </xf>
    <xf numFmtId="183" fontId="5" fillId="0" borderId="23" xfId="0" applyNumberFormat="1" applyFont="1" applyBorder="1" applyAlignment="1">
      <alignment horizontal="center" vertical="center"/>
    </xf>
    <xf numFmtId="183" fontId="5" fillId="0" borderId="3" xfId="0" applyNumberFormat="1" applyFont="1" applyBorder="1" applyAlignment="1">
      <alignment horizontal="center" vertical="center"/>
    </xf>
    <xf numFmtId="183" fontId="5" fillId="0" borderId="24" xfId="0" applyNumberFormat="1" applyFont="1" applyBorder="1" applyAlignment="1">
      <alignment horizontal="center" vertical="center"/>
    </xf>
    <xf numFmtId="183" fontId="5" fillId="0" borderId="25" xfId="0" applyNumberFormat="1" applyFont="1" applyBorder="1" applyAlignment="1">
      <alignment horizontal="center" vertical="center"/>
    </xf>
    <xf numFmtId="183" fontId="5" fillId="0" borderId="0" xfId="0" applyNumberFormat="1" applyFont="1" applyBorder="1" applyAlignment="1">
      <alignment horizontal="left" vertical="center"/>
    </xf>
    <xf numFmtId="183" fontId="5" fillId="0" borderId="26" xfId="0" applyNumberFormat="1" applyFont="1" applyFill="1" applyBorder="1" applyAlignment="1">
      <alignment horizontal="center"/>
    </xf>
    <xf numFmtId="38" fontId="3" fillId="0" borderId="5" xfId="1" applyFont="1" applyBorder="1">
      <alignment vertical="center"/>
    </xf>
    <xf numFmtId="183" fontId="5" fillId="0" borderId="0" xfId="0" applyNumberFormat="1" applyFont="1" applyFill="1" applyBorder="1" applyAlignment="1">
      <alignment horizontal="center"/>
    </xf>
    <xf numFmtId="183" fontId="5" fillId="0" borderId="16"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5"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8" fontId="3" fillId="0" borderId="0" xfId="1" applyNumberFormat="1" applyFont="1">
      <alignment vertical="center"/>
    </xf>
    <xf numFmtId="188" fontId="3" fillId="0" borderId="6" xfId="1" applyNumberFormat="1" applyFont="1" applyBorder="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5" fillId="0" borderId="0" xfId="0" applyNumberFormat="1" applyFont="1" applyBorder="1" applyAlignment="1">
      <alignment horizontal="center" vertical="center"/>
    </xf>
    <xf numFmtId="185" fontId="5" fillId="0" borderId="0" xfId="0" applyNumberFormat="1" applyFont="1">
      <alignment vertical="center"/>
    </xf>
    <xf numFmtId="185" fontId="5" fillId="0" borderId="0" xfId="0" applyNumberFormat="1" applyFont="1" applyAlignment="1">
      <alignment horizontal="center" vertical="center"/>
    </xf>
    <xf numFmtId="185" fontId="5" fillId="0" borderId="0" xfId="0" applyNumberFormat="1" applyFont="1" applyBorder="1" applyAlignment="1">
      <alignment horizontal="right" vertical="center"/>
    </xf>
    <xf numFmtId="185" fontId="5" fillId="0" borderId="0" xfId="0" applyNumberFormat="1" applyFont="1" applyBorder="1" applyAlignment="1">
      <alignment horizontal="left" vertical="center"/>
    </xf>
    <xf numFmtId="185" fontId="5" fillId="0" borderId="16" xfId="1" applyNumberFormat="1" applyFont="1" applyBorder="1" applyAlignment="1">
      <alignment horizontal="center" vertical="center"/>
    </xf>
    <xf numFmtId="185" fontId="5" fillId="0" borderId="17" xfId="1" applyNumberFormat="1" applyFont="1" applyBorder="1" applyAlignment="1">
      <alignment horizontal="center" vertical="center"/>
    </xf>
    <xf numFmtId="185" fontId="5" fillId="0" borderId="0" xfId="0" applyNumberFormat="1" applyFont="1" applyAlignment="1">
      <alignment horizontal="right" vertical="center"/>
    </xf>
    <xf numFmtId="185" fontId="5" fillId="0" borderId="18" xfId="1" applyNumberFormat="1" applyFont="1" applyBorder="1" applyAlignment="1">
      <alignment horizontal="center" vertical="center"/>
    </xf>
    <xf numFmtId="185" fontId="5" fillId="0" borderId="19" xfId="0" applyNumberFormat="1" applyFont="1" applyBorder="1" applyAlignment="1">
      <alignment horizontal="center" vertical="center"/>
    </xf>
    <xf numFmtId="185" fontId="5" fillId="0" borderId="20" xfId="0" applyNumberFormat="1" applyFont="1" applyBorder="1" applyAlignment="1">
      <alignment horizontal="center" vertical="center"/>
    </xf>
    <xf numFmtId="185" fontId="5" fillId="0" borderId="22" xfId="0" applyNumberFormat="1" applyFont="1" applyBorder="1" applyAlignment="1">
      <alignment horizontal="center" vertical="center"/>
    </xf>
    <xf numFmtId="185" fontId="5" fillId="0" borderId="21" xfId="0" applyNumberFormat="1" applyFont="1" applyBorder="1" applyAlignment="1">
      <alignment horizontal="center" vertical="center"/>
    </xf>
    <xf numFmtId="185" fontId="5" fillId="0" borderId="9" xfId="1" applyNumberFormat="1" applyFont="1" applyBorder="1" applyAlignment="1">
      <alignment horizontal="center" vertical="center"/>
    </xf>
    <xf numFmtId="185" fontId="5" fillId="0" borderId="23" xfId="0" applyNumberFormat="1" applyFont="1" applyBorder="1" applyAlignment="1">
      <alignment horizontal="center" vertical="center"/>
    </xf>
    <xf numFmtId="185" fontId="5" fillId="0" borderId="3" xfId="0" applyNumberFormat="1" applyFont="1" applyBorder="1" applyAlignment="1">
      <alignment horizontal="center" vertical="center"/>
    </xf>
    <xf numFmtId="185" fontId="5" fillId="0" borderId="26" xfId="0" applyNumberFormat="1" applyFont="1" applyFill="1" applyBorder="1" applyAlignment="1">
      <alignment horizontal="center"/>
    </xf>
    <xf numFmtId="185" fontId="5" fillId="0" borderId="24" xfId="0" applyNumberFormat="1" applyFont="1" applyBorder="1" applyAlignment="1">
      <alignment horizontal="center" vertical="center"/>
    </xf>
    <xf numFmtId="185" fontId="5" fillId="0" borderId="25" xfId="0" applyNumberFormat="1" applyFont="1" applyBorder="1" applyAlignment="1">
      <alignment horizontal="center" vertical="center"/>
    </xf>
    <xf numFmtId="185" fontId="5" fillId="0" borderId="0" xfId="0" applyNumberFormat="1" applyFont="1" applyFill="1" applyBorder="1" applyAlignment="1">
      <alignment horizontal="center"/>
    </xf>
    <xf numFmtId="185" fontId="5" fillId="0" borderId="16" xfId="0" applyNumberFormat="1" applyFont="1" applyBorder="1" applyAlignment="1">
      <alignment horizontal="center" vertical="center"/>
    </xf>
    <xf numFmtId="185" fontId="5" fillId="0" borderId="0" xfId="0" applyNumberFormat="1" applyFont="1" applyBorder="1">
      <alignment vertical="center"/>
    </xf>
    <xf numFmtId="185" fontId="5"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5" fillId="0" borderId="5" xfId="0" applyNumberFormat="1" applyFont="1" applyBorder="1" applyAlignment="1">
      <alignment horizontal="center" vertical="center"/>
    </xf>
    <xf numFmtId="185" fontId="5" fillId="0" borderId="30" xfId="0" applyNumberFormat="1" applyFont="1" applyBorder="1" applyAlignment="1">
      <alignment horizontal="center" vertical="center"/>
    </xf>
    <xf numFmtId="185" fontId="5" fillId="0" borderId="31" xfId="0" applyNumberFormat="1" applyFont="1" applyBorder="1" applyAlignment="1">
      <alignment horizontal="center" vertical="center"/>
    </xf>
    <xf numFmtId="0" fontId="0" fillId="0" borderId="0" xfId="0"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5" fillId="0" borderId="9" xfId="0" applyFont="1" applyBorder="1" applyAlignment="1">
      <alignment horizontal="left" vertical="center"/>
    </xf>
    <xf numFmtId="0" fontId="5" fillId="0" borderId="12" xfId="0" applyFont="1" applyBorder="1" applyAlignment="1">
      <alignment vertical="center"/>
    </xf>
    <xf numFmtId="0" fontId="5"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5" fillId="0" borderId="10" xfId="0" applyFont="1" applyBorder="1" applyAlignment="1">
      <alignment horizontal="center" vertical="center"/>
    </xf>
    <xf numFmtId="0" fontId="5"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3" xfId="0" applyNumberFormat="1" applyFont="1" applyBorder="1" applyAlignment="1">
      <alignment horizontal="center"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2" xfId="0" applyNumberFormat="1" applyFont="1" applyBorder="1" applyAlignment="1">
      <alignment horizontal="center"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0" xfId="0" applyNumberFormat="1" applyFont="1" applyBorder="1" applyAlignment="1">
      <alignment horizontal="center" vertical="center"/>
    </xf>
    <xf numFmtId="178" fontId="1" fillId="0" borderId="10"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32" xfId="0" applyNumberFormat="1" applyFont="1" applyBorder="1" applyAlignment="1">
      <alignment horizontal="center" vertical="center"/>
    </xf>
    <xf numFmtId="178" fontId="1" fillId="0" borderId="10" xfId="0" applyNumberFormat="1" applyFont="1" applyBorder="1" applyAlignment="1">
      <alignment horizontal="center" vertical="center"/>
    </xf>
    <xf numFmtId="180" fontId="5" fillId="0" borderId="17" xfId="1"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5" fillId="0" borderId="0" xfId="0" applyNumberFormat="1" applyFont="1" applyAlignment="1">
      <alignment horizontal="center" vertical="center"/>
    </xf>
    <xf numFmtId="180" fontId="5" fillId="0" borderId="21"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4" xfId="0" applyNumberFormat="1" applyFont="1" applyBorder="1" applyAlignment="1">
      <alignment horizontal="center" vertical="center"/>
    </xf>
    <xf numFmtId="180" fontId="5" fillId="0" borderId="30" xfId="0" applyNumberFormat="1" applyFont="1" applyBorder="1" applyAlignment="1">
      <alignment horizontal="center" vertical="center"/>
    </xf>
    <xf numFmtId="180" fontId="5" fillId="0" borderId="31" xfId="0" applyNumberFormat="1" applyFont="1" applyBorder="1" applyAlignment="1">
      <alignment horizontal="center" vertical="center"/>
    </xf>
    <xf numFmtId="0" fontId="1" fillId="0" borderId="0" xfId="3" applyFill="1" applyAlignment="1">
      <alignment wrapText="1"/>
    </xf>
    <xf numFmtId="0" fontId="1" fillId="0" borderId="0" xfId="4" applyFill="1" applyAlignment="1">
      <alignment wrapText="1"/>
    </xf>
    <xf numFmtId="38" fontId="3" fillId="0" borderId="6" xfId="1" applyFont="1" applyFill="1" applyBorder="1">
      <alignment vertical="center"/>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8"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8"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2" fillId="0" borderId="0"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lignment vertical="center"/>
    </xf>
    <xf numFmtId="49" fontId="5"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Fill="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horizontal="center" vertical="center"/>
    </xf>
    <xf numFmtId="176" fontId="7" fillId="0" borderId="0" xfId="0" applyNumberFormat="1" applyFont="1" applyBorder="1" applyAlignment="1">
      <alignment horizontal="right" vertical="center"/>
    </xf>
    <xf numFmtId="0" fontId="3" fillId="0" borderId="19" xfId="0" applyFont="1" applyBorder="1" applyAlignment="1">
      <alignment vertical="center"/>
    </xf>
    <xf numFmtId="183" fontId="5" fillId="0" borderId="20" xfId="0" applyNumberFormat="1" applyFont="1" applyBorder="1">
      <alignment vertical="center"/>
    </xf>
    <xf numFmtId="183" fontId="5" fillId="0" borderId="22" xfId="0" applyNumberFormat="1" applyFont="1" applyBorder="1">
      <alignment vertical="center"/>
    </xf>
    <xf numFmtId="180" fontId="9"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5" fontId="7" fillId="0" borderId="0" xfId="0" applyNumberFormat="1" applyFont="1" applyBorder="1" applyAlignment="1">
      <alignment horizontal="right" vertical="center"/>
    </xf>
    <xf numFmtId="185" fontId="5"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5" fillId="0" borderId="22" xfId="0" applyNumberFormat="1" applyFont="1" applyBorder="1">
      <alignment vertical="center"/>
    </xf>
    <xf numFmtId="185" fontId="9" fillId="0" borderId="21" xfId="0" applyNumberFormat="1" applyFont="1" applyBorder="1" applyAlignment="1">
      <alignment horizontal="center" vertical="center"/>
    </xf>
    <xf numFmtId="38" fontId="3" fillId="0" borderId="0" xfId="0" applyNumberFormat="1" applyFont="1" applyBorder="1" applyAlignment="1">
      <alignment horizontal="left" vertical="center"/>
    </xf>
    <xf numFmtId="0" fontId="14"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8" fontId="25"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5"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1" fillId="0" borderId="37" xfId="0" applyFont="1" applyBorder="1" applyAlignment="1">
      <alignment horizontal="left" vertical="center"/>
    </xf>
    <xf numFmtId="0" fontId="11"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8"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3"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8" fillId="0" borderId="0" xfId="0" applyFont="1" applyBorder="1" applyAlignment="1">
      <alignment horizontal="left" vertical="center"/>
    </xf>
    <xf numFmtId="0" fontId="18" fillId="0" borderId="0" xfId="0" applyFont="1" applyBorder="1">
      <alignment vertical="center"/>
    </xf>
    <xf numFmtId="0" fontId="17" fillId="0" borderId="0" xfId="0" applyFont="1" applyBorder="1">
      <alignment vertical="center"/>
    </xf>
    <xf numFmtId="0" fontId="0" fillId="0" borderId="0" xfId="0" applyFont="1" applyBorder="1">
      <alignment vertical="center"/>
    </xf>
    <xf numFmtId="0" fontId="7" fillId="0" borderId="0" xfId="0" applyFont="1" applyBorder="1">
      <alignment vertical="center"/>
    </xf>
    <xf numFmtId="0" fontId="6" fillId="0" borderId="0" xfId="0" applyFont="1" applyBorder="1" applyAlignment="1">
      <alignment horizontal="center" vertical="center"/>
    </xf>
    <xf numFmtId="0" fontId="6"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2" xfId="1" applyFont="1" applyFill="1" applyBorder="1">
      <alignment vertical="center"/>
    </xf>
    <xf numFmtId="38" fontId="3" fillId="0" borderId="0" xfId="1" applyFont="1" applyBorder="1" applyAlignment="1">
      <alignment horizontal="right"/>
    </xf>
    <xf numFmtId="38" fontId="3" fillId="0" borderId="1" xfId="1" applyFont="1" applyFill="1" applyBorder="1">
      <alignment vertical="center"/>
    </xf>
    <xf numFmtId="38" fontId="3" fillId="0" borderId="39" xfId="1" applyFont="1" applyBorder="1">
      <alignment vertical="center"/>
    </xf>
    <xf numFmtId="38" fontId="3" fillId="0" borderId="39" xfId="1" applyFont="1" applyFill="1" applyBorder="1">
      <alignment vertical="center"/>
    </xf>
    <xf numFmtId="0" fontId="7" fillId="0" borderId="0" xfId="0" applyFont="1" applyBorder="1" applyAlignment="1">
      <alignment vertical="top"/>
    </xf>
    <xf numFmtId="0" fontId="5" fillId="0" borderId="0" xfId="0" applyFont="1" applyBorder="1" applyAlignment="1">
      <alignment horizontal="center"/>
    </xf>
    <xf numFmtId="188" fontId="5" fillId="0" borderId="0" xfId="1" applyNumberFormat="1" applyFont="1" applyBorder="1" applyAlignment="1">
      <alignment horizontal="center"/>
    </xf>
    <xf numFmtId="0" fontId="3" fillId="0" borderId="0" xfId="0" applyFont="1" applyBorder="1" applyAlignment="1"/>
    <xf numFmtId="0" fontId="5" fillId="0" borderId="0" xfId="0" applyFont="1" applyBorder="1" applyAlignment="1">
      <alignment vertical="top"/>
    </xf>
    <xf numFmtId="0" fontId="5" fillId="0" borderId="0" xfId="0" applyFont="1" applyBorder="1" applyAlignment="1"/>
    <xf numFmtId="0" fontId="0" fillId="0" borderId="0" xfId="0" applyFont="1" applyBorder="1" applyAlignment="1">
      <alignment horizontal="center" vertical="center"/>
    </xf>
    <xf numFmtId="0" fontId="12" fillId="0" borderId="0" xfId="0" applyNumberFormat="1" applyFont="1" applyBorder="1" applyAlignment="1">
      <alignment vertical="center" wrapText="1"/>
    </xf>
    <xf numFmtId="0" fontId="12" fillId="0" borderId="0" xfId="0" applyNumberFormat="1" applyFont="1" applyBorder="1" applyAlignment="1">
      <alignment vertical="center"/>
    </xf>
    <xf numFmtId="178" fontId="1" fillId="0" borderId="6" xfId="0" applyNumberFormat="1" applyFont="1" applyBorder="1" applyAlignment="1">
      <alignment vertical="center"/>
    </xf>
    <xf numFmtId="183" fontId="5" fillId="0" borderId="37" xfId="0" applyNumberFormat="1" applyFont="1" applyBorder="1">
      <alignment vertical="center"/>
    </xf>
    <xf numFmtId="185" fontId="5" fillId="0" borderId="37" xfId="0" applyNumberFormat="1" applyFont="1" applyBorder="1">
      <alignment vertical="center"/>
    </xf>
    <xf numFmtId="183" fontId="5" fillId="0" borderId="19" xfId="0" applyNumberFormat="1" applyFont="1" applyBorder="1" applyAlignment="1">
      <alignment horizontal="right" vertical="center"/>
    </xf>
    <xf numFmtId="183" fontId="5" fillId="0" borderId="38" xfId="0" applyNumberFormat="1" applyFont="1" applyBorder="1" applyAlignment="1">
      <alignment horizontal="right" vertical="center"/>
    </xf>
    <xf numFmtId="183" fontId="5" fillId="0" borderId="38" xfId="0" applyNumberFormat="1" applyFont="1" applyBorder="1" applyAlignment="1">
      <alignment horizontal="center" vertical="center"/>
    </xf>
    <xf numFmtId="183" fontId="5" fillId="0" borderId="38" xfId="0" applyNumberFormat="1" applyFont="1" applyBorder="1">
      <alignment vertical="center"/>
    </xf>
    <xf numFmtId="185" fontId="5" fillId="0" borderId="38" xfId="0" applyNumberFormat="1" applyFont="1" applyBorder="1" applyAlignment="1">
      <alignment horizontal="right" vertical="center"/>
    </xf>
    <xf numFmtId="185" fontId="5" fillId="0" borderId="38" xfId="0" applyNumberFormat="1" applyFont="1" applyBorder="1" applyAlignment="1">
      <alignment horizontal="center" vertical="center"/>
    </xf>
    <xf numFmtId="185" fontId="5" fillId="0" borderId="38" xfId="0" applyNumberFormat="1" applyFont="1" applyBorder="1">
      <alignment vertical="center"/>
    </xf>
    <xf numFmtId="185" fontId="5" fillId="0" borderId="0" xfId="0" applyNumberFormat="1" applyFont="1" applyProtection="1">
      <alignment vertical="center"/>
      <protection locked="0"/>
    </xf>
    <xf numFmtId="183" fontId="5"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5" fillId="0" borderId="0" xfId="0" applyFont="1">
      <alignment vertical="center"/>
    </xf>
    <xf numFmtId="0" fontId="5" fillId="0" borderId="0" xfId="0" applyFont="1" applyAlignment="1">
      <alignment horizontal="right" vertical="center"/>
    </xf>
    <xf numFmtId="181" fontId="5" fillId="0" borderId="0" xfId="0" applyNumberFormat="1" applyFont="1" applyAlignment="1">
      <alignment vertical="center"/>
    </xf>
    <xf numFmtId="0" fontId="5" fillId="3" borderId="7" xfId="0" applyFont="1" applyFill="1" applyBorder="1" applyAlignment="1">
      <alignment horizontal="center" vertical="center"/>
    </xf>
    <xf numFmtId="0" fontId="5" fillId="3" borderId="6" xfId="0" applyFont="1" applyFill="1" applyBorder="1" applyAlignment="1">
      <alignment horizontal="center" vertical="center" wrapText="1"/>
    </xf>
    <xf numFmtId="0" fontId="5"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186" fontId="27" fillId="0" borderId="0" xfId="1" applyNumberFormat="1" applyFont="1" applyFill="1" applyAlignment="1">
      <alignment horizontal="right" vertical="center"/>
    </xf>
    <xf numFmtId="0" fontId="25" fillId="0" borderId="0" xfId="0" applyFont="1" applyFill="1" applyAlignment="1">
      <alignment horizontal="left" vertical="center"/>
    </xf>
    <xf numFmtId="187" fontId="25" fillId="0" borderId="0" xfId="1" applyNumberFormat="1" applyFont="1" applyFill="1" applyAlignment="1">
      <alignment horizontal="right" vertical="center"/>
    </xf>
    <xf numFmtId="0" fontId="3" fillId="3" borderId="10" xfId="0" applyFont="1" applyFill="1" applyBorder="1" applyAlignment="1">
      <alignment horizontal="center" vertical="center"/>
    </xf>
    <xf numFmtId="178" fontId="5" fillId="0" borderId="0" xfId="0" applyNumberFormat="1" applyFont="1" applyFill="1" applyAlignment="1">
      <alignment horizontal="right" vertical="center"/>
    </xf>
    <xf numFmtId="178" fontId="5" fillId="0" borderId="0" xfId="0" applyNumberFormat="1" applyFont="1" applyFill="1" applyAlignment="1">
      <alignment horizontal="right"/>
    </xf>
    <xf numFmtId="0" fontId="5" fillId="3" borderId="9" xfId="0" applyFont="1" applyFill="1" applyBorder="1" applyAlignment="1">
      <alignment horizontal="center" vertical="center"/>
    </xf>
    <xf numFmtId="0" fontId="5" fillId="3" borderId="13" xfId="0" applyFont="1" applyFill="1" applyBorder="1" applyAlignment="1">
      <alignment vertical="center"/>
    </xf>
    <xf numFmtId="0" fontId="5" fillId="3" borderId="3" xfId="0" applyFont="1" applyFill="1" applyBorder="1" applyAlignment="1">
      <alignment vertical="center"/>
    </xf>
    <xf numFmtId="0" fontId="5" fillId="3" borderId="8" xfId="0" applyFont="1" applyFill="1" applyBorder="1" applyAlignment="1">
      <alignment vertical="center"/>
    </xf>
    <xf numFmtId="0" fontId="3" fillId="3" borderId="4" xfId="0" applyFont="1" applyFill="1" applyBorder="1" applyAlignment="1">
      <alignment vertical="center"/>
    </xf>
    <xf numFmtId="0" fontId="3" fillId="3" borderId="4" xfId="0" applyFont="1" applyFill="1" applyBorder="1" applyAlignment="1">
      <alignment horizontal="center" vertical="center"/>
    </xf>
    <xf numFmtId="0" fontId="28" fillId="3" borderId="2" xfId="2" applyFont="1" applyFill="1" applyBorder="1" applyAlignment="1">
      <alignment horizontal="center" vertical="center" wrapText="1"/>
    </xf>
    <xf numFmtId="38" fontId="25" fillId="2" borderId="2" xfId="1" applyFont="1" applyFill="1" applyBorder="1" applyProtection="1">
      <alignment vertical="center"/>
      <protection locked="0"/>
    </xf>
    <xf numFmtId="38" fontId="25" fillId="2" borderId="6" xfId="1" applyFont="1" applyFill="1" applyBorder="1" applyProtection="1">
      <alignment vertical="center"/>
      <protection locked="0"/>
    </xf>
    <xf numFmtId="38" fontId="25" fillId="2" borderId="1" xfId="1" applyFont="1" applyFill="1" applyBorder="1" applyProtection="1">
      <alignment vertical="center"/>
      <protection locked="0"/>
    </xf>
    <xf numFmtId="38" fontId="25"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0" fontId="0" fillId="0" borderId="0" xfId="0" applyAlignment="1" applyProtection="1">
      <alignment vertical="center"/>
      <protection locked="0"/>
    </xf>
    <xf numFmtId="0" fontId="22" fillId="3" borderId="7" xfId="0" applyFont="1" applyFill="1" applyBorder="1" applyAlignment="1">
      <alignment horizontal="center" vertical="center"/>
    </xf>
    <xf numFmtId="181" fontId="22" fillId="3" borderId="6" xfId="0" applyNumberFormat="1" applyFont="1" applyFill="1" applyBorder="1" applyAlignment="1">
      <alignment horizontal="center" vertical="center" wrapText="1"/>
    </xf>
    <xf numFmtId="181" fontId="22" fillId="3" borderId="15" xfId="0" applyNumberFormat="1" applyFont="1" applyFill="1" applyBorder="1" applyAlignment="1">
      <alignment horizontal="center" vertical="center"/>
    </xf>
    <xf numFmtId="0" fontId="22" fillId="3" borderId="6" xfId="0" applyFont="1" applyFill="1" applyBorder="1" applyAlignment="1">
      <alignment horizontal="center" vertical="center"/>
    </xf>
    <xf numFmtId="0" fontId="22" fillId="3" borderId="15" xfId="0" applyFont="1" applyFill="1" applyBorder="1" applyAlignment="1">
      <alignment horizontal="center" vertical="center"/>
    </xf>
    <xf numFmtId="181" fontId="22" fillId="0" borderId="0" xfId="0" applyNumberFormat="1" applyFont="1" applyAlignment="1">
      <alignment horizontal="right" vertical="center"/>
    </xf>
    <xf numFmtId="0" fontId="22" fillId="3" borderId="6" xfId="0" applyFont="1" applyFill="1" applyBorder="1" applyAlignment="1">
      <alignment horizontal="center" vertical="center" shrinkToFit="1"/>
    </xf>
    <xf numFmtId="0" fontId="22" fillId="3" borderId="15" xfId="0" applyFont="1" applyFill="1" applyBorder="1" applyAlignment="1">
      <alignment horizontal="center" vertical="center" shrinkToFit="1"/>
    </xf>
    <xf numFmtId="181" fontId="22"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5" fillId="0" borderId="0" xfId="0" applyNumberFormat="1" applyFont="1" applyBorder="1" applyAlignment="1">
      <alignment horizontal="right" vertical="center"/>
    </xf>
    <xf numFmtId="0" fontId="0" fillId="0" borderId="0" xfId="0" applyProtection="1">
      <alignment vertical="center"/>
    </xf>
    <xf numFmtId="0" fontId="23" fillId="0" borderId="0" xfId="0" applyFont="1" applyProtection="1">
      <alignment vertical="center"/>
    </xf>
    <xf numFmtId="0" fontId="11" fillId="0" borderId="0" xfId="0" applyFont="1" applyProtection="1">
      <alignment vertical="center"/>
    </xf>
    <xf numFmtId="0" fontId="3" fillId="0" borderId="0" xfId="0" applyFont="1" applyProtection="1">
      <alignment vertical="center"/>
    </xf>
    <xf numFmtId="0" fontId="8" fillId="0" borderId="0" xfId="0" applyFont="1" applyProtection="1">
      <alignment vertical="center"/>
    </xf>
    <xf numFmtId="0" fontId="5" fillId="0" borderId="0" xfId="0" applyFont="1" applyProtection="1">
      <alignment vertical="center"/>
    </xf>
    <xf numFmtId="38" fontId="3" fillId="2" borderId="6" xfId="1" applyFont="1" applyFill="1" applyBorder="1" applyProtection="1">
      <alignment vertical="center"/>
      <protection locked="0"/>
    </xf>
    <xf numFmtId="183" fontId="5" fillId="0" borderId="18" xfId="1" applyNumberFormat="1" applyFont="1" applyBorder="1" applyAlignment="1">
      <alignment horizontal="left" vertical="center"/>
    </xf>
    <xf numFmtId="185" fontId="5"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5" fillId="0" borderId="0" xfId="0" applyFont="1" applyBorder="1" applyAlignment="1">
      <alignment horizontal="center" vertical="top"/>
    </xf>
    <xf numFmtId="0" fontId="5" fillId="0" borderId="0" xfId="0" applyFont="1" applyBorder="1" applyAlignment="1">
      <alignment horizontal="right" vertical="top"/>
    </xf>
    <xf numFmtId="0" fontId="0" fillId="0" borderId="0" xfId="0" applyBorder="1" applyAlignment="1">
      <alignment horizontal="left" vertical="top"/>
    </xf>
    <xf numFmtId="190" fontId="28" fillId="0" borderId="2" xfId="2" quotePrefix="1" applyNumberFormat="1" applyFont="1" applyBorder="1" applyAlignment="1">
      <alignment horizontal="center" vertical="center"/>
    </xf>
    <xf numFmtId="0" fontId="28" fillId="0" borderId="2" xfId="2" applyFont="1" applyBorder="1" applyAlignment="1">
      <alignment vertical="center" shrinkToFit="1"/>
    </xf>
    <xf numFmtId="38" fontId="25" fillId="0" borderId="2" xfId="1" applyFont="1" applyBorder="1">
      <alignment vertical="center"/>
    </xf>
    <xf numFmtId="0" fontId="25" fillId="0" borderId="0" xfId="0" applyFont="1" applyBorder="1">
      <alignment vertical="center"/>
    </xf>
    <xf numFmtId="190" fontId="28" fillId="0" borderId="6" xfId="2" quotePrefix="1" applyNumberFormat="1" applyFont="1" applyBorder="1" applyAlignment="1">
      <alignment horizontal="center" vertical="center"/>
    </xf>
    <xf numFmtId="0" fontId="28" fillId="0" borderId="6" xfId="2" applyFont="1" applyBorder="1" applyAlignment="1">
      <alignment vertical="center" shrinkToFit="1"/>
    </xf>
    <xf numFmtId="38" fontId="25" fillId="0" borderId="6" xfId="1" applyFont="1" applyBorder="1">
      <alignment vertical="center"/>
    </xf>
    <xf numFmtId="0" fontId="25" fillId="0" borderId="0" xfId="0" applyFont="1" applyBorder="1" applyAlignment="1">
      <alignment horizontal="center" vertical="center"/>
    </xf>
    <xf numFmtId="0" fontId="25" fillId="0" borderId="0" xfId="0" applyFont="1" applyBorder="1" applyAlignment="1">
      <alignment shrinkToFit="1"/>
    </xf>
    <xf numFmtId="190" fontId="28" fillId="0" borderId="1" xfId="2" quotePrefix="1" applyNumberFormat="1" applyFont="1" applyBorder="1" applyAlignment="1">
      <alignment horizontal="center" vertical="center"/>
    </xf>
    <xf numFmtId="0" fontId="28" fillId="0" borderId="1" xfId="2" applyFont="1" applyBorder="1" applyAlignment="1">
      <alignment vertical="center" shrinkToFit="1"/>
    </xf>
    <xf numFmtId="38" fontId="25" fillId="0" borderId="1" xfId="1" applyFont="1" applyBorder="1">
      <alignment vertical="center"/>
    </xf>
    <xf numFmtId="38" fontId="31" fillId="0" borderId="3" xfId="0" applyNumberFormat="1" applyFont="1" applyBorder="1" applyAlignment="1">
      <alignment vertical="center" shrinkToFit="1"/>
    </xf>
    <xf numFmtId="0" fontId="31" fillId="3" borderId="7" xfId="0" applyFont="1" applyFill="1" applyBorder="1" applyAlignment="1">
      <alignment horizontal="center" vertical="center"/>
    </xf>
    <xf numFmtId="0" fontId="32" fillId="0" borderId="0" xfId="0" applyFont="1">
      <alignment vertical="center"/>
    </xf>
    <xf numFmtId="0" fontId="31" fillId="3" borderId="6" xfId="0" applyFont="1" applyFill="1" applyBorder="1" applyAlignment="1">
      <alignment horizontal="center" vertical="center"/>
    </xf>
    <xf numFmtId="0" fontId="25" fillId="0" borderId="0" xfId="0" applyFont="1">
      <alignment vertical="center"/>
    </xf>
    <xf numFmtId="0" fontId="31" fillId="3" borderId="7" xfId="0" applyFont="1" applyFill="1" applyBorder="1" applyAlignment="1">
      <alignment horizontal="center" vertical="center" shrinkToFit="1"/>
    </xf>
    <xf numFmtId="0" fontId="31" fillId="3" borderId="6" xfId="0" applyFont="1" applyFill="1" applyBorder="1" applyAlignment="1">
      <alignment horizontal="center" vertical="center" shrinkToFit="1"/>
    </xf>
    <xf numFmtId="0" fontId="26" fillId="0" borderId="0" xfId="3" applyFont="1" applyFill="1"/>
    <xf numFmtId="176" fontId="26" fillId="0" borderId="0" xfId="3" applyNumberFormat="1" applyFont="1" applyFill="1"/>
    <xf numFmtId="190" fontId="28" fillId="3" borderId="1" xfId="2" quotePrefix="1" applyNumberFormat="1" applyFont="1" applyFill="1" applyBorder="1" applyAlignment="1">
      <alignment horizontal="left" vertical="center"/>
    </xf>
    <xf numFmtId="190" fontId="28" fillId="3" borderId="1" xfId="2" applyNumberFormat="1" applyFont="1" applyFill="1" applyBorder="1" applyAlignment="1">
      <alignment horizontal="left" vertical="center"/>
    </xf>
    <xf numFmtId="0" fontId="25" fillId="3" borderId="1" xfId="3" applyFont="1" applyFill="1" applyBorder="1" applyAlignment="1">
      <alignment vertical="center"/>
    </xf>
    <xf numFmtId="0" fontId="25" fillId="0" borderId="0" xfId="3" applyFont="1" applyFill="1" applyAlignment="1">
      <alignment vertical="center" wrapText="1"/>
    </xf>
    <xf numFmtId="0" fontId="25" fillId="3" borderId="2" xfId="3" applyFont="1" applyFill="1" applyBorder="1" applyAlignment="1">
      <alignment horizontal="center" vertical="center" wrapText="1"/>
    </xf>
    <xf numFmtId="0" fontId="26" fillId="0" borderId="0" xfId="3" applyFont="1" applyFill="1" applyAlignment="1">
      <alignment wrapText="1"/>
    </xf>
    <xf numFmtId="190" fontId="28" fillId="0" borderId="3" xfId="2" quotePrefix="1" applyNumberFormat="1" applyFont="1" applyBorder="1" applyAlignment="1">
      <alignment horizontal="left" vertical="center"/>
    </xf>
    <xf numFmtId="0" fontId="28" fillId="0" borderId="8" xfId="2" applyFont="1" applyBorder="1" applyAlignment="1">
      <alignment vertical="center" shrinkToFit="1"/>
    </xf>
    <xf numFmtId="190" fontId="28" fillId="0" borderId="7" xfId="2" quotePrefix="1" applyNumberFormat="1" applyFont="1" applyBorder="1" applyAlignment="1">
      <alignment horizontal="left" vertical="center"/>
    </xf>
    <xf numFmtId="0" fontId="28" fillId="0" borderId="15" xfId="2" applyFont="1" applyBorder="1" applyAlignment="1">
      <alignment vertical="center" shrinkToFit="1"/>
    </xf>
    <xf numFmtId="0" fontId="28" fillId="0" borderId="4" xfId="2" applyFont="1" applyBorder="1" applyAlignment="1">
      <alignment vertical="center" shrinkToFit="1"/>
    </xf>
    <xf numFmtId="49" fontId="26" fillId="0" borderId="0" xfId="3" applyNumberFormat="1" applyFont="1" applyFill="1"/>
    <xf numFmtId="0" fontId="25" fillId="0" borderId="0" xfId="0" applyFont="1" applyBorder="1" applyAlignment="1">
      <alignment horizontal="right" vertical="center"/>
    </xf>
    <xf numFmtId="0" fontId="25" fillId="3" borderId="1" xfId="0" quotePrefix="1" applyFont="1" applyFill="1" applyBorder="1">
      <alignment vertical="center"/>
    </xf>
    <xf numFmtId="0" fontId="25" fillId="3" borderId="2" xfId="3" applyFont="1" applyFill="1" applyBorder="1" applyAlignment="1">
      <alignment vertical="center" wrapText="1"/>
    </xf>
    <xf numFmtId="177" fontId="26" fillId="0" borderId="0" xfId="3" applyNumberFormat="1" applyFont="1" applyFill="1"/>
    <xf numFmtId="0" fontId="25" fillId="0" borderId="7" xfId="0" quotePrefix="1" applyFont="1" applyBorder="1" applyAlignment="1">
      <alignment vertical="center" shrinkToFit="1"/>
    </xf>
    <xf numFmtId="0" fontId="25" fillId="0" borderId="15" xfId="3" applyFont="1" applyFill="1" applyBorder="1" applyAlignment="1">
      <alignment vertical="center" shrinkToFit="1"/>
    </xf>
    <xf numFmtId="0" fontId="25" fillId="0" borderId="10" xfId="0" quotePrefix="1" applyFont="1" applyBorder="1" applyAlignment="1">
      <alignment vertical="center" shrinkToFit="1"/>
    </xf>
    <xf numFmtId="0" fontId="25" fillId="0" borderId="4" xfId="3" applyFont="1" applyFill="1" applyBorder="1" applyAlignment="1">
      <alignment vertical="center" shrinkToFit="1"/>
    </xf>
    <xf numFmtId="184" fontId="26" fillId="0" borderId="0" xfId="3" applyNumberFormat="1" applyFont="1" applyFill="1"/>
    <xf numFmtId="0" fontId="26" fillId="0" borderId="0" xfId="4" applyFont="1" applyFill="1"/>
    <xf numFmtId="190" fontId="28" fillId="0" borderId="3" xfId="2" quotePrefix="1" applyNumberFormat="1" applyFont="1" applyFill="1" applyBorder="1" applyAlignment="1">
      <alignment horizontal="left" vertical="center"/>
    </xf>
    <xf numFmtId="0" fontId="28" fillId="0" borderId="8" xfId="2" applyFont="1" applyFill="1" applyBorder="1" applyAlignment="1">
      <alignment vertical="center" shrinkToFit="1"/>
    </xf>
    <xf numFmtId="0" fontId="25" fillId="0" borderId="0" xfId="4" applyFont="1" applyFill="1" applyAlignment="1">
      <alignment vertical="center"/>
    </xf>
    <xf numFmtId="0" fontId="26" fillId="0" borderId="0" xfId="4" applyFont="1" applyFill="1" applyAlignment="1">
      <alignment vertical="center"/>
    </xf>
    <xf numFmtId="0" fontId="25" fillId="0" borderId="0" xfId="4" applyFont="1" applyFill="1"/>
    <xf numFmtId="176" fontId="26" fillId="0" borderId="0" xfId="4" applyNumberFormat="1" applyFont="1" applyFill="1" applyAlignment="1">
      <alignment vertical="center"/>
    </xf>
    <xf numFmtId="0" fontId="26" fillId="0" borderId="0" xfId="4" applyFont="1" applyFill="1" applyBorder="1" applyAlignment="1">
      <alignment vertical="center"/>
    </xf>
    <xf numFmtId="0" fontId="28" fillId="3" borderId="1" xfId="2" quotePrefix="1" applyFont="1" applyFill="1" applyBorder="1" applyAlignment="1">
      <alignment horizontal="left" vertical="center"/>
    </xf>
    <xf numFmtId="190" fontId="26" fillId="3" borderId="1" xfId="4" applyNumberFormat="1" applyFont="1" applyFill="1" applyBorder="1" applyAlignment="1">
      <alignment horizontal="left" vertical="center"/>
    </xf>
    <xf numFmtId="0" fontId="26" fillId="0" borderId="0" xfId="4" applyFont="1" applyFill="1" applyAlignment="1">
      <alignment wrapText="1"/>
    </xf>
    <xf numFmtId="176" fontId="26" fillId="0" borderId="0" xfId="4" applyNumberFormat="1" applyFont="1" applyFill="1"/>
    <xf numFmtId="0" fontId="26" fillId="0" borderId="0" xfId="0" applyFont="1" applyProtection="1">
      <alignment vertical="center"/>
      <protection locked="0"/>
    </xf>
    <xf numFmtId="0" fontId="26" fillId="0" borderId="0" xfId="0" applyFont="1">
      <alignment vertical="center"/>
    </xf>
    <xf numFmtId="0" fontId="25" fillId="5" borderId="6" xfId="0" applyFont="1" applyFill="1" applyBorder="1">
      <alignment vertical="center"/>
    </xf>
    <xf numFmtId="0" fontId="32" fillId="0" borderId="0" xfId="0" applyFont="1" applyAlignment="1">
      <alignment horizontal="right"/>
    </xf>
    <xf numFmtId="0" fontId="25" fillId="0" borderId="0" xfId="0" applyFont="1" applyFill="1">
      <alignment vertical="center"/>
    </xf>
    <xf numFmtId="0" fontId="32" fillId="0" borderId="0" xfId="0" applyFont="1" applyAlignment="1">
      <alignment horizontal="right" vertical="top"/>
    </xf>
    <xf numFmtId="0" fontId="25" fillId="3" borderId="1" xfId="0" applyFont="1" applyFill="1" applyBorder="1" applyAlignment="1">
      <alignment horizontal="center" shrinkToFit="1"/>
    </xf>
    <xf numFmtId="0" fontId="25" fillId="3" borderId="12" xfId="0" applyFont="1" applyFill="1" applyBorder="1" applyAlignment="1">
      <alignment horizontal="center" shrinkToFit="1"/>
    </xf>
    <xf numFmtId="0" fontId="25" fillId="3" borderId="16" xfId="0" applyFont="1" applyFill="1" applyBorder="1" applyAlignment="1">
      <alignment horizontal="center" shrinkToFit="1"/>
    </xf>
    <xf numFmtId="0" fontId="26" fillId="0" borderId="0" xfId="0" applyFont="1" applyAlignment="1">
      <alignment horizontal="center" vertical="center"/>
    </xf>
    <xf numFmtId="0" fontId="25" fillId="3" borderId="5" xfId="0" applyFont="1" applyFill="1" applyBorder="1" applyAlignment="1">
      <alignment horizontal="center" vertical="center" shrinkToFit="1"/>
    </xf>
    <xf numFmtId="0" fontId="25" fillId="3" borderId="0" xfId="0" applyFont="1" applyFill="1" applyBorder="1" applyAlignment="1">
      <alignment horizontal="center" vertical="center" shrinkToFit="1"/>
    </xf>
    <xf numFmtId="0" fontId="25" fillId="3" borderId="40" xfId="0" applyFont="1" applyFill="1" applyBorder="1" applyAlignment="1">
      <alignment horizontal="center" vertical="center" shrinkToFit="1"/>
    </xf>
    <xf numFmtId="0" fontId="25" fillId="3" borderId="2" xfId="0" applyFont="1" applyFill="1" applyBorder="1" applyAlignment="1">
      <alignment horizontal="center" vertical="top" shrinkToFit="1"/>
    </xf>
    <xf numFmtId="0" fontId="25" fillId="3" borderId="11" xfId="0" applyFont="1" applyFill="1" applyBorder="1" applyAlignment="1">
      <alignment horizontal="center" vertical="top" shrinkToFit="1"/>
    </xf>
    <xf numFmtId="0" fontId="25" fillId="3" borderId="10" xfId="0" applyFont="1" applyFill="1" applyBorder="1" applyAlignment="1">
      <alignment horizontal="center" vertical="top" shrinkToFit="1"/>
    </xf>
    <xf numFmtId="0" fontId="25" fillId="3" borderId="41" xfId="0" applyFont="1" applyFill="1" applyBorder="1" applyAlignment="1">
      <alignment horizontal="center" vertical="top" shrinkToFit="1"/>
    </xf>
    <xf numFmtId="190" fontId="25" fillId="0" borderId="9" xfId="0" applyNumberFormat="1" applyFont="1" applyFill="1" applyBorder="1" applyAlignment="1">
      <alignment horizontal="left" vertical="center" shrinkToFit="1"/>
    </xf>
    <xf numFmtId="0" fontId="25" fillId="0" borderId="13" xfId="0" applyFont="1" applyFill="1" applyBorder="1" applyAlignment="1">
      <alignment vertical="center" shrinkToFit="1"/>
    </xf>
    <xf numFmtId="190" fontId="25" fillId="0" borderId="3" xfId="0" applyNumberFormat="1" applyFont="1" applyFill="1" applyBorder="1" applyAlignment="1">
      <alignment horizontal="left" vertical="center" shrinkToFit="1"/>
    </xf>
    <xf numFmtId="0" fontId="25" fillId="0" borderId="8" xfId="0" applyFont="1" applyFill="1" applyBorder="1" applyAlignment="1">
      <alignment vertical="center" shrinkToFit="1"/>
    </xf>
    <xf numFmtId="190" fontId="25" fillId="0" borderId="10" xfId="0" applyNumberFormat="1" applyFont="1" applyFill="1" applyBorder="1" applyAlignment="1">
      <alignment horizontal="left" vertical="center" shrinkToFit="1"/>
    </xf>
    <xf numFmtId="0" fontId="25" fillId="0" borderId="4" xfId="0" applyFont="1" applyFill="1" applyBorder="1" applyAlignment="1">
      <alignment vertical="center" shrinkToFit="1"/>
    </xf>
    <xf numFmtId="0" fontId="25" fillId="0" borderId="0" xfId="0" applyFont="1" applyAlignment="1"/>
    <xf numFmtId="0" fontId="34" fillId="0" borderId="0" xfId="0" applyFont="1" applyFill="1" applyAlignment="1">
      <alignment vertical="center"/>
    </xf>
    <xf numFmtId="0" fontId="27" fillId="0" borderId="0" xfId="0" applyFont="1">
      <alignment vertical="center"/>
    </xf>
    <xf numFmtId="0" fontId="34" fillId="0" borderId="0" xfId="0" applyFont="1" applyFill="1">
      <alignment vertical="center"/>
    </xf>
    <xf numFmtId="178" fontId="25" fillId="0" borderId="0" xfId="0" applyNumberFormat="1" applyFont="1">
      <alignment vertical="center"/>
    </xf>
    <xf numFmtId="179" fontId="25" fillId="0" borderId="0" xfId="0" applyNumberFormat="1" applyFont="1">
      <alignment vertical="center"/>
    </xf>
    <xf numFmtId="178" fontId="32" fillId="0" borderId="0" xfId="0" applyNumberFormat="1" applyFont="1" applyAlignment="1">
      <alignment horizontal="right"/>
    </xf>
    <xf numFmtId="178" fontId="32" fillId="3" borderId="1" xfId="0" applyNumberFormat="1" applyFont="1" applyFill="1" applyBorder="1" applyAlignment="1">
      <alignment horizontal="center" vertical="center"/>
    </xf>
    <xf numFmtId="179" fontId="32" fillId="3" borderId="1" xfId="0" applyNumberFormat="1" applyFont="1" applyFill="1" applyBorder="1" applyAlignment="1">
      <alignment horizontal="center" vertical="center"/>
    </xf>
    <xf numFmtId="179" fontId="32" fillId="3" borderId="12" xfId="0" applyNumberFormat="1" applyFont="1" applyFill="1" applyBorder="1" applyAlignment="1">
      <alignment horizontal="center" vertical="center"/>
    </xf>
    <xf numFmtId="178" fontId="32" fillId="3" borderId="12" xfId="0" applyNumberFormat="1" applyFont="1" applyFill="1" applyBorder="1" applyAlignment="1">
      <alignment horizontal="center" vertical="center"/>
    </xf>
    <xf numFmtId="178" fontId="32" fillId="3" borderId="13" xfId="0" applyNumberFormat="1" applyFont="1" applyFill="1" applyBorder="1" applyAlignment="1">
      <alignment horizontal="center" vertical="center"/>
    </xf>
    <xf numFmtId="178" fontId="32" fillId="3" borderId="5"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xf>
    <xf numFmtId="178" fontId="32" fillId="3" borderId="1" xfId="0" applyNumberFormat="1" applyFont="1" applyFill="1" applyBorder="1" applyAlignment="1">
      <alignment horizontal="center" shrinkToFit="1"/>
    </xf>
    <xf numFmtId="178" fontId="32" fillId="3" borderId="5" xfId="0" applyNumberFormat="1" applyFont="1" applyFill="1" applyBorder="1" applyAlignment="1">
      <alignment horizontal="center" vertical="center"/>
    </xf>
    <xf numFmtId="178" fontId="32" fillId="3" borderId="5" xfId="0" applyNumberFormat="1" applyFont="1" applyFill="1" applyBorder="1" applyAlignment="1">
      <alignment horizontal="center" vertical="top" shrinkToFit="1"/>
    </xf>
    <xf numFmtId="178" fontId="25" fillId="3" borderId="2" xfId="0" applyNumberFormat="1" applyFont="1" applyFill="1" applyBorder="1" applyAlignment="1">
      <alignment horizontal="center" vertical="center"/>
    </xf>
    <xf numFmtId="179" fontId="25" fillId="3" borderId="2" xfId="0" applyNumberFormat="1" applyFont="1" applyFill="1" applyBorder="1" applyAlignment="1">
      <alignment horizontal="center" vertical="center"/>
    </xf>
    <xf numFmtId="178" fontId="25" fillId="3" borderId="4" xfId="0" applyNumberFormat="1" applyFont="1" applyFill="1" applyBorder="1" applyAlignment="1">
      <alignment horizontal="center" vertical="center"/>
    </xf>
    <xf numFmtId="179" fontId="25" fillId="0" borderId="6" xfId="0" applyNumberFormat="1" applyFont="1" applyBorder="1" applyAlignment="1">
      <alignment horizontal="right" vertical="center"/>
    </xf>
    <xf numFmtId="0" fontId="25" fillId="0" borderId="0" xfId="0" applyFont="1" applyFill="1" applyBorder="1">
      <alignment vertical="center"/>
    </xf>
    <xf numFmtId="0" fontId="32" fillId="3" borderId="1" xfId="0" applyFont="1" applyFill="1" applyBorder="1" applyAlignment="1">
      <alignment horizontal="center" vertical="center"/>
    </xf>
    <xf numFmtId="0" fontId="25" fillId="0" borderId="0" xfId="0" applyFont="1" applyFill="1" applyBorder="1" applyAlignment="1">
      <alignment horizontal="center"/>
    </xf>
    <xf numFmtId="0" fontId="32" fillId="3" borderId="3" xfId="0" applyFont="1" applyFill="1" applyBorder="1" applyAlignment="1">
      <alignment horizontal="center" vertical="center"/>
    </xf>
    <xf numFmtId="0" fontId="32" fillId="3" borderId="5"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5" xfId="0" applyFont="1" applyFill="1" applyBorder="1" applyAlignment="1">
      <alignment horizontal="center" vertical="center"/>
    </xf>
    <xf numFmtId="178" fontId="25" fillId="0" borderId="9" xfId="0" applyNumberFormat="1" applyFont="1" applyBorder="1">
      <alignment vertical="center"/>
    </xf>
    <xf numFmtId="177" fontId="25" fillId="0" borderId="0" xfId="0" applyNumberFormat="1" applyFont="1" applyFill="1" applyBorder="1">
      <alignment vertical="center"/>
    </xf>
    <xf numFmtId="178" fontId="25" fillId="0" borderId="0" xfId="0" applyNumberFormat="1" applyFont="1" applyFill="1" applyBorder="1">
      <alignment vertical="center"/>
    </xf>
    <xf numFmtId="178" fontId="25" fillId="0" borderId="3" xfId="0" applyNumberFormat="1" applyFont="1" applyBorder="1">
      <alignment vertical="center"/>
    </xf>
    <xf numFmtId="178" fontId="25" fillId="0" borderId="3" xfId="0" applyNumberFormat="1" applyFont="1" applyBorder="1" applyAlignment="1">
      <alignment horizontal="center"/>
    </xf>
    <xf numFmtId="177" fontId="25" fillId="0" borderId="0" xfId="0" applyNumberFormat="1" applyFont="1" applyFill="1" applyBorder="1" applyAlignment="1">
      <alignment horizontal="center"/>
    </xf>
    <xf numFmtId="178" fontId="25" fillId="0" borderId="10" xfId="0" applyNumberFormat="1" applyFont="1" applyBorder="1">
      <alignment vertical="center"/>
    </xf>
    <xf numFmtId="178" fontId="25" fillId="0" borderId="0" xfId="0" applyNumberFormat="1" applyFont="1" applyFill="1">
      <alignment vertical="center"/>
    </xf>
    <xf numFmtId="178" fontId="32" fillId="0" borderId="0" xfId="0" applyNumberFormat="1" applyFont="1" applyFill="1" applyAlignment="1">
      <alignment horizontal="right" vertical="center"/>
    </xf>
    <xf numFmtId="179" fontId="25" fillId="0" borderId="0" xfId="0" applyNumberFormat="1" applyFont="1" applyFill="1">
      <alignment vertical="center"/>
    </xf>
    <xf numFmtId="178" fontId="32" fillId="0" borderId="0" xfId="0" applyNumberFormat="1" applyFont="1" applyFill="1" applyAlignment="1">
      <alignment horizontal="right"/>
    </xf>
    <xf numFmtId="0" fontId="32" fillId="3" borderId="12" xfId="0" applyFont="1" applyFill="1" applyBorder="1" applyAlignment="1">
      <alignment horizontal="center" vertical="center"/>
    </xf>
    <xf numFmtId="0" fontId="32" fillId="3" borderId="13" xfId="0" applyFont="1" applyFill="1" applyBorder="1" applyAlignment="1">
      <alignment horizontal="center" vertical="center"/>
    </xf>
    <xf numFmtId="0" fontId="32" fillId="3" borderId="1" xfId="0" applyFont="1" applyFill="1" applyBorder="1" applyAlignment="1">
      <alignment horizontal="center" shrinkToFit="1"/>
    </xf>
    <xf numFmtId="0" fontId="32" fillId="3" borderId="5" xfId="0" applyFont="1" applyFill="1" applyBorder="1" applyAlignment="1">
      <alignment horizontal="center" vertical="top" shrinkToFit="1"/>
    </xf>
    <xf numFmtId="0" fontId="25" fillId="3" borderId="2" xfId="0" applyFont="1" applyFill="1" applyBorder="1" applyAlignment="1">
      <alignment horizontal="center" vertical="center"/>
    </xf>
    <xf numFmtId="0" fontId="25" fillId="0" borderId="5" xfId="0" applyFont="1" applyBorder="1">
      <alignment vertical="center"/>
    </xf>
    <xf numFmtId="0" fontId="25" fillId="0" borderId="5" xfId="0" applyFont="1" applyBorder="1" applyAlignment="1">
      <alignment horizontal="center"/>
    </xf>
    <xf numFmtId="0" fontId="25" fillId="0" borderId="3" xfId="0" applyFont="1" applyBorder="1">
      <alignment vertical="center"/>
    </xf>
    <xf numFmtId="0" fontId="25" fillId="0" borderId="2" xfId="0" applyFont="1" applyBorder="1">
      <alignment vertical="center"/>
    </xf>
    <xf numFmtId="0" fontId="32" fillId="3" borderId="5" xfId="0" applyFont="1" applyFill="1" applyBorder="1" applyAlignment="1">
      <alignment horizontal="center" vertical="center" shrinkToFit="1"/>
    </xf>
    <xf numFmtId="0" fontId="32" fillId="3" borderId="5" xfId="0" applyFont="1" applyFill="1" applyBorder="1" applyAlignment="1">
      <alignment horizontal="center" shrinkToFit="1"/>
    </xf>
    <xf numFmtId="0" fontId="25" fillId="3" borderId="2" xfId="0" applyFont="1" applyFill="1" applyBorder="1" applyAlignment="1">
      <alignment horizontal="center" vertical="center" shrinkToFit="1"/>
    </xf>
    <xf numFmtId="0" fontId="25" fillId="3" borderId="11" xfId="0" applyFont="1" applyFill="1" applyBorder="1" applyAlignment="1">
      <alignment horizontal="center" vertical="center"/>
    </xf>
    <xf numFmtId="0" fontId="25" fillId="3" borderId="11" xfId="0" applyFont="1" applyFill="1" applyBorder="1" applyAlignment="1">
      <alignment vertical="center"/>
    </xf>
    <xf numFmtId="0" fontId="25" fillId="0" borderId="0" xfId="0" applyFont="1" applyAlignment="1">
      <alignment horizontal="right" vertical="center"/>
    </xf>
    <xf numFmtId="179" fontId="32" fillId="0" borderId="0" xfId="0" applyNumberFormat="1" applyFont="1">
      <alignment vertical="center"/>
    </xf>
    <xf numFmtId="0" fontId="32" fillId="3" borderId="12" xfId="0" applyFont="1" applyFill="1" applyBorder="1">
      <alignment vertical="center"/>
    </xf>
    <xf numFmtId="0" fontId="32" fillId="3" borderId="13" xfId="0" applyFont="1" applyFill="1" applyBorder="1">
      <alignment vertical="center"/>
    </xf>
    <xf numFmtId="0" fontId="32" fillId="3" borderId="12" xfId="0" applyFont="1" applyFill="1" applyBorder="1" applyAlignment="1">
      <alignment horizontal="center" shrinkToFit="1"/>
    </xf>
    <xf numFmtId="0" fontId="32" fillId="3" borderId="13" xfId="0" applyFont="1" applyFill="1" applyBorder="1" applyAlignment="1">
      <alignment horizontal="center" shrinkToFit="1"/>
    </xf>
    <xf numFmtId="0" fontId="32" fillId="3" borderId="0" xfId="0" applyFont="1" applyFill="1" applyBorder="1" applyAlignment="1">
      <alignment horizontal="center" vertical="top" shrinkToFit="1"/>
    </xf>
    <xf numFmtId="0" fontId="32" fillId="3" borderId="8" xfId="0" applyFont="1" applyFill="1" applyBorder="1" applyAlignment="1">
      <alignment horizontal="center" vertical="top" shrinkToFit="1"/>
    </xf>
    <xf numFmtId="0" fontId="25" fillId="3" borderId="0" xfId="0" applyFont="1" applyFill="1" applyBorder="1" applyAlignment="1">
      <alignment horizontal="center" vertical="center"/>
    </xf>
    <xf numFmtId="0" fontId="25" fillId="3" borderId="4" xfId="0" applyFont="1" applyFill="1" applyBorder="1" applyAlignment="1">
      <alignment horizontal="center" vertical="center"/>
    </xf>
    <xf numFmtId="0" fontId="32" fillId="3" borderId="12" xfId="0" applyFont="1" applyFill="1" applyBorder="1" applyAlignment="1">
      <alignment horizontal="center"/>
    </xf>
    <xf numFmtId="0" fontId="32" fillId="3" borderId="13" xfId="0" applyFont="1" applyFill="1" applyBorder="1" applyAlignment="1">
      <alignment horizontal="center"/>
    </xf>
    <xf numFmtId="0" fontId="25" fillId="3" borderId="10" xfId="0" applyFont="1" applyFill="1" applyBorder="1" applyAlignment="1">
      <alignment horizontal="center" vertical="center" shrinkToFit="1"/>
    </xf>
    <xf numFmtId="0" fontId="25" fillId="3" borderId="4" xfId="0" applyFont="1" applyFill="1" applyBorder="1" applyAlignment="1">
      <alignment horizontal="center" vertical="center" shrinkToFit="1"/>
    </xf>
    <xf numFmtId="180" fontId="25" fillId="0" borderId="0" xfId="0" applyNumberFormat="1" applyFont="1" applyFill="1">
      <alignment vertical="center"/>
    </xf>
    <xf numFmtId="180" fontId="32" fillId="3" borderId="9" xfId="0" applyNumberFormat="1" applyFont="1" applyFill="1" applyBorder="1" applyAlignment="1">
      <alignment horizontal="center" vertical="center" shrinkToFit="1"/>
    </xf>
    <xf numFmtId="179" fontId="32" fillId="3" borderId="1" xfId="0" applyNumberFormat="1" applyFont="1" applyFill="1" applyBorder="1" applyAlignment="1">
      <alignment horizontal="center" shrinkToFit="1"/>
    </xf>
    <xf numFmtId="0" fontId="32" fillId="0" borderId="0" xfId="0" applyFont="1" applyFill="1" applyAlignment="1">
      <alignment horizontal="left" vertical="center"/>
    </xf>
    <xf numFmtId="0" fontId="32" fillId="0" borderId="0" xfId="0" applyFont="1" applyFill="1" applyAlignment="1">
      <alignment vertical="center"/>
    </xf>
    <xf numFmtId="180" fontId="32" fillId="3" borderId="3"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shrinkToFit="1"/>
    </xf>
    <xf numFmtId="180" fontId="32" fillId="3" borderId="3" xfId="0" applyNumberFormat="1" applyFont="1" applyFill="1" applyBorder="1" applyAlignment="1">
      <alignment horizontal="center" vertical="top" shrinkToFit="1"/>
    </xf>
    <xf numFmtId="179" fontId="32" fillId="3" borderId="5" xfId="0" applyNumberFormat="1" applyFont="1" applyFill="1" applyBorder="1" applyAlignment="1">
      <alignment horizontal="center" vertical="top" shrinkToFit="1"/>
    </xf>
    <xf numFmtId="180" fontId="32" fillId="3" borderId="8" xfId="0" applyNumberFormat="1" applyFont="1" applyFill="1" applyBorder="1" applyAlignment="1">
      <alignment horizontal="center" vertical="top" shrinkToFit="1"/>
    </xf>
    <xf numFmtId="180" fontId="25" fillId="3" borderId="3" xfId="0" applyNumberFormat="1" applyFont="1" applyFill="1" applyBorder="1" applyAlignment="1">
      <alignment horizontal="center" vertical="center" shrinkToFit="1"/>
    </xf>
    <xf numFmtId="179" fontId="25" fillId="3" borderId="5" xfId="0" applyNumberFormat="1" applyFont="1" applyFill="1" applyBorder="1" applyAlignment="1">
      <alignment horizontal="center" vertical="center" shrinkToFit="1"/>
    </xf>
    <xf numFmtId="180" fontId="25" fillId="3" borderId="8" xfId="0" applyNumberFormat="1" applyFont="1" applyFill="1" applyBorder="1" applyAlignment="1">
      <alignment horizontal="center" vertical="center" shrinkToFit="1"/>
    </xf>
    <xf numFmtId="183" fontId="3" fillId="0" borderId="0" xfId="0" applyNumberFormat="1" applyFont="1" applyBorder="1" applyAlignment="1">
      <alignment horizontal="center" vertical="center" shrinkToFit="1"/>
    </xf>
    <xf numFmtId="185" fontId="21" fillId="0" borderId="0" xfId="0" applyNumberFormat="1" applyFont="1" applyBorder="1" applyAlignment="1">
      <alignment vertical="center"/>
    </xf>
    <xf numFmtId="0" fontId="11" fillId="0" borderId="0" xfId="0" applyFont="1" applyAlignment="1" applyProtection="1">
      <alignment vertical="center"/>
      <protection hidden="1"/>
    </xf>
    <xf numFmtId="0" fontId="27" fillId="0" borderId="0" xfId="0" applyFont="1" applyAlignment="1">
      <alignment vertical="center"/>
    </xf>
    <xf numFmtId="0" fontId="27" fillId="0" borderId="0" xfId="0" applyFont="1" applyAlignment="1" applyProtection="1">
      <alignment vertical="center"/>
      <protection hidden="1"/>
    </xf>
    <xf numFmtId="0" fontId="1" fillId="0" borderId="0" xfId="3" applyFont="1" applyFill="1" applyAlignment="1">
      <alignment vertical="center"/>
    </xf>
    <xf numFmtId="178" fontId="3" fillId="0" borderId="8" xfId="0" applyNumberFormat="1" applyFont="1" applyBorder="1" applyAlignment="1">
      <alignment vertical="center"/>
    </xf>
    <xf numFmtId="178" fontId="3" fillId="0" borderId="6" xfId="0" applyNumberFormat="1" applyFont="1" applyBorder="1">
      <alignment vertical="center"/>
    </xf>
    <xf numFmtId="178" fontId="3" fillId="0" borderId="5" xfId="0" applyNumberFormat="1" applyFont="1" applyBorder="1">
      <alignment vertical="center"/>
    </xf>
    <xf numFmtId="180" fontId="0" fillId="0" borderId="6" xfId="0" applyNumberFormat="1" applyFont="1" applyBorder="1" applyAlignment="1">
      <alignment vertical="center"/>
    </xf>
    <xf numFmtId="180" fontId="0" fillId="0" borderId="0" xfId="0" applyNumberFormat="1" applyFont="1" applyBorder="1" applyAlignment="1">
      <alignment vertical="center"/>
    </xf>
    <xf numFmtId="180" fontId="0" fillId="0" borderId="34" xfId="0" applyNumberFormat="1" applyFont="1" applyBorder="1" applyAlignment="1">
      <alignment vertical="center"/>
    </xf>
    <xf numFmtId="180" fontId="0" fillId="0" borderId="11" xfId="0" applyNumberFormat="1" applyFont="1" applyBorder="1" applyAlignment="1">
      <alignment vertical="center"/>
    </xf>
    <xf numFmtId="182" fontId="0" fillId="0" borderId="15" xfId="0" applyNumberFormat="1" applyFont="1" applyBorder="1" applyAlignment="1">
      <alignment horizontal="center" vertical="center"/>
    </xf>
    <xf numFmtId="180" fontId="0" fillId="0" borderId="8" xfId="0" applyNumberFormat="1" applyFont="1" applyBorder="1" applyAlignment="1">
      <alignment vertical="center"/>
    </xf>
    <xf numFmtId="180" fontId="0" fillId="0" borderId="33" xfId="0" applyNumberFormat="1" applyFont="1" applyBorder="1" applyAlignment="1">
      <alignment vertical="center"/>
    </xf>
    <xf numFmtId="180" fontId="0" fillId="0" borderId="4" xfId="0" applyNumberFormat="1" applyFont="1" applyBorder="1" applyAlignment="1">
      <alignment vertical="center"/>
    </xf>
    <xf numFmtId="178" fontId="0" fillId="0" borderId="6" xfId="0" applyNumberFormat="1" applyFont="1" applyBorder="1" applyAlignment="1">
      <alignment vertical="center"/>
    </xf>
    <xf numFmtId="178" fontId="0" fillId="0" borderId="0" xfId="0" applyNumberFormat="1" applyFont="1" applyBorder="1" applyAlignment="1">
      <alignment vertical="center"/>
    </xf>
    <xf numFmtId="178" fontId="0" fillId="0" borderId="34" xfId="0" applyNumberFormat="1" applyFont="1" applyBorder="1" applyAlignment="1">
      <alignment vertical="center"/>
    </xf>
    <xf numFmtId="178" fontId="0" fillId="0" borderId="11" xfId="0" applyNumberFormat="1" applyFont="1" applyBorder="1" applyAlignment="1">
      <alignment vertical="center"/>
    </xf>
    <xf numFmtId="178" fontId="0" fillId="0" borderId="8" xfId="0" applyNumberFormat="1" applyFont="1" applyBorder="1" applyAlignment="1">
      <alignment vertical="center"/>
    </xf>
    <xf numFmtId="178" fontId="0" fillId="0" borderId="33" xfId="0" applyNumberFormat="1" applyFont="1" applyBorder="1" applyAlignment="1">
      <alignment vertical="center"/>
    </xf>
    <xf numFmtId="178" fontId="0" fillId="0" borderId="4" xfId="0" applyNumberFormat="1" applyFont="1" applyBorder="1" applyAlignment="1">
      <alignment vertical="center"/>
    </xf>
    <xf numFmtId="183" fontId="5" fillId="0" borderId="21" xfId="1" applyNumberFormat="1" applyFont="1" applyBorder="1" applyAlignment="1">
      <alignment horizontal="center" vertical="center"/>
    </xf>
    <xf numFmtId="183" fontId="5" fillId="0" borderId="3" xfId="1" applyNumberFormat="1" applyFont="1" applyBorder="1" applyAlignment="1">
      <alignment horizontal="center" vertical="center"/>
    </xf>
    <xf numFmtId="183" fontId="5" fillId="0" borderId="27" xfId="0" applyNumberFormat="1" applyFont="1" applyFill="1" applyBorder="1" applyAlignment="1">
      <alignment horizontal="center"/>
    </xf>
    <xf numFmtId="183" fontId="5" fillId="0" borderId="17" xfId="0" applyNumberFormat="1" applyFont="1" applyBorder="1" applyAlignment="1">
      <alignment horizontal="center" vertical="center"/>
    </xf>
    <xf numFmtId="183" fontId="5" fillId="0" borderId="17" xfId="1" applyNumberFormat="1" applyFont="1" applyBorder="1" applyAlignment="1">
      <alignment horizontal="center" vertical="center"/>
    </xf>
    <xf numFmtId="183" fontId="5" fillId="0" borderId="27" xfId="0" applyNumberFormat="1" applyFont="1" applyBorder="1" applyAlignment="1">
      <alignment horizontal="center" vertical="center"/>
    </xf>
    <xf numFmtId="38" fontId="5" fillId="0" borderId="17" xfId="1" applyFont="1" applyBorder="1" applyAlignment="1">
      <alignment horizontal="center" vertical="center"/>
    </xf>
    <xf numFmtId="180" fontId="3" fillId="0" borderId="35" xfId="0" applyNumberFormat="1" applyFont="1" applyBorder="1" applyAlignment="1">
      <alignment horizontal="center" vertical="center"/>
    </xf>
    <xf numFmtId="180" fontId="3" fillId="0" borderId="30"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3" fillId="0" borderId="5" xfId="0" applyNumberFormat="1" applyFont="1" applyBorder="1" applyAlignment="1">
      <alignment horizontal="center" vertical="center"/>
    </xf>
    <xf numFmtId="180" fontId="3" fillId="0" borderId="21" xfId="0" applyNumberFormat="1" applyFont="1" applyBorder="1" applyAlignment="1">
      <alignment horizontal="center" vertical="center"/>
    </xf>
    <xf numFmtId="180" fontId="9" fillId="0" borderId="0" xfId="0" applyNumberFormat="1" applyFont="1" applyBorder="1" applyAlignment="1">
      <alignment horizontal="center" vertical="center"/>
    </xf>
    <xf numFmtId="181" fontId="37" fillId="0" borderId="19" xfId="0" applyNumberFormat="1" applyFont="1" applyBorder="1" applyAlignment="1">
      <alignment horizontal="center" vertical="center"/>
    </xf>
    <xf numFmtId="185" fontId="5" fillId="0" borderId="21" xfId="1" applyNumberFormat="1" applyFont="1" applyBorder="1" applyAlignment="1">
      <alignment horizontal="center" vertical="center"/>
    </xf>
    <xf numFmtId="185" fontId="5" fillId="0" borderId="3" xfId="1" applyNumberFormat="1" applyFont="1" applyBorder="1" applyAlignment="1">
      <alignment horizontal="center" vertical="center"/>
    </xf>
    <xf numFmtId="185" fontId="5" fillId="0" borderId="27" xfId="0" applyNumberFormat="1" applyFont="1" applyFill="1" applyBorder="1" applyAlignment="1">
      <alignment horizontal="center"/>
    </xf>
    <xf numFmtId="185" fontId="5" fillId="0" borderId="17" xfId="0" applyNumberFormat="1" applyFont="1" applyBorder="1" applyAlignment="1">
      <alignment horizontal="center" vertical="center"/>
    </xf>
    <xf numFmtId="185" fontId="5" fillId="0" borderId="27" xfId="0" applyNumberFormat="1" applyFont="1" applyBorder="1" applyAlignment="1">
      <alignment horizontal="center" vertical="center"/>
    </xf>
    <xf numFmtId="185" fontId="3" fillId="0" borderId="35" xfId="0" applyNumberFormat="1" applyFont="1" applyBorder="1" applyAlignment="1">
      <alignment horizontal="center" vertical="center"/>
    </xf>
    <xf numFmtId="185" fontId="3" fillId="0" borderId="30"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3" fillId="0" borderId="21" xfId="0" applyNumberFormat="1" applyFont="1" applyBorder="1" applyAlignment="1">
      <alignment horizontal="center" vertical="center"/>
    </xf>
    <xf numFmtId="185" fontId="9" fillId="0" borderId="0" xfId="0" applyNumberFormat="1" applyFont="1" applyBorder="1" applyAlignment="1">
      <alignment horizontal="center" vertical="center"/>
    </xf>
    <xf numFmtId="189" fontId="37" fillId="0" borderId="0" xfId="0" applyNumberFormat="1" applyFont="1" applyBorder="1" applyAlignment="1">
      <alignment horizontal="center" vertical="center"/>
    </xf>
    <xf numFmtId="181" fontId="5" fillId="0" borderId="5" xfId="0" applyNumberFormat="1" applyFont="1" applyBorder="1" applyAlignment="1">
      <alignment vertical="center"/>
    </xf>
    <xf numFmtId="181" fontId="5" fillId="0" borderId="8" xfId="0" applyNumberFormat="1" applyFont="1" applyBorder="1" applyAlignment="1">
      <alignment vertical="center"/>
    </xf>
    <xf numFmtId="181" fontId="5" fillId="3" borderId="6" xfId="0" applyNumberFormat="1" applyFont="1" applyFill="1" applyBorder="1" applyAlignment="1">
      <alignment vertical="center"/>
    </xf>
    <xf numFmtId="181" fontId="5" fillId="3" borderId="15" xfId="0" applyNumberFormat="1" applyFont="1" applyFill="1" applyBorder="1" applyAlignment="1">
      <alignment vertical="center"/>
    </xf>
    <xf numFmtId="178" fontId="5" fillId="0" borderId="5" xfId="0" applyNumberFormat="1" applyFont="1" applyBorder="1" applyAlignment="1">
      <alignment vertical="center" shrinkToFit="1"/>
    </xf>
    <xf numFmtId="178" fontId="5" fillId="0" borderId="8" xfId="0" applyNumberFormat="1" applyFont="1" applyBorder="1" applyAlignment="1">
      <alignment vertical="center" shrinkToFit="1"/>
    </xf>
    <xf numFmtId="178" fontId="5" fillId="3" borderId="6" xfId="0" applyNumberFormat="1" applyFont="1" applyFill="1" applyBorder="1" applyAlignment="1">
      <alignment vertical="center" shrinkToFit="1"/>
    </xf>
    <xf numFmtId="178" fontId="5" fillId="3" borderId="15" xfId="0" applyNumberFormat="1" applyFont="1" applyFill="1" applyBorder="1" applyAlignment="1">
      <alignment vertical="center" shrinkToFit="1"/>
    </xf>
    <xf numFmtId="183" fontId="21" fillId="0" borderId="0" xfId="0" applyNumberFormat="1" applyFont="1" applyBorder="1" applyAlignment="1">
      <alignment vertical="center"/>
    </xf>
    <xf numFmtId="179" fontId="25" fillId="0" borderId="2" xfId="0" applyNumberFormat="1" applyFont="1" applyFill="1" applyBorder="1">
      <alignment vertical="center"/>
    </xf>
    <xf numFmtId="179" fontId="25" fillId="0" borderId="6" xfId="0" applyNumberFormat="1" applyFont="1" applyFill="1" applyBorder="1">
      <alignment vertical="center"/>
    </xf>
    <xf numFmtId="179" fontId="25" fillId="0" borderId="1" xfId="0" applyNumberFormat="1" applyFont="1" applyFill="1" applyBorder="1">
      <alignment vertical="center"/>
    </xf>
    <xf numFmtId="179" fontId="25" fillId="0" borderId="39" xfId="0" applyNumberFormat="1" applyFont="1" applyFill="1" applyBorder="1">
      <alignment vertical="center"/>
    </xf>
    <xf numFmtId="0" fontId="3" fillId="3" borderId="6" xfId="0" applyFont="1" applyFill="1" applyBorder="1" applyProtection="1">
      <alignment vertical="center"/>
      <protection locked="0"/>
    </xf>
    <xf numFmtId="188" fontId="25" fillId="0" borderId="6" xfId="1" applyNumberFormat="1" applyFont="1" applyFill="1" applyBorder="1" applyProtection="1">
      <alignment vertical="center"/>
      <protection hidden="1"/>
    </xf>
    <xf numFmtId="179" fontId="0" fillId="0" borderId="6" xfId="0" applyNumberFormat="1" applyFont="1" applyBorder="1" applyAlignment="1">
      <alignment vertical="center"/>
    </xf>
    <xf numFmtId="177" fontId="5" fillId="0" borderId="0" xfId="0" applyNumberFormat="1" applyFont="1" applyBorder="1" applyAlignment="1">
      <alignment horizontal="right" vertical="center"/>
    </xf>
    <xf numFmtId="177" fontId="5" fillId="0" borderId="0" xfId="0" applyNumberFormat="1" applyFont="1" applyBorder="1" applyAlignment="1">
      <alignment horizontal="left" vertical="center"/>
    </xf>
    <xf numFmtId="176" fontId="26" fillId="0" borderId="0" xfId="3" applyNumberFormat="1" applyFont="1" applyFill="1" applyProtection="1">
      <protection locked="0"/>
    </xf>
    <xf numFmtId="177" fontId="25" fillId="0" borderId="3" xfId="3" applyNumberFormat="1" applyFont="1" applyFill="1" applyBorder="1" applyAlignment="1">
      <alignment vertical="center"/>
    </xf>
    <xf numFmtId="177" fontId="25" fillId="0" borderId="42" xfId="3" applyNumberFormat="1" applyFont="1" applyFill="1" applyBorder="1" applyAlignment="1">
      <alignment vertical="center"/>
    </xf>
    <xf numFmtId="177" fontId="25" fillId="0" borderId="0" xfId="3" applyNumberFormat="1" applyFont="1" applyFill="1" applyBorder="1" applyAlignment="1">
      <alignment vertical="center"/>
    </xf>
    <xf numFmtId="177" fontId="25" fillId="0" borderId="5" xfId="3" applyNumberFormat="1" applyFont="1" applyFill="1" applyBorder="1" applyAlignment="1">
      <alignment vertical="center"/>
    </xf>
    <xf numFmtId="177" fontId="25" fillId="0" borderId="2" xfId="3" applyNumberFormat="1" applyFont="1" applyFill="1" applyBorder="1" applyAlignment="1">
      <alignment vertical="center"/>
    </xf>
    <xf numFmtId="177" fontId="25" fillId="0" borderId="7" xfId="3" applyNumberFormat="1" applyFont="1" applyFill="1" applyBorder="1" applyAlignment="1">
      <alignment vertical="center"/>
    </xf>
    <xf numFmtId="177" fontId="25" fillId="0" borderId="44" xfId="3" applyNumberFormat="1" applyFont="1" applyFill="1" applyBorder="1" applyAlignment="1">
      <alignment vertical="center"/>
    </xf>
    <xf numFmtId="177" fontId="25" fillId="0" borderId="14" xfId="3" applyNumberFormat="1" applyFont="1" applyFill="1" applyBorder="1" applyAlignment="1">
      <alignment vertical="center"/>
    </xf>
    <xf numFmtId="177" fontId="25" fillId="0" borderId="6" xfId="3" applyNumberFormat="1" applyFont="1" applyFill="1" applyBorder="1" applyAlignment="1">
      <alignment vertical="center"/>
    </xf>
    <xf numFmtId="177" fontId="25" fillId="0" borderId="1" xfId="3" applyNumberFormat="1" applyFont="1" applyFill="1" applyBorder="1" applyAlignment="1">
      <alignment vertical="center"/>
    </xf>
    <xf numFmtId="49" fontId="26" fillId="0" borderId="0" xfId="3" applyNumberFormat="1" applyFont="1" applyFill="1" applyProtection="1">
      <protection locked="0"/>
    </xf>
    <xf numFmtId="177" fontId="25" fillId="0" borderId="9" xfId="3" applyNumberFormat="1" applyFont="1" applyFill="1" applyBorder="1" applyAlignment="1">
      <alignment vertical="center"/>
    </xf>
    <xf numFmtId="177" fontId="25" fillId="0" borderId="12" xfId="3" applyNumberFormat="1" applyFont="1" applyFill="1" applyBorder="1" applyAlignment="1">
      <alignment vertical="center"/>
    </xf>
    <xf numFmtId="177" fontId="25" fillId="0" borderId="11" xfId="3" applyNumberFormat="1" applyFont="1" applyFill="1" applyBorder="1" applyAlignment="1">
      <alignment vertical="center"/>
    </xf>
    <xf numFmtId="177" fontId="25" fillId="0" borderId="43" xfId="3" applyNumberFormat="1" applyFont="1" applyFill="1" applyBorder="1" applyAlignment="1">
      <alignment vertical="center"/>
    </xf>
    <xf numFmtId="0" fontId="26" fillId="0" borderId="0" xfId="4" applyFont="1" applyAlignment="1" applyProtection="1">
      <alignment vertical="center"/>
      <protection locked="0"/>
    </xf>
    <xf numFmtId="179" fontId="25" fillId="0" borderId="1" xfId="4" applyNumberFormat="1" applyFont="1" applyFill="1" applyBorder="1" applyAlignment="1">
      <alignment vertical="center"/>
    </xf>
    <xf numFmtId="179" fontId="25" fillId="0" borderId="8" xfId="4" applyNumberFormat="1" applyFont="1" applyBorder="1" applyAlignment="1">
      <alignment vertical="center"/>
    </xf>
    <xf numFmtId="179" fontId="25" fillId="0" borderId="5" xfId="4" applyNumberFormat="1" applyFont="1" applyFill="1" applyBorder="1" applyAlignment="1">
      <alignment vertical="center"/>
    </xf>
    <xf numFmtId="179" fontId="25" fillId="0" borderId="39" xfId="4" applyNumberFormat="1" applyFont="1" applyBorder="1" applyAlignment="1">
      <alignment vertical="center"/>
    </xf>
    <xf numFmtId="179" fontId="25" fillId="0" borderId="45" xfId="4" applyNumberFormat="1" applyFont="1" applyBorder="1" applyAlignment="1">
      <alignment vertical="center"/>
    </xf>
    <xf numFmtId="176" fontId="26" fillId="0" borderId="0" xfId="4" applyNumberFormat="1" applyFont="1" applyFill="1" applyAlignment="1" applyProtection="1">
      <alignment vertical="center"/>
      <protection locked="0"/>
    </xf>
    <xf numFmtId="179" fontId="25" fillId="0" borderId="12" xfId="4" applyNumberFormat="1" applyFont="1" applyFill="1" applyBorder="1" applyAlignment="1">
      <alignment vertical="center"/>
    </xf>
    <xf numFmtId="179" fontId="25" fillId="0" borderId="46" xfId="4" applyNumberFormat="1" applyFont="1" applyFill="1" applyBorder="1" applyAlignment="1">
      <alignment vertical="center"/>
    </xf>
    <xf numFmtId="177" fontId="25" fillId="0" borderId="12" xfId="4" applyNumberFormat="1" applyFont="1" applyFill="1" applyBorder="1" applyAlignment="1">
      <alignment vertical="center"/>
    </xf>
    <xf numFmtId="177" fontId="25" fillId="0" borderId="1" xfId="4" applyNumberFormat="1" applyFont="1" applyFill="1" applyBorder="1" applyAlignment="1">
      <alignment vertical="center"/>
    </xf>
    <xf numFmtId="179" fontId="25" fillId="0" borderId="0" xfId="4" applyNumberFormat="1" applyFont="1" applyFill="1" applyBorder="1" applyAlignment="1">
      <alignment vertical="center"/>
    </xf>
    <xf numFmtId="179" fontId="25" fillId="0" borderId="42" xfId="4" applyNumberFormat="1" applyFont="1" applyFill="1" applyBorder="1" applyAlignment="1">
      <alignment vertical="center"/>
    </xf>
    <xf numFmtId="177" fontId="25" fillId="0" borderId="0" xfId="4" applyNumberFormat="1" applyFont="1" applyFill="1" applyBorder="1" applyAlignment="1">
      <alignment vertical="center"/>
    </xf>
    <xf numFmtId="177" fontId="25" fillId="0" borderId="5" xfId="4" applyNumberFormat="1" applyFont="1" applyFill="1" applyBorder="1" applyAlignment="1">
      <alignment vertical="center"/>
    </xf>
    <xf numFmtId="179" fontId="25" fillId="0" borderId="47" xfId="4" applyNumberFormat="1" applyFont="1" applyFill="1" applyBorder="1" applyAlignment="1">
      <alignment vertical="center"/>
    </xf>
    <xf numFmtId="179" fontId="25" fillId="0" borderId="48" xfId="4" applyNumberFormat="1" applyFont="1" applyFill="1" applyBorder="1" applyAlignment="1">
      <alignment vertical="center"/>
    </xf>
    <xf numFmtId="177" fontId="25" fillId="0" borderId="47" xfId="4" applyNumberFormat="1" applyFont="1" applyFill="1" applyBorder="1" applyAlignment="1">
      <alignment vertical="center"/>
    </xf>
    <xf numFmtId="177" fontId="25" fillId="0" borderId="39" xfId="4" applyNumberFormat="1" applyFont="1" applyFill="1" applyBorder="1" applyAlignment="1">
      <alignment vertical="center"/>
    </xf>
    <xf numFmtId="178" fontId="25" fillId="0" borderId="0" xfId="0" applyNumberFormat="1" applyFont="1" applyBorder="1" applyAlignment="1">
      <alignment vertical="center"/>
    </xf>
    <xf numFmtId="178" fontId="25" fillId="0" borderId="3" xfId="0" applyNumberFormat="1" applyFont="1" applyBorder="1" applyAlignment="1">
      <alignment vertical="center"/>
    </xf>
    <xf numFmtId="178" fontId="25" fillId="0" borderId="40" xfId="0" applyNumberFormat="1" applyFont="1" applyBorder="1" applyAlignment="1">
      <alignment vertical="center"/>
    </xf>
    <xf numFmtId="178" fontId="25" fillId="5" borderId="3" xfId="0" applyNumberFormat="1" applyFont="1" applyFill="1" applyBorder="1" applyAlignment="1">
      <alignment vertical="center"/>
    </xf>
    <xf numFmtId="178" fontId="25" fillId="0" borderId="3" xfId="0" applyNumberFormat="1" applyFont="1" applyFill="1" applyBorder="1" applyAlignment="1">
      <alignment vertical="center"/>
    </xf>
    <xf numFmtId="178" fontId="25" fillId="5" borderId="0" xfId="0" applyNumberFormat="1" applyFont="1" applyFill="1" applyBorder="1" applyAlignment="1">
      <alignment vertical="center"/>
    </xf>
    <xf numFmtId="178" fontId="25" fillId="0" borderId="6" xfId="0" applyNumberFormat="1" applyFont="1" applyBorder="1" applyAlignment="1">
      <alignment horizontal="right" vertical="center"/>
    </xf>
    <xf numFmtId="178" fontId="25" fillId="0" borderId="7" xfId="0" applyNumberFormat="1" applyFont="1" applyBorder="1" applyAlignment="1">
      <alignment horizontal="right" vertical="center"/>
    </xf>
    <xf numFmtId="178" fontId="25" fillId="0" borderId="29" xfId="0" applyNumberFormat="1" applyFont="1" applyBorder="1">
      <alignment vertical="center"/>
    </xf>
    <xf numFmtId="0" fontId="31" fillId="0" borderId="0" xfId="0" applyFont="1" applyAlignment="1"/>
    <xf numFmtId="0" fontId="31" fillId="0" borderId="0" xfId="0" applyFont="1" applyAlignment="1">
      <alignment horizontal="left" vertical="center"/>
    </xf>
    <xf numFmtId="179" fontId="25" fillId="0" borderId="5" xfId="0" applyNumberFormat="1" applyFont="1" applyBorder="1">
      <alignment vertical="center"/>
    </xf>
    <xf numFmtId="178" fontId="25" fillId="0" borderId="5" xfId="0" applyNumberFormat="1" applyFont="1" applyBorder="1">
      <alignment vertical="center"/>
    </xf>
    <xf numFmtId="178" fontId="25" fillId="0" borderId="8" xfId="0" applyNumberFormat="1" applyFont="1" applyBorder="1">
      <alignment vertical="center"/>
    </xf>
    <xf numFmtId="178" fontId="25" fillId="0" borderId="6" xfId="0" applyNumberFormat="1" applyFont="1" applyBorder="1">
      <alignment vertical="center"/>
    </xf>
    <xf numFmtId="178" fontId="25" fillId="0" borderId="1" xfId="0" applyNumberFormat="1" applyFont="1" applyBorder="1">
      <alignment vertical="center"/>
    </xf>
    <xf numFmtId="178" fontId="25" fillId="0" borderId="9" xfId="0" applyNumberFormat="1" applyFont="1" applyFill="1" applyBorder="1">
      <alignment vertical="center"/>
    </xf>
    <xf numFmtId="179" fontId="25" fillId="0" borderId="1" xfId="0" applyNumberFormat="1" applyFont="1" applyBorder="1">
      <alignment vertical="center"/>
    </xf>
    <xf numFmtId="178" fontId="25" fillId="0" borderId="13" xfId="0" applyNumberFormat="1" applyFont="1" applyBorder="1">
      <alignment vertical="center"/>
    </xf>
    <xf numFmtId="178" fontId="25" fillId="0" borderId="3" xfId="0" applyNumberFormat="1" applyFont="1" applyFill="1" applyBorder="1">
      <alignment vertical="center"/>
    </xf>
    <xf numFmtId="179" fontId="25" fillId="0" borderId="3" xfId="0" applyNumberFormat="1" applyFont="1" applyBorder="1">
      <alignment vertical="center"/>
    </xf>
    <xf numFmtId="178" fontId="25" fillId="0" borderId="2" xfId="0" applyNumberFormat="1" applyFont="1" applyBorder="1">
      <alignment vertical="center"/>
    </xf>
    <xf numFmtId="178" fontId="25" fillId="0" borderId="10" xfId="0" applyNumberFormat="1" applyFont="1" applyFill="1" applyBorder="1">
      <alignment vertical="center"/>
    </xf>
    <xf numFmtId="179" fontId="25" fillId="0" borderId="2" xfId="0" applyNumberFormat="1" applyFont="1" applyBorder="1">
      <alignment vertical="center"/>
    </xf>
    <xf numFmtId="178" fontId="25" fillId="0" borderId="11" xfId="0" applyNumberFormat="1" applyFont="1" applyBorder="1">
      <alignment vertical="center"/>
    </xf>
    <xf numFmtId="178" fontId="25" fillId="0" borderId="5" xfId="0" applyNumberFormat="1" applyFont="1" applyFill="1" applyBorder="1">
      <alignment vertical="center"/>
    </xf>
    <xf numFmtId="38" fontId="25" fillId="0" borderId="5" xfId="1" applyFont="1" applyBorder="1">
      <alignment vertical="center"/>
    </xf>
    <xf numFmtId="178" fontId="25" fillId="0" borderId="2" xfId="0" applyNumberFormat="1" applyFont="1" applyFill="1" applyBorder="1">
      <alignment vertical="center"/>
    </xf>
    <xf numFmtId="3" fontId="25" fillId="0" borderId="6" xfId="0" applyNumberFormat="1" applyFont="1" applyBorder="1">
      <alignment vertical="center"/>
    </xf>
    <xf numFmtId="178" fontId="25" fillId="0" borderId="0" xfId="0" applyNumberFormat="1" applyFont="1" applyBorder="1">
      <alignment vertical="center"/>
    </xf>
    <xf numFmtId="178" fontId="25" fillId="0" borderId="0" xfId="0" applyNumberFormat="1" applyFont="1" applyBorder="1" applyAlignment="1">
      <alignment horizontal="center" vertical="center"/>
    </xf>
    <xf numFmtId="178" fontId="25" fillId="0" borderId="4" xfId="0" applyNumberFormat="1" applyFont="1" applyBorder="1">
      <alignment vertical="center"/>
    </xf>
    <xf numFmtId="177" fontId="25" fillId="0" borderId="6" xfId="0" applyNumberFormat="1" applyFont="1" applyBorder="1">
      <alignment vertical="center"/>
    </xf>
    <xf numFmtId="178" fontId="25" fillId="0" borderId="7" xfId="0" applyNumberFormat="1" applyFont="1" applyBorder="1">
      <alignment vertical="center"/>
    </xf>
    <xf numFmtId="0" fontId="25" fillId="0" borderId="7" xfId="0" applyFont="1" applyBorder="1">
      <alignment vertical="center"/>
    </xf>
    <xf numFmtId="0" fontId="25" fillId="0" borderId="14" xfId="0" applyFont="1" applyBorder="1" applyAlignment="1">
      <alignment horizontal="right" vertical="center"/>
    </xf>
    <xf numFmtId="178" fontId="25" fillId="0" borderId="14" xfId="0" applyNumberFormat="1" applyFont="1" applyBorder="1">
      <alignment vertical="center"/>
    </xf>
    <xf numFmtId="178" fontId="25" fillId="0" borderId="15" xfId="0" applyNumberFormat="1" applyFont="1" applyBorder="1">
      <alignment vertical="center"/>
    </xf>
    <xf numFmtId="177" fontId="25" fillId="0" borderId="1" xfId="0" applyNumberFormat="1" applyFont="1" applyBorder="1">
      <alignment vertical="center"/>
    </xf>
    <xf numFmtId="178" fontId="25" fillId="0" borderId="12" xfId="0" applyNumberFormat="1" applyFont="1" applyBorder="1">
      <alignment vertical="center"/>
    </xf>
    <xf numFmtId="177" fontId="25" fillId="0" borderId="5" xfId="0" applyNumberFormat="1" applyFont="1" applyBorder="1">
      <alignment vertical="center"/>
    </xf>
    <xf numFmtId="177" fontId="25" fillId="0" borderId="3" xfId="0" applyNumberFormat="1" applyFont="1" applyBorder="1">
      <alignment vertical="center"/>
    </xf>
    <xf numFmtId="177" fontId="25" fillId="0" borderId="2" xfId="0" applyNumberFormat="1" applyFont="1" applyBorder="1">
      <alignment vertical="center"/>
    </xf>
    <xf numFmtId="180" fontId="25" fillId="0" borderId="9" xfId="0" applyNumberFormat="1" applyFont="1" applyFill="1" applyBorder="1">
      <alignment vertical="center"/>
    </xf>
    <xf numFmtId="180" fontId="25" fillId="0" borderId="13" xfId="0" applyNumberFormat="1" applyFont="1" applyFill="1" applyBorder="1">
      <alignment vertical="center"/>
    </xf>
    <xf numFmtId="180" fontId="25" fillId="0" borderId="3" xfId="0" applyNumberFormat="1" applyFont="1" applyFill="1" applyBorder="1">
      <alignment vertical="center"/>
    </xf>
    <xf numFmtId="180" fontId="25" fillId="0" borderId="8" xfId="0" applyNumberFormat="1" applyFont="1" applyFill="1" applyBorder="1">
      <alignment vertical="center"/>
    </xf>
    <xf numFmtId="179" fontId="25" fillId="0" borderId="8" xfId="0" applyNumberFormat="1" applyFont="1" applyFill="1" applyBorder="1" applyAlignment="1">
      <alignment horizontal="right"/>
    </xf>
    <xf numFmtId="180" fontId="25" fillId="0" borderId="10" xfId="0" applyNumberFormat="1" applyFont="1" applyFill="1" applyBorder="1">
      <alignment vertical="center"/>
    </xf>
    <xf numFmtId="179" fontId="25" fillId="0" borderId="4" xfId="0" applyNumberFormat="1" applyFont="1" applyFill="1" applyBorder="1" applyAlignment="1">
      <alignment horizontal="right"/>
    </xf>
    <xf numFmtId="180" fontId="25" fillId="0" borderId="4" xfId="0" applyNumberFormat="1" applyFont="1" applyFill="1" applyBorder="1">
      <alignment vertical="center"/>
    </xf>
    <xf numFmtId="177" fontId="25" fillId="0" borderId="46" xfId="3" applyNumberFormat="1" applyFont="1" applyFill="1" applyBorder="1" applyAlignment="1">
      <alignment vertical="center"/>
    </xf>
    <xf numFmtId="177" fontId="25" fillId="0" borderId="59" xfId="3" applyNumberFormat="1" applyFont="1" applyFill="1" applyBorder="1" applyAlignment="1">
      <alignment vertical="center"/>
    </xf>
    <xf numFmtId="177" fontId="25" fillId="0" borderId="60" xfId="3" applyNumberFormat="1" applyFont="1" applyFill="1" applyBorder="1" applyAlignment="1">
      <alignment vertical="center"/>
    </xf>
    <xf numFmtId="177" fontId="25" fillId="0" borderId="58" xfId="3" applyNumberFormat="1" applyFont="1" applyFill="1" applyBorder="1" applyAlignment="1">
      <alignment vertical="center"/>
    </xf>
    <xf numFmtId="177" fontId="25" fillId="0" borderId="61" xfId="3" applyNumberFormat="1" applyFont="1" applyFill="1" applyBorder="1" applyAlignment="1">
      <alignment vertical="center"/>
    </xf>
    <xf numFmtId="179" fontId="25" fillId="0" borderId="5" xfId="0" applyNumberFormat="1" applyFont="1" applyFill="1" applyBorder="1">
      <alignment vertical="center"/>
    </xf>
    <xf numFmtId="179" fontId="25" fillId="0" borderId="2" xfId="0" applyNumberFormat="1" applyFont="1" applyFill="1" applyBorder="1" applyAlignment="1">
      <alignment horizontal="right"/>
    </xf>
    <xf numFmtId="38" fontId="3" fillId="0" borderId="6" xfId="1" applyFont="1" applyFill="1" applyBorder="1" applyAlignment="1" applyProtection="1">
      <alignment horizontal="left" vertical="center"/>
    </xf>
    <xf numFmtId="191" fontId="38" fillId="0" borderId="6" xfId="0" applyNumberFormat="1" applyFont="1" applyFill="1" applyBorder="1" applyAlignment="1"/>
    <xf numFmtId="38" fontId="3" fillId="2" borderId="6" xfId="1" applyFont="1" applyFill="1" applyBorder="1" applyProtection="1">
      <alignment vertical="center"/>
    </xf>
    <xf numFmtId="177" fontId="25" fillId="0" borderId="13" xfId="0" applyNumberFormat="1" applyFont="1" applyBorder="1">
      <alignment vertical="center"/>
    </xf>
    <xf numFmtId="177" fontId="25" fillId="0" borderId="8" xfId="0" applyNumberFormat="1" applyFont="1" applyBorder="1">
      <alignment vertical="center"/>
    </xf>
    <xf numFmtId="177" fontId="25" fillId="5" borderId="8" xfId="0" applyNumberFormat="1" applyFont="1" applyFill="1" applyBorder="1">
      <alignment vertical="center"/>
    </xf>
    <xf numFmtId="177" fontId="25" fillId="5" borderId="5" xfId="0" applyNumberFormat="1" applyFont="1" applyFill="1" applyBorder="1">
      <alignment vertical="center"/>
    </xf>
    <xf numFmtId="188" fontId="3" fillId="0" borderId="6" xfId="1" applyNumberFormat="1" applyFont="1" applyFill="1" applyBorder="1" applyProtection="1">
      <alignment vertical="center"/>
    </xf>
    <xf numFmtId="0" fontId="18" fillId="0" borderId="0" xfId="0" applyFont="1" applyBorder="1" applyAlignment="1">
      <alignment horizontal="left" vertical="center" wrapText="1"/>
    </xf>
    <xf numFmtId="0" fontId="18" fillId="0" borderId="0" xfId="0" applyFont="1" applyBorder="1" applyAlignment="1">
      <alignment vertical="center" wrapText="1"/>
    </xf>
    <xf numFmtId="0" fontId="3" fillId="0" borderId="51" xfId="0" applyFont="1" applyBorder="1" applyAlignment="1">
      <alignment horizontal="center" vertical="center"/>
    </xf>
    <xf numFmtId="0" fontId="3"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6" fillId="3" borderId="7"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3" borderId="15" xfId="0" applyFont="1" applyFill="1" applyBorder="1" applyAlignment="1" applyProtection="1">
      <alignment horizontal="left" vertical="center" wrapText="1"/>
      <protection locked="0"/>
    </xf>
    <xf numFmtId="0" fontId="11" fillId="0" borderId="0" xfId="0" applyFont="1" applyBorder="1" applyAlignment="1">
      <alignment horizontal="center" vertical="center" shrinkToFit="1"/>
    </xf>
    <xf numFmtId="38" fontId="11"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9" fillId="0" borderId="0" xfId="0" applyFont="1" applyBorder="1" applyAlignment="1" applyProtection="1">
      <alignment horizontal="left" vertical="center" wrapText="1"/>
      <protection hidden="1"/>
    </xf>
    <xf numFmtId="0" fontId="5" fillId="0" borderId="7" xfId="0" applyFont="1" applyBorder="1" applyAlignment="1">
      <alignment horizontal="left" vertical="center" shrinkToFit="1"/>
    </xf>
    <xf numFmtId="0" fontId="5"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0" fillId="0" borderId="13" xfId="0" applyNumberFormat="1" applyFont="1" applyBorder="1" applyAlignment="1">
      <alignment horizontal="center" vertical="center" shrinkToFit="1"/>
    </xf>
    <xf numFmtId="178" fontId="0" fillId="0" borderId="8" xfId="0" applyNumberFormat="1" applyFont="1" applyBorder="1" applyAlignment="1">
      <alignment horizontal="center" vertical="center" shrinkToFit="1"/>
    </xf>
    <xf numFmtId="178" fontId="0"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6"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5" fillId="3" borderId="9" xfId="3" applyNumberFormat="1" applyFont="1" applyFill="1" applyBorder="1" applyAlignment="1">
      <alignment horizontal="center" vertical="center"/>
    </xf>
    <xf numFmtId="176" fontId="25" fillId="3" borderId="13" xfId="3" applyNumberFormat="1" applyFont="1" applyFill="1" applyBorder="1" applyAlignment="1">
      <alignment horizontal="center" vertical="center"/>
    </xf>
    <xf numFmtId="176" fontId="25" fillId="3" borderId="10" xfId="3" applyNumberFormat="1" applyFont="1" applyFill="1" applyBorder="1" applyAlignment="1">
      <alignment horizontal="center" vertical="center"/>
    </xf>
    <xf numFmtId="176" fontId="25" fillId="3" borderId="4" xfId="3" applyNumberFormat="1" applyFont="1" applyFill="1" applyBorder="1" applyAlignment="1">
      <alignment horizontal="center" vertical="center"/>
    </xf>
    <xf numFmtId="0" fontId="25" fillId="3" borderId="1" xfId="4" applyFont="1" applyFill="1" applyBorder="1" applyAlignment="1">
      <alignment horizontal="center" vertical="center"/>
    </xf>
    <xf numFmtId="0" fontId="25" fillId="3" borderId="2" xfId="4" applyFont="1" applyFill="1" applyBorder="1" applyAlignment="1">
      <alignment horizontal="center" vertical="center"/>
    </xf>
    <xf numFmtId="0" fontId="25" fillId="0" borderId="51" xfId="4" applyFont="1" applyBorder="1" applyAlignment="1">
      <alignment horizontal="center" vertical="center"/>
    </xf>
    <xf numFmtId="0" fontId="25" fillId="0" borderId="47" xfId="4" applyFont="1" applyBorder="1" applyAlignment="1">
      <alignment horizontal="center" vertical="center"/>
    </xf>
    <xf numFmtId="176" fontId="25" fillId="3" borderId="9" xfId="4" applyNumberFormat="1" applyFont="1" applyFill="1" applyBorder="1" applyAlignment="1">
      <alignment horizontal="center" vertical="center"/>
    </xf>
    <xf numFmtId="176" fontId="25" fillId="3" borderId="13" xfId="4" applyNumberFormat="1" applyFont="1" applyFill="1" applyBorder="1" applyAlignment="1">
      <alignment horizontal="center" vertical="center"/>
    </xf>
    <xf numFmtId="176" fontId="25" fillId="3" borderId="10" xfId="4" applyNumberFormat="1" applyFont="1" applyFill="1" applyBorder="1" applyAlignment="1">
      <alignment horizontal="center" vertical="center"/>
    </xf>
    <xf numFmtId="176" fontId="25" fillId="3" borderId="4" xfId="4" applyNumberFormat="1" applyFont="1" applyFill="1" applyBorder="1" applyAlignment="1">
      <alignment horizontal="center" vertical="center"/>
    </xf>
    <xf numFmtId="0" fontId="26" fillId="0" borderId="51" xfId="4" applyFont="1" applyFill="1" applyBorder="1" applyAlignment="1">
      <alignment horizontal="center" vertical="center"/>
    </xf>
    <xf numFmtId="0" fontId="26" fillId="0" borderId="45" xfId="4" applyFont="1" applyFill="1" applyBorder="1" applyAlignment="1">
      <alignment horizontal="center" vertical="center"/>
    </xf>
    <xf numFmtId="0" fontId="25" fillId="3" borderId="9"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1" xfId="0" applyFont="1" applyFill="1" applyBorder="1" applyAlignment="1">
      <alignment horizontal="center" vertical="center" shrinkToFit="1"/>
    </xf>
    <xf numFmtId="0" fontId="25" fillId="3" borderId="5" xfId="0" applyFont="1" applyFill="1" applyBorder="1" applyAlignment="1">
      <alignment horizontal="center" vertical="center" shrinkToFit="1"/>
    </xf>
    <xf numFmtId="0" fontId="25" fillId="3" borderId="26" xfId="0" applyFont="1" applyFill="1" applyBorder="1" applyAlignment="1">
      <alignment horizontal="center" vertical="center" shrinkToFit="1"/>
    </xf>
    <xf numFmtId="0" fontId="25" fillId="3" borderId="36" xfId="0" applyFont="1" applyFill="1" applyBorder="1" applyAlignment="1">
      <alignment horizontal="center" vertical="center" shrinkToFit="1"/>
    </xf>
    <xf numFmtId="0" fontId="25" fillId="0" borderId="7" xfId="0" applyFont="1" applyFill="1" applyBorder="1" applyAlignment="1">
      <alignment horizontal="center" vertical="center"/>
    </xf>
    <xf numFmtId="0" fontId="25" fillId="0" borderId="15" xfId="0" applyFont="1" applyFill="1" applyBorder="1" applyAlignment="1">
      <alignment horizontal="center" vertical="center"/>
    </xf>
    <xf numFmtId="0" fontId="25" fillId="0" borderId="7" xfId="0" applyFont="1" applyFill="1" applyBorder="1" applyAlignment="1">
      <alignment horizontal="center" vertical="center" shrinkToFit="1"/>
    </xf>
    <xf numFmtId="0" fontId="25" fillId="0" borderId="15" xfId="0" applyFont="1" applyFill="1" applyBorder="1" applyAlignment="1">
      <alignment horizontal="center" vertical="center" shrinkToFit="1"/>
    </xf>
    <xf numFmtId="0" fontId="32" fillId="3" borderId="9" xfId="0" applyFont="1" applyFill="1" applyBorder="1" applyAlignment="1">
      <alignment horizontal="center" vertical="center"/>
    </xf>
    <xf numFmtId="0" fontId="32" fillId="3" borderId="13"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8"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9" xfId="0" applyFont="1" applyFill="1" applyBorder="1" applyAlignment="1">
      <alignment horizontal="center" vertical="center" wrapText="1"/>
    </xf>
    <xf numFmtId="180" fontId="32" fillId="3" borderId="1" xfId="0" applyNumberFormat="1" applyFont="1" applyFill="1" applyBorder="1" applyAlignment="1">
      <alignment horizontal="center" vertical="center" shrinkToFit="1"/>
    </xf>
    <xf numFmtId="180" fontId="32" fillId="3" borderId="5" xfId="0" applyNumberFormat="1" applyFont="1" applyFill="1" applyBorder="1" applyAlignment="1">
      <alignment horizontal="center" vertical="center" shrinkToFit="1"/>
    </xf>
    <xf numFmtId="0" fontId="5" fillId="3" borderId="1"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8" xfId="0" applyFont="1" applyFill="1" applyBorder="1" applyAlignment="1">
      <alignment horizontal="center" vertical="center"/>
    </xf>
    <xf numFmtId="178" fontId="25" fillId="0" borderId="55" xfId="0" applyNumberFormat="1" applyFont="1" applyFill="1" applyBorder="1" applyAlignment="1">
      <alignment horizontal="center" vertical="center" shrinkToFit="1"/>
    </xf>
    <xf numFmtId="178" fontId="25" fillId="0" borderId="56" xfId="0" applyNumberFormat="1" applyFont="1" applyFill="1" applyBorder="1" applyAlignment="1">
      <alignment horizontal="center" vertical="center" shrinkToFit="1"/>
    </xf>
    <xf numFmtId="178" fontId="25" fillId="0" borderId="57" xfId="0" applyNumberFormat="1" applyFont="1" applyFill="1" applyBorder="1" applyAlignment="1">
      <alignment horizontal="center" vertical="center" shrinkToFit="1"/>
    </xf>
    <xf numFmtId="178" fontId="32" fillId="3" borderId="1" xfId="0" applyNumberFormat="1" applyFont="1" applyFill="1" applyBorder="1" applyAlignment="1">
      <alignment horizontal="center" vertical="center" wrapText="1"/>
    </xf>
    <xf numFmtId="178" fontId="32" fillId="3" borderId="5" xfId="0" applyNumberFormat="1" applyFont="1" applyFill="1" applyBorder="1" applyAlignment="1">
      <alignment horizontal="center" vertical="center"/>
    </xf>
    <xf numFmtId="178" fontId="32" fillId="3" borderId="9" xfId="0" applyNumberFormat="1" applyFont="1" applyFill="1" applyBorder="1" applyAlignment="1">
      <alignment horizontal="center" vertical="center" wrapText="1"/>
    </xf>
    <xf numFmtId="178" fontId="32" fillId="3" borderId="3" xfId="0" applyNumberFormat="1" applyFont="1" applyFill="1" applyBorder="1" applyAlignment="1">
      <alignment horizontal="center" vertical="center" wrapText="1"/>
    </xf>
    <xf numFmtId="38" fontId="32" fillId="3" borderId="9" xfId="1" applyFont="1" applyFill="1" applyBorder="1" applyAlignment="1">
      <alignment horizontal="center" vertical="center" wrapText="1"/>
    </xf>
    <xf numFmtId="38" fontId="32" fillId="3" borderId="3" xfId="1"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5" xfId="0" applyFont="1" applyFill="1" applyBorder="1" applyAlignment="1">
      <alignment horizontal="center" vertical="center"/>
    </xf>
    <xf numFmtId="179" fontId="32" fillId="3" borderId="1" xfId="0" applyNumberFormat="1" applyFont="1" applyFill="1" applyBorder="1" applyAlignment="1">
      <alignment horizontal="center" vertical="center" wrapText="1" shrinkToFit="1"/>
    </xf>
    <xf numFmtId="0" fontId="32" fillId="3" borderId="5" xfId="0" applyFont="1" applyFill="1" applyBorder="1" applyAlignment="1">
      <alignment horizontal="center" vertical="center" shrinkToFit="1"/>
    </xf>
    <xf numFmtId="0" fontId="32" fillId="3" borderId="5" xfId="0" applyFont="1" applyFill="1" applyBorder="1" applyAlignment="1">
      <alignment horizontal="center" vertical="center" wrapText="1"/>
    </xf>
    <xf numFmtId="0" fontId="32" fillId="3" borderId="1" xfId="0" applyFont="1" applyFill="1" applyBorder="1" applyAlignment="1">
      <alignment horizontal="center" vertical="center" shrinkToFit="1"/>
    </xf>
  </cellXfs>
  <cellStyles count="6">
    <cellStyle name="桁区切り" xfId="1" builtinId="6"/>
    <cellStyle name="標準" xfId="0" builtinId="0"/>
    <cellStyle name="標準 2" xfId="2" xr:uid="{00000000-0005-0000-0000-000002000000}"/>
    <cellStyle name="標準_34bumon" xfId="3" xr:uid="{00000000-0005-0000-0000-000003000000}"/>
    <cellStyle name="標準_EACB1204000003003" xfId="4" xr:uid="{00000000-0005-0000-0000-000004000000}"/>
    <cellStyle name="未定義" xfId="5" xr:uid="{00000000-0005-0000-0000-000005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5.9281362325684504E-2</c:v>
                </c:pt>
                <c:pt idx="1">
                  <c:v>1.1530410181216463E-2</c:v>
                </c:pt>
                <c:pt idx="2">
                  <c:v>1.0189100394457324E-2</c:v>
                </c:pt>
                <c:pt idx="3">
                  <c:v>9.7897598068902932E-4</c:v>
                </c:pt>
                <c:pt idx="4">
                  <c:v>0.22979544141597252</c:v>
                </c:pt>
                <c:pt idx="5">
                  <c:v>3.8638444815661428E-2</c:v>
                </c:pt>
                <c:pt idx="6">
                  <c:v>7.0151683372359996E-2</c:v>
                </c:pt>
                <c:pt idx="7">
                  <c:v>3.0047867734798676E-3</c:v>
                </c:pt>
                <c:pt idx="8">
                  <c:v>6.1997904032336827E-3</c:v>
                </c:pt>
                <c:pt idx="9">
                  <c:v>1.0231478239605922E-2</c:v>
                </c:pt>
                <c:pt idx="10">
                  <c:v>4.5475130921107162E-3</c:v>
                </c:pt>
                <c:pt idx="11">
                  <c:v>4.7444052263033773E-4</c:v>
                </c:pt>
                <c:pt idx="12">
                  <c:v>6.7864773106588317E-4</c:v>
                </c:pt>
                <c:pt idx="13">
                  <c:v>3.0673731584462773E-3</c:v>
                </c:pt>
                <c:pt idx="14">
                  <c:v>7.4987750542794042E-4</c:v>
                </c:pt>
                <c:pt idx="15">
                  <c:v>2.5864080750715068E-3</c:v>
                </c:pt>
                <c:pt idx="16">
                  <c:v>7.8816055043956349E-4</c:v>
                </c:pt>
                <c:pt idx="17">
                  <c:v>3.346522685069029E-5</c:v>
                </c:pt>
                <c:pt idx="18">
                  <c:v>8.0027336098896799E-4</c:v>
                </c:pt>
                <c:pt idx="19">
                  <c:v>8.1522309994437745E-7</c:v>
                </c:pt>
                <c:pt idx="20">
                  <c:v>5.2075680686436724E-4</c:v>
                </c:pt>
                <c:pt idx="21">
                  <c:v>5.7895492871896916E-2</c:v>
                </c:pt>
                <c:pt idx="22">
                  <c:v>3.4797982341462426E-2</c:v>
                </c:pt>
                <c:pt idx="23">
                  <c:v>9.4719595971983206E-2</c:v>
                </c:pt>
                <c:pt idx="24">
                  <c:v>4.7510963461203037E-2</c:v>
                </c:pt>
                <c:pt idx="25">
                  <c:v>9.524833363910179E-2</c:v>
                </c:pt>
                <c:pt idx="26">
                  <c:v>0.66281382492744889</c:v>
                </c:pt>
                <c:pt idx="27">
                  <c:v>7.8147262446674373E-2</c:v>
                </c:pt>
                <c:pt idx="28">
                  <c:v>0.14344454736203549</c:v>
                </c:pt>
                <c:pt idx="29">
                  <c:v>1.4701876172111799</c:v>
                </c:pt>
                <c:pt idx="30">
                  <c:v>0.14438070647884965</c:v>
                </c:pt>
                <c:pt idx="31">
                  <c:v>2.6395976523738534E-5</c:v>
                </c:pt>
                <c:pt idx="32">
                  <c:v>3.8124069433805316E-3</c:v>
                </c:pt>
                <c:pt idx="33">
                  <c:v>1.4102539702956986E-3</c:v>
                </c:pt>
                <c:pt idx="34">
                  <c:v>1.279165298455592E-2</c:v>
                </c:pt>
                <c:pt idx="35">
                  <c:v>0.37253253348785176</c:v>
                </c:pt>
                <c:pt idx="36">
                  <c:v>3.6506219184336928</c:v>
                </c:pt>
                <c:pt idx="37">
                  <c:v>1.2835099688038854E-2</c:v>
                </c:pt>
                <c:pt idx="38">
                  <c:v>2.6122039895001462E-4</c:v>
                </c:pt>
              </c:numCache>
            </c:numRef>
          </c:val>
          <c:extLst>
            <c:ext xmlns:c16="http://schemas.microsoft.com/office/drawing/2014/chart" uri="{C3380CC4-5D6E-409C-BE32-E72D297353CC}">
              <c16:uniqueId val="{00000000-B971-4795-826C-F811DEC5A21B}"/>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1.5564754712753226E-2</c:v>
                </c:pt>
                <c:pt idx="1">
                  <c:v>1.1528350310854923E-3</c:v>
                </c:pt>
                <c:pt idx="2">
                  <c:v>1.192843444760696E-3</c:v>
                </c:pt>
                <c:pt idx="3">
                  <c:v>3.0969475770805646E-4</c:v>
                </c:pt>
                <c:pt idx="4">
                  <c:v>2.5362370683880833E-2</c:v>
                </c:pt>
                <c:pt idx="5">
                  <c:v>1.7633337879071158E-3</c:v>
                </c:pt>
                <c:pt idx="6">
                  <c:v>3.6215023341554541E-3</c:v>
                </c:pt>
                <c:pt idx="7">
                  <c:v>1.5395830299457923E-3</c:v>
                </c:pt>
                <c:pt idx="8">
                  <c:v>1.3528770994615095E-3</c:v>
                </c:pt>
                <c:pt idx="9">
                  <c:v>2.7546533711927121E-3</c:v>
                </c:pt>
                <c:pt idx="10">
                  <c:v>9.2167530762876128E-4</c:v>
                </c:pt>
                <c:pt idx="11">
                  <c:v>9.9280137638467855E-5</c:v>
                </c:pt>
                <c:pt idx="12">
                  <c:v>3.8378441266213691E-4</c:v>
                </c:pt>
                <c:pt idx="13">
                  <c:v>5.7197213624550134E-4</c:v>
                </c:pt>
                <c:pt idx="14">
                  <c:v>1.9411489597969086E-4</c:v>
                </c:pt>
                <c:pt idx="15">
                  <c:v>5.6752675694825652E-4</c:v>
                </c:pt>
                <c:pt idx="16">
                  <c:v>3.0080399911356677E-4</c:v>
                </c:pt>
                <c:pt idx="17">
                  <c:v>1.7781517188979317E-5</c:v>
                </c:pt>
                <c:pt idx="18">
                  <c:v>4.0704856431771812E-3</c:v>
                </c:pt>
                <c:pt idx="19">
                  <c:v>1.1854344792652878E-5</c:v>
                </c:pt>
                <c:pt idx="20">
                  <c:v>1.0935633071222279E-3</c:v>
                </c:pt>
                <c:pt idx="21">
                  <c:v>4.3342448148137079E-3</c:v>
                </c:pt>
                <c:pt idx="22">
                  <c:v>9.1219183179463894E-3</c:v>
                </c:pt>
                <c:pt idx="23">
                  <c:v>3.0735352461150747E-2</c:v>
                </c:pt>
                <c:pt idx="24">
                  <c:v>1.2408535411709399E-2</c:v>
                </c:pt>
                <c:pt idx="25">
                  <c:v>8.173570734534159E-3</c:v>
                </c:pt>
                <c:pt idx="26">
                  <c:v>0.14162682082402209</c:v>
                </c:pt>
                <c:pt idx="27">
                  <c:v>9.5325231857019022E-2</c:v>
                </c:pt>
                <c:pt idx="28">
                  <c:v>0.29438783499454341</c:v>
                </c:pt>
                <c:pt idx="29">
                  <c:v>7.8775084733376535E-2</c:v>
                </c:pt>
                <c:pt idx="30">
                  <c:v>0.1328516420912608</c:v>
                </c:pt>
                <c:pt idx="31">
                  <c:v>1.2417426170303891E-2</c:v>
                </c:pt>
                <c:pt idx="32">
                  <c:v>3.0661262806196663E-2</c:v>
                </c:pt>
                <c:pt idx="33">
                  <c:v>0.10831907554286567</c:v>
                </c:pt>
                <c:pt idx="34">
                  <c:v>4.0310699467416104E-2</c:v>
                </c:pt>
                <c:pt idx="35">
                  <c:v>8.0182788177504058E-2</c:v>
                </c:pt>
                <c:pt idx="36">
                  <c:v>7.9167759904633164E-2</c:v>
                </c:pt>
                <c:pt idx="37">
                  <c:v>2.1011826144977227E-3</c:v>
                </c:pt>
                <c:pt idx="38">
                  <c:v>4.149020677428507E-5</c:v>
                </c:pt>
              </c:numCache>
            </c:numRef>
          </c:val>
          <c:extLst>
            <c:ext xmlns:c16="http://schemas.microsoft.com/office/drawing/2014/chart" uri="{C3380CC4-5D6E-409C-BE32-E72D297353CC}">
              <c16:uniqueId val="{00000001-B971-4795-826C-F811DEC5A21B}"/>
            </c:ext>
          </c:extLst>
        </c:ser>
        <c:dLbls>
          <c:showLegendKey val="0"/>
          <c:showVal val="0"/>
          <c:showCatName val="0"/>
          <c:showSerName val="0"/>
          <c:showPercent val="0"/>
          <c:showBubbleSize val="0"/>
        </c:dLbls>
        <c:gapWidth val="50"/>
        <c:overlap val="100"/>
        <c:axId val="352567888"/>
        <c:axId val="350144600"/>
      </c:barChart>
      <c:catAx>
        <c:axId val="35256788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0144600"/>
        <c:crosses val="autoZero"/>
        <c:auto val="1"/>
        <c:lblAlgn val="ctr"/>
        <c:lblOffset val="100"/>
        <c:tickLblSkip val="1"/>
        <c:tickMarkSkip val="1"/>
        <c:noMultiLvlLbl val="0"/>
      </c:catAx>
      <c:valAx>
        <c:axId val="350144600"/>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256788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5.9281362325684504E-2</c:v>
                </c:pt>
                <c:pt idx="1">
                  <c:v>1.1530410181216463E-2</c:v>
                </c:pt>
                <c:pt idx="2">
                  <c:v>1.0189100394457324E-2</c:v>
                </c:pt>
                <c:pt idx="3">
                  <c:v>9.7897598068902932E-4</c:v>
                </c:pt>
                <c:pt idx="4">
                  <c:v>7.7360455511965159E-2</c:v>
                </c:pt>
                <c:pt idx="5">
                  <c:v>2.4063921646065912E-3</c:v>
                </c:pt>
                <c:pt idx="6">
                  <c:v>1.9959297674004502E-2</c:v>
                </c:pt>
                <c:pt idx="7">
                  <c:v>3.0047867734798676E-3</c:v>
                </c:pt>
                <c:pt idx="8">
                  <c:v>6.1997904032336827E-3</c:v>
                </c:pt>
                <c:pt idx="9">
                  <c:v>1.0231478239605922E-2</c:v>
                </c:pt>
                <c:pt idx="10">
                  <c:v>4.5475130921107162E-3</c:v>
                </c:pt>
                <c:pt idx="11">
                  <c:v>4.7444052263033773E-4</c:v>
                </c:pt>
                <c:pt idx="12">
                  <c:v>6.7864773106588317E-4</c:v>
                </c:pt>
                <c:pt idx="13">
                  <c:v>3.0673731584462773E-3</c:v>
                </c:pt>
                <c:pt idx="14">
                  <c:v>7.4987750542794042E-4</c:v>
                </c:pt>
                <c:pt idx="15">
                  <c:v>2.5864080750715068E-3</c:v>
                </c:pt>
                <c:pt idx="16">
                  <c:v>7.8816055043956349E-4</c:v>
                </c:pt>
                <c:pt idx="17">
                  <c:v>3.346522685069029E-5</c:v>
                </c:pt>
                <c:pt idx="18">
                  <c:v>8.0027336098896799E-4</c:v>
                </c:pt>
                <c:pt idx="19">
                  <c:v>8.1522309994437745E-7</c:v>
                </c:pt>
                <c:pt idx="20">
                  <c:v>5.2075680686436724E-4</c:v>
                </c:pt>
                <c:pt idx="21">
                  <c:v>8.7310730343572954E-3</c:v>
                </c:pt>
                <c:pt idx="22">
                  <c:v>3.4797982341462426E-2</c:v>
                </c:pt>
                <c:pt idx="23">
                  <c:v>9.4719595971983206E-2</c:v>
                </c:pt>
                <c:pt idx="24">
                  <c:v>4.7510963461203037E-2</c:v>
                </c:pt>
                <c:pt idx="25">
                  <c:v>9.524833363910179E-2</c:v>
                </c:pt>
                <c:pt idx="26">
                  <c:v>0.16615252884598034</c:v>
                </c:pt>
                <c:pt idx="27">
                  <c:v>7.8147262446674373E-2</c:v>
                </c:pt>
                <c:pt idx="28">
                  <c:v>0.14344454736203549</c:v>
                </c:pt>
                <c:pt idx="29">
                  <c:v>0.26082513921141132</c:v>
                </c:pt>
                <c:pt idx="30">
                  <c:v>0.14438070647884965</c:v>
                </c:pt>
                <c:pt idx="31">
                  <c:v>2.6395976523738534E-5</c:v>
                </c:pt>
                <c:pt idx="32">
                  <c:v>3.8124069433805316E-3</c:v>
                </c:pt>
                <c:pt idx="33">
                  <c:v>1.4102539702956986E-3</c:v>
                </c:pt>
                <c:pt idx="34">
                  <c:v>1.279165298455592E-2</c:v>
                </c:pt>
                <c:pt idx="35">
                  <c:v>0.37253253348785176</c:v>
                </c:pt>
                <c:pt idx="36">
                  <c:v>4.1406342715203645E-2</c:v>
                </c:pt>
                <c:pt idx="37">
                  <c:v>1.2835099688038854E-2</c:v>
                </c:pt>
                <c:pt idx="38">
                  <c:v>2.6122039895001462E-4</c:v>
                </c:pt>
              </c:numCache>
            </c:numRef>
          </c:val>
          <c:extLst>
            <c:ext xmlns:c16="http://schemas.microsoft.com/office/drawing/2014/chart" uri="{C3380CC4-5D6E-409C-BE32-E72D297353CC}">
              <c16:uniqueId val="{00000000-83C7-4BF2-9928-DC65682BEBAA}"/>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1.5564754712753226E-2</c:v>
                </c:pt>
                <c:pt idx="1">
                  <c:v>1.1528350310854923E-3</c:v>
                </c:pt>
                <c:pt idx="2">
                  <c:v>1.192843444760696E-3</c:v>
                </c:pt>
                <c:pt idx="3">
                  <c:v>3.0969475770805646E-4</c:v>
                </c:pt>
                <c:pt idx="4">
                  <c:v>2.5362370683880833E-2</c:v>
                </c:pt>
                <c:pt idx="5">
                  <c:v>1.7633337879071158E-3</c:v>
                </c:pt>
                <c:pt idx="6">
                  <c:v>3.6215023341554541E-3</c:v>
                </c:pt>
                <c:pt idx="7">
                  <c:v>1.5395830299457923E-3</c:v>
                </c:pt>
                <c:pt idx="8">
                  <c:v>1.3528770994615095E-3</c:v>
                </c:pt>
                <c:pt idx="9">
                  <c:v>2.7546533711927121E-3</c:v>
                </c:pt>
                <c:pt idx="10">
                  <c:v>9.2167530762876128E-4</c:v>
                </c:pt>
                <c:pt idx="11">
                  <c:v>9.9280137638467855E-5</c:v>
                </c:pt>
                <c:pt idx="12">
                  <c:v>3.8378441266213691E-4</c:v>
                </c:pt>
                <c:pt idx="13">
                  <c:v>5.7197213624550134E-4</c:v>
                </c:pt>
                <c:pt idx="14">
                  <c:v>1.9411489597969086E-4</c:v>
                </c:pt>
                <c:pt idx="15">
                  <c:v>5.6752675694825652E-4</c:v>
                </c:pt>
                <c:pt idx="16">
                  <c:v>3.0080399911356677E-4</c:v>
                </c:pt>
                <c:pt idx="17">
                  <c:v>1.7781517188979317E-5</c:v>
                </c:pt>
                <c:pt idx="18">
                  <c:v>4.0704856431771812E-3</c:v>
                </c:pt>
                <c:pt idx="19">
                  <c:v>1.1854344792652878E-5</c:v>
                </c:pt>
                <c:pt idx="20">
                  <c:v>1.0935633071222279E-3</c:v>
                </c:pt>
                <c:pt idx="21">
                  <c:v>4.3342448148137079E-3</c:v>
                </c:pt>
                <c:pt idx="22">
                  <c:v>9.1219183179463894E-3</c:v>
                </c:pt>
                <c:pt idx="23">
                  <c:v>3.0735352461150747E-2</c:v>
                </c:pt>
                <c:pt idx="24">
                  <c:v>1.2408535411709399E-2</c:v>
                </c:pt>
                <c:pt idx="25">
                  <c:v>8.173570734534159E-3</c:v>
                </c:pt>
                <c:pt idx="26">
                  <c:v>0.14162682082402209</c:v>
                </c:pt>
                <c:pt idx="27">
                  <c:v>9.5325231857019022E-2</c:v>
                </c:pt>
                <c:pt idx="28">
                  <c:v>0.29438783499454341</c:v>
                </c:pt>
                <c:pt idx="29">
                  <c:v>7.8775084733376535E-2</c:v>
                </c:pt>
                <c:pt idx="30">
                  <c:v>0.1328516420912608</c:v>
                </c:pt>
                <c:pt idx="31">
                  <c:v>1.2417426170303891E-2</c:v>
                </c:pt>
                <c:pt idx="32">
                  <c:v>3.0661262806196663E-2</c:v>
                </c:pt>
                <c:pt idx="33">
                  <c:v>0.10831907554286567</c:v>
                </c:pt>
                <c:pt idx="34">
                  <c:v>4.0310699467416104E-2</c:v>
                </c:pt>
                <c:pt idx="35">
                  <c:v>8.0182788177504058E-2</c:v>
                </c:pt>
                <c:pt idx="36">
                  <c:v>7.9167759904633164E-2</c:v>
                </c:pt>
                <c:pt idx="37">
                  <c:v>2.1011826144977227E-3</c:v>
                </c:pt>
                <c:pt idx="38">
                  <c:v>4.149020677428507E-5</c:v>
                </c:pt>
              </c:numCache>
            </c:numRef>
          </c:val>
          <c:extLst>
            <c:ext xmlns:c16="http://schemas.microsoft.com/office/drawing/2014/chart" uri="{C3380CC4-5D6E-409C-BE32-E72D297353CC}">
              <c16:uniqueId val="{00000001-83C7-4BF2-9928-DC65682BEBAA}"/>
            </c:ext>
          </c:extLst>
        </c:ser>
        <c:dLbls>
          <c:showLegendKey val="0"/>
          <c:showVal val="0"/>
          <c:showCatName val="0"/>
          <c:showSerName val="0"/>
          <c:showPercent val="0"/>
          <c:showBubbleSize val="0"/>
        </c:dLbls>
        <c:gapWidth val="50"/>
        <c:overlap val="100"/>
        <c:axId val="353107168"/>
        <c:axId val="353113048"/>
      </c:barChart>
      <c:catAx>
        <c:axId val="35310716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13048"/>
        <c:crosses val="autoZero"/>
        <c:auto val="1"/>
        <c:lblAlgn val="ctr"/>
        <c:lblOffset val="100"/>
        <c:tickLblSkip val="1"/>
        <c:tickMarkSkip val="1"/>
        <c:noMultiLvlLbl val="0"/>
      </c:catAx>
      <c:valAx>
        <c:axId val="353113048"/>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07168"/>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5928.1362325684504</c:v>
                </c:pt>
                <c:pt idx="1">
                  <c:v>1153.0410181216464</c:v>
                </c:pt>
                <c:pt idx="2">
                  <c:v>1018.9100394457324</c:v>
                </c:pt>
                <c:pt idx="3">
                  <c:v>97.897598068902923</c:v>
                </c:pt>
                <c:pt idx="4">
                  <c:v>22979.544141597253</c:v>
                </c:pt>
                <c:pt idx="5">
                  <c:v>3863.8444815661428</c:v>
                </c:pt>
                <c:pt idx="6">
                  <c:v>7015.1683372360003</c:v>
                </c:pt>
                <c:pt idx="7">
                  <c:v>300.47867734798677</c:v>
                </c:pt>
                <c:pt idx="8">
                  <c:v>619.97904032336828</c:v>
                </c:pt>
                <c:pt idx="9">
                  <c:v>1023.1478239605923</c:v>
                </c:pt>
                <c:pt idx="10">
                  <c:v>454.7513092110716</c:v>
                </c:pt>
                <c:pt idx="11">
                  <c:v>47.444052263033775</c:v>
                </c:pt>
                <c:pt idx="12">
                  <c:v>67.864773106588316</c:v>
                </c:pt>
                <c:pt idx="13">
                  <c:v>306.73731584462774</c:v>
                </c:pt>
                <c:pt idx="14">
                  <c:v>74.987750542794046</c:v>
                </c:pt>
                <c:pt idx="15">
                  <c:v>258.64080750715067</c:v>
                </c:pt>
                <c:pt idx="16">
                  <c:v>78.816055043956354</c:v>
                </c:pt>
                <c:pt idx="17">
                  <c:v>3.3465226850690293</c:v>
                </c:pt>
                <c:pt idx="18">
                  <c:v>80.027336098896797</c:v>
                </c:pt>
                <c:pt idx="19">
                  <c:v>8.1522309994437742E-2</c:v>
                </c:pt>
                <c:pt idx="20">
                  <c:v>52.075680686436726</c:v>
                </c:pt>
                <c:pt idx="21">
                  <c:v>5789.5492871896913</c:v>
                </c:pt>
                <c:pt idx="22">
                  <c:v>3479.7982341462425</c:v>
                </c:pt>
                <c:pt idx="23">
                  <c:v>9471.9595971983199</c:v>
                </c:pt>
                <c:pt idx="24">
                  <c:v>4751.0963461203037</c:v>
                </c:pt>
                <c:pt idx="25">
                  <c:v>9524.8333639101784</c:v>
                </c:pt>
                <c:pt idx="26">
                  <c:v>66281.382492744888</c:v>
                </c:pt>
                <c:pt idx="27">
                  <c:v>7814.7262446674376</c:v>
                </c:pt>
                <c:pt idx="28">
                  <c:v>14344.454736203548</c:v>
                </c:pt>
                <c:pt idx="29">
                  <c:v>147018.76172111797</c:v>
                </c:pt>
                <c:pt idx="30">
                  <c:v>14438.070647884964</c:v>
                </c:pt>
                <c:pt idx="31">
                  <c:v>2.6395976523738534</c:v>
                </c:pt>
                <c:pt idx="32">
                  <c:v>381.24069433805317</c:v>
                </c:pt>
                <c:pt idx="33">
                  <c:v>141.02539702956986</c:v>
                </c:pt>
                <c:pt idx="34">
                  <c:v>1279.1652984555919</c:v>
                </c:pt>
                <c:pt idx="35">
                  <c:v>37253.253348785176</c:v>
                </c:pt>
                <c:pt idx="36">
                  <c:v>365062.19184336928</c:v>
                </c:pt>
                <c:pt idx="37">
                  <c:v>1283.5099688038854</c:v>
                </c:pt>
                <c:pt idx="38">
                  <c:v>26.122039895001464</c:v>
                </c:pt>
              </c:numCache>
            </c:numRef>
          </c:val>
          <c:extLst>
            <c:ext xmlns:c16="http://schemas.microsoft.com/office/drawing/2014/chart" uri="{C3380CC4-5D6E-409C-BE32-E72D297353CC}">
              <c16:uniqueId val="{00000000-5779-43A3-A063-A0F4F97F7B32}"/>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1556.4754712753227</c:v>
                </c:pt>
                <c:pt idx="1">
                  <c:v>115.28350310854924</c:v>
                </c:pt>
                <c:pt idx="2">
                  <c:v>119.28434447606959</c:v>
                </c:pt>
                <c:pt idx="3">
                  <c:v>30.969475770805644</c:v>
                </c:pt>
                <c:pt idx="4">
                  <c:v>2536.2370683880831</c:v>
                </c:pt>
                <c:pt idx="5">
                  <c:v>176.33337879071158</c:v>
                </c:pt>
                <c:pt idx="6">
                  <c:v>362.15023341554542</c:v>
                </c:pt>
                <c:pt idx="7">
                  <c:v>153.95830299457924</c:v>
                </c:pt>
                <c:pt idx="8">
                  <c:v>135.28770994615095</c:v>
                </c:pt>
                <c:pt idx="9">
                  <c:v>275.46533711927123</c:v>
                </c:pt>
                <c:pt idx="10">
                  <c:v>92.167530762876126</c:v>
                </c:pt>
                <c:pt idx="11">
                  <c:v>9.9280137638467849</c:v>
                </c:pt>
                <c:pt idx="12">
                  <c:v>38.378441266213692</c:v>
                </c:pt>
                <c:pt idx="13">
                  <c:v>57.197213624550137</c:v>
                </c:pt>
                <c:pt idx="14">
                  <c:v>19.411489597969087</c:v>
                </c:pt>
                <c:pt idx="15">
                  <c:v>56.752675694825648</c:v>
                </c:pt>
                <c:pt idx="16">
                  <c:v>30.080399911356675</c:v>
                </c:pt>
                <c:pt idx="17">
                  <c:v>1.7781517188979317</c:v>
                </c:pt>
                <c:pt idx="18">
                  <c:v>407.04856431771816</c:v>
                </c:pt>
                <c:pt idx="19">
                  <c:v>1.1854344792652878</c:v>
                </c:pt>
                <c:pt idx="20">
                  <c:v>109.3563307122228</c:v>
                </c:pt>
                <c:pt idx="21">
                  <c:v>433.42448148137083</c:v>
                </c:pt>
                <c:pt idx="22">
                  <c:v>912.19183179463892</c:v>
                </c:pt>
                <c:pt idx="23">
                  <c:v>3073.5352461150746</c:v>
                </c:pt>
                <c:pt idx="24">
                  <c:v>1240.8535411709399</c:v>
                </c:pt>
                <c:pt idx="25">
                  <c:v>817.35707345341586</c:v>
                </c:pt>
                <c:pt idx="26">
                  <c:v>14162.682082402209</c:v>
                </c:pt>
                <c:pt idx="27">
                  <c:v>9532.5231857019025</c:v>
                </c:pt>
                <c:pt idx="28">
                  <c:v>29438.783499454341</c:v>
                </c:pt>
                <c:pt idx="29">
                  <c:v>7877.5084733376534</c:v>
                </c:pt>
                <c:pt idx="30">
                  <c:v>13285.16420912608</c:v>
                </c:pt>
                <c:pt idx="31">
                  <c:v>1241.7426170303891</c:v>
                </c:pt>
                <c:pt idx="32">
                  <c:v>3066.1262806196664</c:v>
                </c:pt>
                <c:pt idx="33">
                  <c:v>10831.907554286567</c:v>
                </c:pt>
                <c:pt idx="34">
                  <c:v>4031.0699467416107</c:v>
                </c:pt>
                <c:pt idx="35">
                  <c:v>8018.2788177504062</c:v>
                </c:pt>
                <c:pt idx="36">
                  <c:v>7916.7759904633167</c:v>
                </c:pt>
                <c:pt idx="37">
                  <c:v>210.11826144977226</c:v>
                </c:pt>
                <c:pt idx="38">
                  <c:v>4.1490206774285072</c:v>
                </c:pt>
              </c:numCache>
            </c:numRef>
          </c:val>
          <c:extLst>
            <c:ext xmlns:c16="http://schemas.microsoft.com/office/drawing/2014/chart" uri="{C3380CC4-5D6E-409C-BE32-E72D297353CC}">
              <c16:uniqueId val="{00000001-5779-43A3-A063-A0F4F97F7B32}"/>
            </c:ext>
          </c:extLst>
        </c:ser>
        <c:dLbls>
          <c:showLegendKey val="0"/>
          <c:showVal val="0"/>
          <c:showCatName val="0"/>
          <c:showSerName val="0"/>
          <c:showPercent val="0"/>
          <c:showBubbleSize val="0"/>
        </c:dLbls>
        <c:gapWidth val="50"/>
        <c:overlap val="100"/>
        <c:axId val="353111872"/>
        <c:axId val="353108344"/>
      </c:barChart>
      <c:catAx>
        <c:axId val="3531118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08344"/>
        <c:crosses val="autoZero"/>
        <c:auto val="1"/>
        <c:lblAlgn val="ctr"/>
        <c:lblOffset val="100"/>
        <c:tickLblSkip val="1"/>
        <c:tickMarkSkip val="1"/>
        <c:noMultiLvlLbl val="0"/>
      </c:catAx>
      <c:valAx>
        <c:axId val="353108344"/>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11872"/>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5928.1362325684504</c:v>
                </c:pt>
                <c:pt idx="1">
                  <c:v>1153.0410181216464</c:v>
                </c:pt>
                <c:pt idx="2">
                  <c:v>1018.9100394457324</c:v>
                </c:pt>
                <c:pt idx="3">
                  <c:v>97.897598068902923</c:v>
                </c:pt>
                <c:pt idx="4">
                  <c:v>7736.0455511965156</c:v>
                </c:pt>
                <c:pt idx="5">
                  <c:v>240.6392164606591</c:v>
                </c:pt>
                <c:pt idx="6">
                  <c:v>1995.9297674004501</c:v>
                </c:pt>
                <c:pt idx="7">
                  <c:v>300.47867734798677</c:v>
                </c:pt>
                <c:pt idx="8">
                  <c:v>619.97904032336828</c:v>
                </c:pt>
                <c:pt idx="9">
                  <c:v>1023.1478239605923</c:v>
                </c:pt>
                <c:pt idx="10">
                  <c:v>454.7513092110716</c:v>
                </c:pt>
                <c:pt idx="11">
                  <c:v>47.444052263033775</c:v>
                </c:pt>
                <c:pt idx="12">
                  <c:v>67.864773106588316</c:v>
                </c:pt>
                <c:pt idx="13">
                  <c:v>306.73731584462774</c:v>
                </c:pt>
                <c:pt idx="14">
                  <c:v>74.987750542794046</c:v>
                </c:pt>
                <c:pt idx="15">
                  <c:v>258.64080750715067</c:v>
                </c:pt>
                <c:pt idx="16">
                  <c:v>78.816055043956354</c:v>
                </c:pt>
                <c:pt idx="17">
                  <c:v>3.3465226850690293</c:v>
                </c:pt>
                <c:pt idx="18">
                  <c:v>80.027336098896797</c:v>
                </c:pt>
                <c:pt idx="19">
                  <c:v>8.1522309994437742E-2</c:v>
                </c:pt>
                <c:pt idx="20">
                  <c:v>52.075680686436726</c:v>
                </c:pt>
                <c:pt idx="21">
                  <c:v>873.10730343572959</c:v>
                </c:pt>
                <c:pt idx="22">
                  <c:v>3479.7982341462425</c:v>
                </c:pt>
                <c:pt idx="23">
                  <c:v>9471.9595971983199</c:v>
                </c:pt>
                <c:pt idx="24">
                  <c:v>4751.0963461203037</c:v>
                </c:pt>
                <c:pt idx="25">
                  <c:v>9524.8333639101784</c:v>
                </c:pt>
                <c:pt idx="26">
                  <c:v>16615.252884598034</c:v>
                </c:pt>
                <c:pt idx="27">
                  <c:v>7814.7262446674376</c:v>
                </c:pt>
                <c:pt idx="28">
                  <c:v>14344.454736203548</c:v>
                </c:pt>
                <c:pt idx="29">
                  <c:v>26082.51392114113</c:v>
                </c:pt>
                <c:pt idx="30">
                  <c:v>14438.070647884964</c:v>
                </c:pt>
                <c:pt idx="31">
                  <c:v>2.6395976523738534</c:v>
                </c:pt>
                <c:pt idx="32">
                  <c:v>381.24069433805317</c:v>
                </c:pt>
                <c:pt idx="33">
                  <c:v>141.02539702956986</c:v>
                </c:pt>
                <c:pt idx="34">
                  <c:v>1279.1652984555919</c:v>
                </c:pt>
                <c:pt idx="35">
                  <c:v>37253.253348785176</c:v>
                </c:pt>
                <c:pt idx="36">
                  <c:v>4140.6342715203646</c:v>
                </c:pt>
                <c:pt idx="37">
                  <c:v>1283.5099688038854</c:v>
                </c:pt>
                <c:pt idx="38">
                  <c:v>26.122039895001464</c:v>
                </c:pt>
              </c:numCache>
            </c:numRef>
          </c:val>
          <c:extLst>
            <c:ext xmlns:c16="http://schemas.microsoft.com/office/drawing/2014/chart" uri="{C3380CC4-5D6E-409C-BE32-E72D297353CC}">
              <c16:uniqueId val="{00000000-6CE7-49CE-9418-ADBE82952930}"/>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1556.4754712753227</c:v>
                </c:pt>
                <c:pt idx="1">
                  <c:v>115.28350310854924</c:v>
                </c:pt>
                <c:pt idx="2">
                  <c:v>119.28434447606959</c:v>
                </c:pt>
                <c:pt idx="3">
                  <c:v>30.969475770805644</c:v>
                </c:pt>
                <c:pt idx="4">
                  <c:v>2536.2370683880831</c:v>
                </c:pt>
                <c:pt idx="5">
                  <c:v>176.33337879071158</c:v>
                </c:pt>
                <c:pt idx="6">
                  <c:v>362.15023341554542</c:v>
                </c:pt>
                <c:pt idx="7">
                  <c:v>153.95830299457924</c:v>
                </c:pt>
                <c:pt idx="8">
                  <c:v>135.28770994615095</c:v>
                </c:pt>
                <c:pt idx="9">
                  <c:v>275.46533711927123</c:v>
                </c:pt>
                <c:pt idx="10">
                  <c:v>92.167530762876126</c:v>
                </c:pt>
                <c:pt idx="11">
                  <c:v>9.9280137638467849</c:v>
                </c:pt>
                <c:pt idx="12">
                  <c:v>38.378441266213692</c:v>
                </c:pt>
                <c:pt idx="13">
                  <c:v>57.197213624550137</c:v>
                </c:pt>
                <c:pt idx="14">
                  <c:v>19.411489597969087</c:v>
                </c:pt>
                <c:pt idx="15">
                  <c:v>56.752675694825648</c:v>
                </c:pt>
                <c:pt idx="16">
                  <c:v>30.080399911356675</c:v>
                </c:pt>
                <c:pt idx="17">
                  <c:v>1.7781517188979317</c:v>
                </c:pt>
                <c:pt idx="18">
                  <c:v>407.04856431771816</c:v>
                </c:pt>
                <c:pt idx="19">
                  <c:v>1.1854344792652878</c:v>
                </c:pt>
                <c:pt idx="20">
                  <c:v>109.3563307122228</c:v>
                </c:pt>
                <c:pt idx="21">
                  <c:v>433.42448148137083</c:v>
                </c:pt>
                <c:pt idx="22">
                  <c:v>912.19183179463892</c:v>
                </c:pt>
                <c:pt idx="23">
                  <c:v>3073.5352461150746</c:v>
                </c:pt>
                <c:pt idx="24">
                  <c:v>1240.8535411709399</c:v>
                </c:pt>
                <c:pt idx="25">
                  <c:v>817.35707345341586</c:v>
                </c:pt>
                <c:pt idx="26">
                  <c:v>14162.682082402209</c:v>
                </c:pt>
                <c:pt idx="27">
                  <c:v>9532.5231857019025</c:v>
                </c:pt>
                <c:pt idx="28">
                  <c:v>29438.783499454341</c:v>
                </c:pt>
                <c:pt idx="29">
                  <c:v>7877.5084733376534</c:v>
                </c:pt>
                <c:pt idx="30">
                  <c:v>13285.16420912608</c:v>
                </c:pt>
                <c:pt idx="31">
                  <c:v>1241.7426170303891</c:v>
                </c:pt>
                <c:pt idx="32">
                  <c:v>3066.1262806196664</c:v>
                </c:pt>
                <c:pt idx="33">
                  <c:v>10831.907554286567</c:v>
                </c:pt>
                <c:pt idx="34">
                  <c:v>4031.0699467416107</c:v>
                </c:pt>
                <c:pt idx="35">
                  <c:v>8018.2788177504062</c:v>
                </c:pt>
                <c:pt idx="36">
                  <c:v>7916.7759904633167</c:v>
                </c:pt>
                <c:pt idx="37">
                  <c:v>210.11826144977226</c:v>
                </c:pt>
                <c:pt idx="38">
                  <c:v>4.1490206774285072</c:v>
                </c:pt>
              </c:numCache>
            </c:numRef>
          </c:val>
          <c:extLst>
            <c:ext xmlns:c16="http://schemas.microsoft.com/office/drawing/2014/chart" uri="{C3380CC4-5D6E-409C-BE32-E72D297353CC}">
              <c16:uniqueId val="{00000001-6CE7-49CE-9418-ADBE82952930}"/>
            </c:ext>
          </c:extLst>
        </c:ser>
        <c:dLbls>
          <c:showLegendKey val="0"/>
          <c:showVal val="0"/>
          <c:showCatName val="0"/>
          <c:showSerName val="0"/>
          <c:showPercent val="0"/>
          <c:showBubbleSize val="0"/>
        </c:dLbls>
        <c:gapWidth val="50"/>
        <c:overlap val="100"/>
        <c:axId val="353109128"/>
        <c:axId val="353109520"/>
      </c:barChart>
      <c:catAx>
        <c:axId val="3531091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09520"/>
        <c:crosses val="autoZero"/>
        <c:auto val="1"/>
        <c:lblAlgn val="ctr"/>
        <c:lblOffset val="100"/>
        <c:tickLblSkip val="1"/>
        <c:tickMarkSkip val="1"/>
        <c:noMultiLvlLbl val="0"/>
      </c:catAx>
      <c:valAx>
        <c:axId val="353109520"/>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09128"/>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54</xdr:row>
      <xdr:rowOff>83485</xdr:rowOff>
    </xdr:from>
    <xdr:to>
      <xdr:col>11</xdr:col>
      <xdr:colOff>381000</xdr:colOff>
      <xdr:row>59</xdr:row>
      <xdr:rowOff>45384</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8441391" y="10500473"/>
          <a:ext cx="393327" cy="948017"/>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5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5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5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5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5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5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5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5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5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5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5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5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6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628650</xdr:colOff>
      <xdr:row>44</xdr:row>
      <xdr:rowOff>114300</xdr:rowOff>
    </xdr:from>
    <xdr:to>
      <xdr:col>18</xdr:col>
      <xdr:colOff>371475</xdr:colOff>
      <xdr:row>85</xdr:row>
      <xdr:rowOff>219075</xdr:rowOff>
    </xdr:to>
    <xdr:graphicFrame macro="">
      <xdr:nvGraphicFramePr>
        <xdr:cNvPr id="1029221" name="Chart 2">
          <a:extLst>
            <a:ext uri="{FF2B5EF4-FFF2-40B4-BE49-F238E27FC236}">
              <a16:creationId xmlns:a16="http://schemas.microsoft.com/office/drawing/2014/main" id="{00000000-0008-0000-06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600-000066B40F00}"/>
            </a:ext>
          </a:extLst>
        </xdr:cNvPr>
        <xdr:cNvSpPr>
          <a:spLocks noChangeArrowheads="1"/>
        </xdr:cNvSpPr>
      </xdr:nvSpPr>
      <xdr:spPr bwMode="auto">
        <a:xfrm>
          <a:off x="10883900" y="485775"/>
          <a:ext cx="1097492" cy="705908"/>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6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516890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3963</xdr:colOff>
      <xdr:row>1</xdr:row>
      <xdr:rowOff>43554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abSelected="1" topLeftCell="B1" zoomScale="90" zoomScaleNormal="90" workbookViewId="0">
      <selection activeCell="B1" sqref="B1"/>
    </sheetView>
  </sheetViews>
  <sheetFormatPr defaultRowHeight="13.2" x14ac:dyDescent="0.2"/>
  <cols>
    <col min="1" max="1" width="4.33203125" hidden="1" customWidth="1"/>
    <col min="2" max="2" width="5.88671875" style="85" customWidth="1"/>
    <col min="3" max="11" width="9.88671875" customWidth="1"/>
  </cols>
  <sheetData>
    <row r="1" spans="1:19" ht="50.1" customHeight="1" x14ac:dyDescent="0.2">
      <c r="A1" s="208"/>
      <c r="B1"/>
      <c r="L1" s="190"/>
      <c r="M1" s="147"/>
    </row>
    <row r="2" spans="1:19" x14ac:dyDescent="0.2">
      <c r="B2" s="149"/>
      <c r="C2" s="147"/>
      <c r="D2" s="147"/>
      <c r="E2" s="147"/>
      <c r="F2" s="147"/>
      <c r="G2" s="147"/>
      <c r="H2" s="147"/>
      <c r="I2" s="147"/>
      <c r="J2" s="147"/>
      <c r="K2" s="147"/>
      <c r="L2" s="190"/>
      <c r="M2" s="147"/>
    </row>
    <row r="3" spans="1:19" x14ac:dyDescent="0.2">
      <c r="B3" s="149"/>
      <c r="C3" s="147"/>
      <c r="D3" s="147"/>
      <c r="E3" s="147"/>
      <c r="F3" s="147"/>
      <c r="G3" s="147"/>
      <c r="H3" s="147"/>
      <c r="I3" s="147"/>
      <c r="J3" s="147"/>
      <c r="K3" s="147"/>
      <c r="L3" s="190"/>
      <c r="M3" s="147"/>
    </row>
    <row r="4" spans="1:19" x14ac:dyDescent="0.2">
      <c r="B4" s="149"/>
      <c r="C4" s="147"/>
      <c r="D4" s="147"/>
      <c r="E4" s="147"/>
      <c r="F4" s="147"/>
      <c r="G4" s="147"/>
      <c r="H4" s="147"/>
      <c r="I4" s="147"/>
      <c r="J4" s="147"/>
      <c r="K4" s="147"/>
      <c r="L4" s="190"/>
      <c r="M4" s="147"/>
    </row>
    <row r="5" spans="1:19" ht="19.2" x14ac:dyDescent="0.2">
      <c r="B5" s="149"/>
      <c r="C5" s="147"/>
      <c r="D5" s="147"/>
      <c r="E5" s="147"/>
      <c r="F5" s="147"/>
      <c r="G5" s="147"/>
      <c r="H5" s="147"/>
      <c r="I5" s="147"/>
      <c r="J5" s="147"/>
      <c r="K5" s="147"/>
      <c r="L5" s="190"/>
      <c r="M5" s="209"/>
      <c r="N5" s="210"/>
      <c r="O5" s="147"/>
      <c r="P5" s="147"/>
      <c r="Q5" s="147"/>
      <c r="R5" s="147"/>
      <c r="S5" s="147"/>
    </row>
    <row r="6" spans="1:19" s="85" customFormat="1" ht="20.100000000000001" customHeight="1" x14ac:dyDescent="0.2">
      <c r="B6" s="189" t="s">
        <v>126</v>
      </c>
      <c r="C6" s="149"/>
      <c r="D6" s="149"/>
      <c r="E6" s="149"/>
      <c r="F6" s="149"/>
      <c r="G6" s="149"/>
      <c r="H6" s="149"/>
      <c r="I6" s="149"/>
      <c r="J6" s="149"/>
      <c r="K6" s="149"/>
      <c r="L6" s="191"/>
      <c r="M6" s="210"/>
      <c r="N6" s="210"/>
      <c r="O6"/>
      <c r="P6" s="147"/>
      <c r="Q6" s="147"/>
      <c r="R6" s="147"/>
      <c r="S6" s="147"/>
    </row>
    <row r="7" spans="1:19" s="85" customFormat="1" x14ac:dyDescent="0.2">
      <c r="B7" s="149"/>
      <c r="C7" s="149"/>
      <c r="D7" s="149"/>
      <c r="E7" s="149"/>
      <c r="F7" s="149"/>
      <c r="G7" s="149"/>
      <c r="H7" s="149"/>
      <c r="I7" s="149"/>
      <c r="J7" s="149"/>
      <c r="K7" s="149"/>
      <c r="L7" s="191"/>
      <c r="M7" s="189"/>
      <c r="N7" s="147"/>
      <c r="O7" s="147"/>
      <c r="P7" s="147"/>
      <c r="Q7" s="147"/>
      <c r="R7" s="147"/>
      <c r="S7" s="147"/>
    </row>
    <row r="8" spans="1:19" s="85" customFormat="1" ht="17.100000000000001" customHeight="1" x14ac:dyDescent="0.15">
      <c r="C8" s="211" t="s">
        <v>127</v>
      </c>
      <c r="D8" s="149"/>
      <c r="E8" s="149"/>
      <c r="F8" s="149"/>
      <c r="G8" s="149"/>
      <c r="H8" s="149"/>
      <c r="I8" s="149"/>
      <c r="J8" s="149"/>
      <c r="K8" s="149"/>
      <c r="L8" s="191"/>
      <c r="M8" s="189"/>
      <c r="N8" s="147"/>
      <c r="O8" s="147"/>
      <c r="P8" s="147"/>
      <c r="Q8" s="147"/>
      <c r="R8" s="147"/>
      <c r="S8" s="147"/>
    </row>
    <row r="9" spans="1:19" s="85" customFormat="1" ht="20.100000000000001" customHeight="1" x14ac:dyDescent="0.2">
      <c r="C9" s="212" t="s">
        <v>128</v>
      </c>
      <c r="D9" s="149"/>
      <c r="E9" s="149"/>
      <c r="F9" s="149"/>
      <c r="G9" s="149"/>
      <c r="H9" s="149"/>
      <c r="I9" s="149"/>
      <c r="J9" s="149"/>
      <c r="K9" s="149"/>
      <c r="L9" s="191"/>
      <c r="M9" s="189"/>
      <c r="N9" s="147"/>
      <c r="O9" s="147"/>
      <c r="P9" s="147"/>
      <c r="Q9" s="147"/>
      <c r="R9" s="147"/>
      <c r="S9" s="147"/>
    </row>
    <row r="10" spans="1:19" s="85" customFormat="1" ht="17.100000000000001" customHeight="1" x14ac:dyDescent="0.2">
      <c r="C10" s="213" t="s">
        <v>129</v>
      </c>
      <c r="D10" s="149"/>
      <c r="E10" s="149"/>
      <c r="F10" s="149"/>
      <c r="G10" s="149"/>
      <c r="H10" s="149"/>
      <c r="I10" s="149"/>
      <c r="J10" s="149"/>
      <c r="K10" s="149"/>
      <c r="L10" s="191"/>
      <c r="M10" s="189"/>
      <c r="N10" s="147"/>
      <c r="O10" s="147"/>
      <c r="P10" s="147"/>
      <c r="Q10" s="147"/>
      <c r="R10" s="147"/>
      <c r="S10" s="147"/>
    </row>
    <row r="11" spans="1:19" s="85" customFormat="1" x14ac:dyDescent="0.2">
      <c r="B11" s="149"/>
      <c r="C11" s="149"/>
      <c r="D11" s="149"/>
      <c r="E11" s="149"/>
      <c r="F11" s="149"/>
      <c r="G11" s="149"/>
      <c r="H11" s="149"/>
      <c r="I11" s="149"/>
      <c r="J11" s="149"/>
      <c r="K11" s="149"/>
      <c r="L11" s="191"/>
      <c r="M11" s="189"/>
      <c r="N11" s="147"/>
      <c r="O11" s="147"/>
      <c r="P11" s="147"/>
      <c r="Q11" s="147"/>
      <c r="R11" s="147"/>
      <c r="S11" s="147"/>
    </row>
    <row r="12" spans="1:19" s="85" customFormat="1" ht="20.100000000000001" customHeight="1" x14ac:dyDescent="0.2">
      <c r="B12" s="189" t="s">
        <v>346</v>
      </c>
      <c r="C12" s="149"/>
      <c r="D12" s="149"/>
      <c r="E12" s="149"/>
      <c r="F12" s="149"/>
      <c r="G12" s="149"/>
      <c r="H12" s="149"/>
      <c r="I12" s="149"/>
      <c r="J12" s="149"/>
      <c r="K12" s="149"/>
      <c r="L12" s="191"/>
      <c r="M12" s="189"/>
      <c r="N12" s="147"/>
      <c r="O12" s="147"/>
      <c r="P12" s="147"/>
      <c r="Q12" s="147"/>
      <c r="R12" s="147"/>
      <c r="S12" s="147"/>
    </row>
    <row r="13" spans="1:19" s="85" customFormat="1" ht="15.75" customHeight="1" x14ac:dyDescent="0.2">
      <c r="B13" s="149"/>
      <c r="C13" s="314" t="s">
        <v>347</v>
      </c>
      <c r="D13" s="149"/>
      <c r="E13" s="149"/>
      <c r="F13" s="149"/>
      <c r="G13" s="149"/>
      <c r="H13" s="149"/>
      <c r="I13" s="149"/>
      <c r="J13" s="149"/>
      <c r="K13" s="149"/>
      <c r="L13" s="191"/>
      <c r="M13" s="189"/>
      <c r="N13" s="147"/>
      <c r="O13" s="147"/>
      <c r="P13" s="147"/>
      <c r="Q13" s="147"/>
      <c r="R13" s="147"/>
      <c r="S13" s="147"/>
    </row>
    <row r="14" spans="1:19" ht="18" customHeight="1" x14ac:dyDescent="0.2">
      <c r="B14" s="149"/>
      <c r="C14" s="188"/>
      <c r="D14" s="188"/>
      <c r="E14" s="188"/>
      <c r="F14" s="188"/>
      <c r="L14" s="190"/>
      <c r="M14" s="147"/>
    </row>
    <row r="15" spans="1:19" s="85" customFormat="1" ht="18" customHeight="1" x14ac:dyDescent="0.2">
      <c r="B15" s="149" t="s">
        <v>130</v>
      </c>
      <c r="C15" s="187"/>
      <c r="D15" s="187"/>
      <c r="E15" s="187"/>
      <c r="F15" s="187"/>
      <c r="G15" s="149"/>
      <c r="H15" s="149"/>
      <c r="I15" s="149"/>
      <c r="J15" s="149"/>
      <c r="K15" s="149"/>
      <c r="L15" s="191"/>
      <c r="M15" s="149"/>
    </row>
    <row r="16" spans="1:19" x14ac:dyDescent="0.2">
      <c r="B16" s="149"/>
      <c r="C16" s="147"/>
      <c r="D16" s="147"/>
      <c r="E16" s="147"/>
      <c r="F16" s="147"/>
      <c r="G16" s="147"/>
      <c r="H16" s="147"/>
      <c r="I16" s="147"/>
      <c r="J16" s="147"/>
      <c r="K16" s="147"/>
      <c r="L16" s="190"/>
      <c r="M16" s="147"/>
    </row>
    <row r="17" spans="2:13" ht="9.9" customHeight="1" x14ac:dyDescent="0.2">
      <c r="B17" s="149"/>
      <c r="C17" s="147"/>
      <c r="D17" s="147"/>
      <c r="E17" s="147"/>
      <c r="F17" s="147"/>
      <c r="G17" s="147"/>
      <c r="H17" s="147"/>
      <c r="I17" s="147"/>
      <c r="J17" s="147"/>
      <c r="K17" s="147"/>
      <c r="L17" s="190"/>
      <c r="M17" s="147"/>
    </row>
    <row r="18" spans="2:13" x14ac:dyDescent="0.2">
      <c r="B18" s="149"/>
      <c r="C18" s="147"/>
      <c r="D18" s="147"/>
      <c r="E18" s="147"/>
      <c r="F18" s="147"/>
      <c r="G18" s="147"/>
      <c r="H18" s="147"/>
      <c r="I18" s="147"/>
      <c r="J18" s="147"/>
      <c r="K18" s="147"/>
      <c r="L18" s="190"/>
      <c r="M18" s="147"/>
    </row>
    <row r="19" spans="2:13" x14ac:dyDescent="0.2">
      <c r="B19" s="149"/>
      <c r="C19" s="147"/>
      <c r="D19" s="147"/>
      <c r="E19" s="147"/>
      <c r="F19" s="147"/>
      <c r="G19" s="147"/>
      <c r="H19" s="147"/>
      <c r="I19" s="147"/>
      <c r="J19" s="147"/>
      <c r="K19" s="147"/>
      <c r="L19" s="190"/>
      <c r="M19" s="147"/>
    </row>
    <row r="20" spans="2:13" x14ac:dyDescent="0.2">
      <c r="B20" s="149"/>
      <c r="C20" s="147"/>
      <c r="D20" s="147"/>
      <c r="E20" s="147"/>
      <c r="F20" s="147"/>
      <c r="G20" s="147"/>
      <c r="H20" s="147"/>
      <c r="I20" s="147"/>
      <c r="J20" s="147"/>
      <c r="K20" s="147"/>
      <c r="L20" s="190"/>
      <c r="M20" s="147"/>
    </row>
    <row r="21" spans="2:13" ht="17.100000000000001" customHeight="1" x14ac:dyDescent="0.2">
      <c r="B21" s="149"/>
      <c r="C21" s="147"/>
      <c r="D21" s="147"/>
      <c r="E21" s="147"/>
      <c r="F21" s="147"/>
      <c r="G21" s="147"/>
      <c r="H21" s="147"/>
      <c r="I21" s="147"/>
      <c r="J21" s="147"/>
      <c r="K21" s="147"/>
      <c r="L21" s="190"/>
      <c r="M21" s="147"/>
    </row>
    <row r="22" spans="2:13" ht="17.100000000000001" customHeight="1" x14ac:dyDescent="0.2">
      <c r="B22" s="149"/>
      <c r="C22" s="147"/>
      <c r="D22" s="147"/>
      <c r="E22" s="147"/>
      <c r="F22" s="147"/>
      <c r="G22" s="147"/>
      <c r="H22" s="147"/>
      <c r="I22" s="147"/>
      <c r="J22" s="147"/>
      <c r="K22" s="147"/>
      <c r="L22" s="190"/>
      <c r="M22" s="147"/>
    </row>
    <row r="23" spans="2:13" ht="17.100000000000001" customHeight="1" x14ac:dyDescent="0.2">
      <c r="B23" s="149"/>
      <c r="C23" s="147"/>
      <c r="D23" s="147"/>
      <c r="E23" s="147"/>
      <c r="F23" s="147"/>
      <c r="G23" s="147"/>
      <c r="H23" s="147"/>
      <c r="I23" s="147"/>
      <c r="J23" s="147"/>
      <c r="K23" s="147"/>
      <c r="L23" s="190"/>
      <c r="M23" s="147"/>
    </row>
    <row r="24" spans="2:13" ht="17.100000000000001" customHeight="1" x14ac:dyDescent="0.2">
      <c r="B24" s="149"/>
      <c r="C24" s="147"/>
      <c r="D24" s="147"/>
      <c r="E24" s="147"/>
      <c r="F24" s="147"/>
      <c r="G24" s="147"/>
      <c r="H24" s="147"/>
      <c r="I24" s="147"/>
      <c r="J24" s="147"/>
      <c r="K24" s="147"/>
      <c r="L24" s="190"/>
      <c r="M24" s="147"/>
    </row>
    <row r="25" spans="2:13" ht="17.100000000000001" customHeight="1" x14ac:dyDescent="0.2">
      <c r="B25" s="149"/>
      <c r="C25" s="147"/>
      <c r="D25" s="147"/>
      <c r="E25" s="147"/>
      <c r="F25" s="147"/>
      <c r="G25" s="147"/>
      <c r="H25" s="147"/>
      <c r="I25" s="147"/>
      <c r="J25" s="147"/>
      <c r="K25" s="147"/>
      <c r="L25" s="190"/>
      <c r="M25" s="147"/>
    </row>
    <row r="26" spans="2:13" ht="17.100000000000001" customHeight="1" x14ac:dyDescent="0.2">
      <c r="B26" s="149"/>
      <c r="C26" s="147"/>
      <c r="D26" s="147"/>
      <c r="E26" s="147"/>
      <c r="F26" s="147"/>
      <c r="G26" s="147"/>
      <c r="H26" s="147"/>
      <c r="I26" s="147"/>
      <c r="J26" s="147"/>
      <c r="K26" s="147"/>
      <c r="L26" s="190"/>
      <c r="M26" s="147"/>
    </row>
    <row r="27" spans="2:13" s="86" customFormat="1" ht="15" customHeight="1" x14ac:dyDescent="0.2">
      <c r="B27" s="214" t="s">
        <v>131</v>
      </c>
      <c r="C27" s="215"/>
      <c r="D27" s="215"/>
      <c r="E27" s="215"/>
      <c r="F27" s="215"/>
      <c r="G27" s="215"/>
      <c r="H27" s="215"/>
      <c r="I27" s="215"/>
      <c r="J27" s="215"/>
      <c r="K27" s="215"/>
      <c r="L27" s="192"/>
      <c r="M27" s="160"/>
    </row>
    <row r="28" spans="2:13" ht="15" customHeight="1" x14ac:dyDescent="0.2">
      <c r="B28" s="216"/>
      <c r="C28" s="643" t="s">
        <v>391</v>
      </c>
      <c r="D28" s="643"/>
      <c r="E28" s="643"/>
      <c r="F28" s="643"/>
      <c r="G28" s="643"/>
      <c r="H28" s="643"/>
      <c r="I28" s="643"/>
      <c r="J28" s="643"/>
      <c r="K28" s="643"/>
      <c r="L28" s="190"/>
      <c r="M28" s="147"/>
    </row>
    <row r="29" spans="2:13" ht="15" customHeight="1" x14ac:dyDescent="0.2">
      <c r="B29" s="216"/>
      <c r="C29" s="643"/>
      <c r="D29" s="643"/>
      <c r="E29" s="643"/>
      <c r="F29" s="643"/>
      <c r="G29" s="643"/>
      <c r="H29" s="643"/>
      <c r="I29" s="643"/>
      <c r="J29" s="643"/>
      <c r="K29" s="643"/>
      <c r="L29" s="190"/>
      <c r="M29" s="147"/>
    </row>
    <row r="30" spans="2:13" ht="15" customHeight="1" x14ac:dyDescent="0.2">
      <c r="B30" s="216"/>
      <c r="C30" s="643"/>
      <c r="D30" s="643"/>
      <c r="E30" s="643"/>
      <c r="F30" s="643"/>
      <c r="G30" s="643"/>
      <c r="H30" s="643"/>
      <c r="I30" s="643"/>
      <c r="J30" s="643"/>
      <c r="K30" s="643"/>
      <c r="L30" s="190"/>
      <c r="M30" s="147"/>
    </row>
    <row r="31" spans="2:13" ht="5.0999999999999996" customHeight="1" x14ac:dyDescent="0.2">
      <c r="B31" s="216"/>
      <c r="C31" s="217"/>
      <c r="D31" s="217"/>
      <c r="E31" s="217"/>
      <c r="F31" s="217"/>
      <c r="G31" s="217"/>
      <c r="H31" s="217"/>
      <c r="I31" s="217"/>
      <c r="J31" s="217"/>
      <c r="K31" s="217"/>
      <c r="L31" s="190"/>
      <c r="M31" s="147"/>
    </row>
    <row r="32" spans="2:13" s="87" customFormat="1" ht="15" customHeight="1" x14ac:dyDescent="0.2">
      <c r="B32" s="214" t="s">
        <v>132</v>
      </c>
      <c r="C32" s="218"/>
      <c r="D32" s="218"/>
      <c r="E32" s="218"/>
      <c r="F32" s="218"/>
      <c r="G32" s="218"/>
      <c r="H32" s="218"/>
      <c r="I32" s="218"/>
      <c r="J32" s="218"/>
      <c r="K32" s="218"/>
      <c r="L32" s="193"/>
      <c r="M32" s="161"/>
    </row>
    <row r="33" spans="2:13" ht="15" customHeight="1" x14ac:dyDescent="0.2">
      <c r="B33" s="216"/>
      <c r="C33" s="644" t="s">
        <v>123</v>
      </c>
      <c r="D33" s="644"/>
      <c r="E33" s="644"/>
      <c r="F33" s="644"/>
      <c r="G33" s="644"/>
      <c r="H33" s="644"/>
      <c r="I33" s="644"/>
      <c r="J33" s="644"/>
      <c r="K33" s="644"/>
      <c r="L33" s="190"/>
      <c r="M33" s="147"/>
    </row>
    <row r="34" spans="2:13" ht="15" customHeight="1" x14ac:dyDescent="0.2">
      <c r="B34" s="216"/>
      <c r="C34" s="644"/>
      <c r="D34" s="644"/>
      <c r="E34" s="644"/>
      <c r="F34" s="644"/>
      <c r="G34" s="644"/>
      <c r="H34" s="644"/>
      <c r="I34" s="644"/>
      <c r="J34" s="644"/>
      <c r="K34" s="644"/>
      <c r="L34" s="190"/>
      <c r="M34" s="147"/>
    </row>
    <row r="35" spans="2:13" ht="5.0999999999999996" customHeight="1" x14ac:dyDescent="0.2">
      <c r="B35" s="216"/>
      <c r="C35" s="217"/>
      <c r="D35" s="217"/>
      <c r="E35" s="217"/>
      <c r="F35" s="217"/>
      <c r="G35" s="217"/>
      <c r="H35" s="217"/>
      <c r="I35" s="217"/>
      <c r="J35" s="217"/>
      <c r="K35" s="217"/>
      <c r="L35" s="190"/>
      <c r="M35" s="147"/>
    </row>
    <row r="36" spans="2:13" s="87" customFormat="1" ht="15" customHeight="1" x14ac:dyDescent="0.2">
      <c r="B36" s="214" t="s">
        <v>133</v>
      </c>
      <c r="C36" s="218"/>
      <c r="D36" s="218"/>
      <c r="E36" s="218"/>
      <c r="F36" s="218"/>
      <c r="G36" s="218"/>
      <c r="H36" s="218"/>
      <c r="I36" s="218"/>
      <c r="J36" s="218"/>
      <c r="K36" s="218"/>
      <c r="L36" s="193"/>
      <c r="M36" s="161"/>
    </row>
    <row r="37" spans="2:13" ht="15" customHeight="1" x14ac:dyDescent="0.2">
      <c r="B37" s="216"/>
      <c r="C37" s="644" t="s">
        <v>124</v>
      </c>
      <c r="D37" s="644"/>
      <c r="E37" s="644"/>
      <c r="F37" s="644"/>
      <c r="G37" s="644"/>
      <c r="H37" s="644"/>
      <c r="I37" s="644"/>
      <c r="J37" s="644"/>
      <c r="K37" s="644"/>
      <c r="L37" s="190"/>
      <c r="M37" s="147"/>
    </row>
    <row r="38" spans="2:13" ht="15" customHeight="1" x14ac:dyDescent="0.2">
      <c r="B38" s="216"/>
      <c r="C38" s="644"/>
      <c r="D38" s="644"/>
      <c r="E38" s="644"/>
      <c r="F38" s="644"/>
      <c r="G38" s="644"/>
      <c r="H38" s="644"/>
      <c r="I38" s="644"/>
      <c r="J38" s="644"/>
      <c r="K38" s="644"/>
      <c r="L38" s="190"/>
      <c r="M38" s="147"/>
    </row>
    <row r="39" spans="2:13" ht="5.0999999999999996" customHeight="1" x14ac:dyDescent="0.2">
      <c r="B39" s="216"/>
      <c r="C39" s="217"/>
      <c r="D39" s="217"/>
      <c r="E39" s="217"/>
      <c r="F39" s="217"/>
      <c r="G39" s="217"/>
      <c r="H39" s="217"/>
      <c r="I39" s="217"/>
      <c r="J39" s="217"/>
      <c r="K39" s="217"/>
      <c r="L39" s="190"/>
      <c r="M39" s="147"/>
    </row>
    <row r="40" spans="2:13" s="87" customFormat="1" ht="15" customHeight="1" x14ac:dyDescent="0.2">
      <c r="B40" s="214" t="s">
        <v>134</v>
      </c>
      <c r="C40" s="218"/>
      <c r="D40" s="218"/>
      <c r="E40" s="218"/>
      <c r="F40" s="218"/>
      <c r="G40" s="218"/>
      <c r="H40" s="218"/>
      <c r="I40" s="218"/>
      <c r="J40" s="218"/>
      <c r="K40" s="218"/>
      <c r="L40" s="193"/>
      <c r="M40" s="161"/>
    </row>
    <row r="41" spans="2:13" ht="15" customHeight="1" x14ac:dyDescent="0.2">
      <c r="B41" s="216"/>
      <c r="C41" s="644" t="s">
        <v>135</v>
      </c>
      <c r="D41" s="644"/>
      <c r="E41" s="644"/>
      <c r="F41" s="644"/>
      <c r="G41" s="644"/>
      <c r="H41" s="644"/>
      <c r="I41" s="644"/>
      <c r="J41" s="644"/>
      <c r="K41" s="644"/>
      <c r="L41" s="190"/>
      <c r="M41" s="147"/>
    </row>
    <row r="42" spans="2:13" ht="15" customHeight="1" x14ac:dyDescent="0.2">
      <c r="B42" s="216"/>
      <c r="C42" s="644"/>
      <c r="D42" s="644"/>
      <c r="E42" s="644"/>
      <c r="F42" s="644"/>
      <c r="G42" s="644"/>
      <c r="H42" s="644"/>
      <c r="I42" s="644"/>
      <c r="J42" s="644"/>
      <c r="K42" s="644"/>
      <c r="L42" s="190"/>
      <c r="M42" s="147"/>
    </row>
    <row r="43" spans="2:13" ht="5.0999999999999996" customHeight="1" x14ac:dyDescent="0.2">
      <c r="B43" s="216"/>
      <c r="C43" s="217"/>
      <c r="D43" s="217"/>
      <c r="E43" s="217"/>
      <c r="F43" s="217"/>
      <c r="G43" s="217"/>
      <c r="H43" s="217"/>
      <c r="I43" s="217"/>
      <c r="J43" s="217"/>
      <c r="K43" s="217"/>
      <c r="L43" s="190"/>
      <c r="M43" s="147"/>
    </row>
    <row r="44" spans="2:13" s="87" customFormat="1" ht="15" customHeight="1" x14ac:dyDescent="0.2">
      <c r="B44" s="214" t="s">
        <v>136</v>
      </c>
      <c r="C44" s="218"/>
      <c r="D44" s="218"/>
      <c r="E44" s="218"/>
      <c r="F44" s="218"/>
      <c r="G44" s="218"/>
      <c r="H44" s="218"/>
      <c r="I44" s="218"/>
      <c r="J44" s="218"/>
      <c r="K44" s="218"/>
      <c r="L44" s="193"/>
      <c r="M44" s="161"/>
    </row>
    <row r="45" spans="2:13" ht="15" customHeight="1" x14ac:dyDescent="0.2">
      <c r="B45" s="216"/>
      <c r="C45" s="217" t="s">
        <v>77</v>
      </c>
      <c r="D45" s="217"/>
      <c r="E45" s="217"/>
      <c r="F45" s="217"/>
      <c r="G45" s="217"/>
      <c r="H45" s="217"/>
      <c r="I45" s="217"/>
      <c r="J45" s="217"/>
      <c r="K45" s="217"/>
      <c r="L45" s="190"/>
      <c r="M45" s="147"/>
    </row>
    <row r="46" spans="2:13" ht="5.0999999999999996" customHeight="1" x14ac:dyDescent="0.2">
      <c r="B46" s="216"/>
      <c r="C46" s="217"/>
      <c r="D46" s="217"/>
      <c r="E46" s="217"/>
      <c r="F46" s="217"/>
      <c r="G46" s="217"/>
      <c r="H46" s="217"/>
      <c r="I46" s="217"/>
      <c r="J46" s="217"/>
      <c r="K46" s="217"/>
      <c r="L46" s="190"/>
      <c r="M46" s="147"/>
    </row>
    <row r="47" spans="2:13" s="87" customFormat="1" ht="15" customHeight="1" x14ac:dyDescent="0.2">
      <c r="B47" s="214" t="s">
        <v>311</v>
      </c>
      <c r="C47" s="218"/>
      <c r="D47" s="218"/>
      <c r="E47" s="218"/>
      <c r="F47" s="218"/>
      <c r="G47" s="218"/>
      <c r="H47" s="218"/>
      <c r="I47" s="218"/>
      <c r="J47" s="218"/>
      <c r="K47" s="218"/>
      <c r="L47" s="193"/>
      <c r="M47" s="161"/>
    </row>
    <row r="48" spans="2:13" ht="15" customHeight="1" x14ac:dyDescent="0.2">
      <c r="B48" s="216"/>
      <c r="C48" s="644" t="s">
        <v>312</v>
      </c>
      <c r="D48" s="644"/>
      <c r="E48" s="644"/>
      <c r="F48" s="644"/>
      <c r="G48" s="644"/>
      <c r="H48" s="644"/>
      <c r="I48" s="644"/>
      <c r="J48" s="644"/>
      <c r="K48" s="644"/>
      <c r="L48" s="190"/>
      <c r="M48" s="147"/>
    </row>
    <row r="49" spans="2:13" ht="15" customHeight="1" x14ac:dyDescent="0.2">
      <c r="B49" s="216"/>
      <c r="C49" s="644"/>
      <c r="D49" s="644"/>
      <c r="E49" s="644"/>
      <c r="F49" s="644"/>
      <c r="G49" s="644"/>
      <c r="H49" s="644"/>
      <c r="I49" s="644"/>
      <c r="J49" s="644"/>
      <c r="K49" s="644"/>
      <c r="L49" s="190"/>
      <c r="M49" s="147"/>
    </row>
    <row r="50" spans="2:13" ht="15" customHeight="1" x14ac:dyDescent="0.2">
      <c r="B50" s="216"/>
      <c r="C50" s="644"/>
      <c r="D50" s="644"/>
      <c r="E50" s="644"/>
      <c r="F50" s="644"/>
      <c r="G50" s="644"/>
      <c r="H50" s="644"/>
      <c r="I50" s="644"/>
      <c r="J50" s="644"/>
      <c r="K50" s="644"/>
      <c r="L50" s="190"/>
      <c r="M50" s="147"/>
    </row>
    <row r="51" spans="2:13" ht="5.0999999999999996" customHeight="1" x14ac:dyDescent="0.2">
      <c r="B51" s="216"/>
      <c r="C51" s="217"/>
      <c r="D51" s="217"/>
      <c r="E51" s="217"/>
      <c r="F51" s="217"/>
      <c r="G51" s="217"/>
      <c r="H51" s="217"/>
      <c r="I51" s="217"/>
      <c r="J51" s="217"/>
      <c r="K51" s="217"/>
      <c r="L51" s="190"/>
      <c r="M51" s="147"/>
    </row>
    <row r="52" spans="2:13" s="87" customFormat="1" ht="15" customHeight="1" x14ac:dyDescent="0.2">
      <c r="B52" s="214" t="s">
        <v>137</v>
      </c>
      <c r="C52" s="218"/>
      <c r="D52" s="218"/>
      <c r="E52" s="218"/>
      <c r="F52" s="218"/>
      <c r="G52" s="218"/>
      <c r="H52" s="218"/>
      <c r="I52" s="218"/>
      <c r="J52" s="218"/>
      <c r="K52" s="218"/>
      <c r="L52" s="193"/>
      <c r="M52" s="161"/>
    </row>
    <row r="53" spans="2:13" ht="15" customHeight="1" x14ac:dyDescent="0.2">
      <c r="B53" s="216"/>
      <c r="C53" s="643" t="s">
        <v>125</v>
      </c>
      <c r="D53" s="643"/>
      <c r="E53" s="643"/>
      <c r="F53" s="643"/>
      <c r="G53" s="643"/>
      <c r="H53" s="643"/>
      <c r="I53" s="643"/>
      <c r="J53" s="643"/>
      <c r="K53" s="643"/>
      <c r="L53" s="190"/>
      <c r="M53" s="147"/>
    </row>
    <row r="54" spans="2:13" ht="15" customHeight="1" x14ac:dyDescent="0.2">
      <c r="B54" s="216"/>
      <c r="C54" s="643"/>
      <c r="D54" s="643"/>
      <c r="E54" s="643"/>
      <c r="F54" s="643"/>
      <c r="G54" s="643"/>
      <c r="H54" s="643"/>
      <c r="I54" s="643"/>
      <c r="J54" s="643"/>
      <c r="K54" s="643"/>
      <c r="L54" s="190"/>
      <c r="M54" s="147"/>
    </row>
    <row r="55" spans="2:13" ht="15" customHeight="1" x14ac:dyDescent="0.2">
      <c r="B55" s="216"/>
      <c r="C55" s="643"/>
      <c r="D55" s="643"/>
      <c r="E55" s="643"/>
      <c r="F55" s="643"/>
      <c r="G55" s="643"/>
      <c r="H55" s="643"/>
      <c r="I55" s="643"/>
      <c r="J55" s="643"/>
      <c r="K55" s="643"/>
      <c r="L55" s="190"/>
      <c r="M55" s="147"/>
    </row>
    <row r="56" spans="2:13" x14ac:dyDescent="0.2">
      <c r="B56" s="187"/>
      <c r="C56" s="219"/>
      <c r="D56" s="219"/>
      <c r="E56" s="219"/>
      <c r="F56" s="219"/>
      <c r="G56" s="219"/>
      <c r="H56" s="219"/>
      <c r="I56" s="219"/>
      <c r="J56" s="219"/>
      <c r="K56" s="219"/>
      <c r="L56" s="190"/>
      <c r="M56" s="147"/>
    </row>
    <row r="57" spans="2:13" x14ac:dyDescent="0.2">
      <c r="B57" s="194"/>
      <c r="C57" s="195"/>
      <c r="D57" s="195"/>
      <c r="E57" s="195"/>
      <c r="F57" s="195"/>
      <c r="G57" s="195"/>
      <c r="H57" s="195"/>
      <c r="I57" s="195"/>
      <c r="J57" s="195"/>
      <c r="K57" s="195"/>
    </row>
    <row r="58" spans="2:13" x14ac:dyDescent="0.2">
      <c r="B58" s="149"/>
      <c r="C58" s="147"/>
      <c r="D58" s="147"/>
      <c r="E58" s="147"/>
      <c r="F58" s="147"/>
      <c r="G58" s="147"/>
      <c r="H58" s="147"/>
      <c r="I58" s="147"/>
      <c r="J58" s="147"/>
      <c r="K58" s="147"/>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orientation="portrait" cellComments="asDisplayed"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G84"/>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3.21875" style="16" customWidth="1"/>
    <col min="2" max="2" width="21.109375" style="17" customWidth="1"/>
    <col min="3" max="43" width="11.6640625" style="17" customWidth="1"/>
    <col min="44" max="44" width="6.6640625" style="17" customWidth="1"/>
    <col min="45" max="45" width="9" style="17"/>
    <col min="46" max="46" width="9.44140625" style="17" bestFit="1" customWidth="1"/>
    <col min="47" max="16384" width="9" style="17"/>
  </cols>
  <sheetData>
    <row r="1" spans="1:59" x14ac:dyDescent="0.2">
      <c r="A1" s="553" t="s">
        <v>382</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row>
    <row r="2" spans="1:59" ht="24.9" customHeight="1" x14ac:dyDescent="0.2">
      <c r="A2" s="347"/>
      <c r="B2" s="334"/>
      <c r="C2" s="334"/>
      <c r="D2" s="348" t="s" ph="1">
        <v>366</v>
      </c>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row>
    <row r="3" spans="1:59" ht="13.5" customHeight="1" x14ac:dyDescent="0.2">
      <c r="A3" s="684" t="s">
        <v>183</v>
      </c>
      <c r="B3" s="685"/>
      <c r="C3" s="336" t="s">
        <v>255</v>
      </c>
      <c r="D3" s="336" t="s">
        <v>257</v>
      </c>
      <c r="E3" s="336" t="s">
        <v>259</v>
      </c>
      <c r="F3" s="336" t="s">
        <v>263</v>
      </c>
      <c r="G3" s="336">
        <v>11</v>
      </c>
      <c r="H3" s="336">
        <v>15</v>
      </c>
      <c r="I3" s="336">
        <v>16</v>
      </c>
      <c r="J3" s="336">
        <v>20</v>
      </c>
      <c r="K3" s="336">
        <v>21</v>
      </c>
      <c r="L3" s="336">
        <v>22</v>
      </c>
      <c r="M3" s="336">
        <v>25</v>
      </c>
      <c r="N3" s="336">
        <v>26</v>
      </c>
      <c r="O3" s="336">
        <v>27</v>
      </c>
      <c r="P3" s="336">
        <v>28</v>
      </c>
      <c r="Q3" s="336">
        <v>29</v>
      </c>
      <c r="R3" s="336">
        <v>30</v>
      </c>
      <c r="S3" s="336">
        <v>31</v>
      </c>
      <c r="T3" s="336">
        <v>32</v>
      </c>
      <c r="U3" s="336">
        <v>33</v>
      </c>
      <c r="V3" s="336">
        <v>34</v>
      </c>
      <c r="W3" s="336">
        <v>35</v>
      </c>
      <c r="X3" s="336">
        <v>39</v>
      </c>
      <c r="Y3" s="336">
        <v>41</v>
      </c>
      <c r="Z3" s="336">
        <v>46</v>
      </c>
      <c r="AA3" s="336">
        <v>47</v>
      </c>
      <c r="AB3" s="336">
        <v>48</v>
      </c>
      <c r="AC3" s="336">
        <v>51</v>
      </c>
      <c r="AD3" s="336">
        <v>53</v>
      </c>
      <c r="AE3" s="336">
        <v>55</v>
      </c>
      <c r="AF3" s="336">
        <v>57</v>
      </c>
      <c r="AG3" s="336">
        <v>59</v>
      </c>
      <c r="AH3" s="336">
        <v>61</v>
      </c>
      <c r="AI3" s="336">
        <v>63</v>
      </c>
      <c r="AJ3" s="336">
        <v>64</v>
      </c>
      <c r="AK3" s="336">
        <v>65</v>
      </c>
      <c r="AL3" s="336">
        <v>66</v>
      </c>
      <c r="AM3" s="336">
        <v>67</v>
      </c>
      <c r="AN3" s="336">
        <v>68</v>
      </c>
      <c r="AO3" s="336">
        <v>69</v>
      </c>
      <c r="AP3" s="349"/>
      <c r="AQ3" s="349"/>
      <c r="AR3" s="334"/>
      <c r="AS3" s="334"/>
      <c r="AT3" s="334"/>
      <c r="AU3" s="334"/>
      <c r="AV3" s="334"/>
      <c r="AW3" s="334"/>
      <c r="AX3" s="334"/>
      <c r="AY3" s="334"/>
      <c r="AZ3" s="334"/>
      <c r="BA3" s="334"/>
      <c r="BB3" s="334"/>
      <c r="BC3" s="334"/>
      <c r="BD3" s="334"/>
      <c r="BE3" s="334"/>
      <c r="BF3" s="334"/>
      <c r="BG3" s="334"/>
    </row>
    <row r="4" spans="1:59" s="141" customFormat="1" ht="39.9" customHeight="1" x14ac:dyDescent="0.2">
      <c r="A4" s="686"/>
      <c r="B4" s="687"/>
      <c r="C4" s="278" t="s">
        <v>256</v>
      </c>
      <c r="D4" s="278" t="s">
        <v>258</v>
      </c>
      <c r="E4" s="278" t="s">
        <v>260</v>
      </c>
      <c r="F4" s="278" t="s">
        <v>261</v>
      </c>
      <c r="G4" s="278" t="s">
        <v>262</v>
      </c>
      <c r="H4" s="278" t="s">
        <v>264</v>
      </c>
      <c r="I4" s="278" t="s">
        <v>265</v>
      </c>
      <c r="J4" s="278" t="s">
        <v>266</v>
      </c>
      <c r="K4" s="278" t="s">
        <v>267</v>
      </c>
      <c r="L4" s="278" t="s">
        <v>349</v>
      </c>
      <c r="M4" s="278" t="s">
        <v>268</v>
      </c>
      <c r="N4" s="278" t="s">
        <v>269</v>
      </c>
      <c r="O4" s="278" t="s">
        <v>270</v>
      </c>
      <c r="P4" s="278" t="s">
        <v>271</v>
      </c>
      <c r="Q4" s="278" t="s">
        <v>358</v>
      </c>
      <c r="R4" s="278" t="s">
        <v>351</v>
      </c>
      <c r="S4" s="278" t="s">
        <v>352</v>
      </c>
      <c r="T4" s="278" t="s">
        <v>272</v>
      </c>
      <c r="U4" s="278" t="s">
        <v>273</v>
      </c>
      <c r="V4" s="278" t="s">
        <v>353</v>
      </c>
      <c r="W4" s="278" t="s">
        <v>274</v>
      </c>
      <c r="X4" s="278" t="s">
        <v>354</v>
      </c>
      <c r="Y4" s="278" t="s">
        <v>275</v>
      </c>
      <c r="Z4" s="278" t="s">
        <v>387</v>
      </c>
      <c r="AA4" s="278" t="s">
        <v>355</v>
      </c>
      <c r="AB4" s="278" t="s">
        <v>356</v>
      </c>
      <c r="AC4" s="278" t="s">
        <v>276</v>
      </c>
      <c r="AD4" s="278" t="s">
        <v>277</v>
      </c>
      <c r="AE4" s="278" t="s">
        <v>278</v>
      </c>
      <c r="AF4" s="278" t="s">
        <v>279</v>
      </c>
      <c r="AG4" s="278" t="s">
        <v>280</v>
      </c>
      <c r="AH4" s="278" t="s">
        <v>281</v>
      </c>
      <c r="AI4" s="278" t="s">
        <v>282</v>
      </c>
      <c r="AJ4" s="278" t="s">
        <v>283</v>
      </c>
      <c r="AK4" s="278" t="s">
        <v>357</v>
      </c>
      <c r="AL4" s="278" t="s">
        <v>284</v>
      </c>
      <c r="AM4" s="278" t="s">
        <v>285</v>
      </c>
      <c r="AN4" s="278" t="s">
        <v>286</v>
      </c>
      <c r="AO4" s="278" t="s">
        <v>287</v>
      </c>
      <c r="AP4" s="350" t="s">
        <v>306</v>
      </c>
      <c r="AQ4" s="350" t="s">
        <v>307</v>
      </c>
      <c r="AR4" s="341"/>
      <c r="AS4" s="341"/>
      <c r="AT4" s="341"/>
      <c r="AU4" s="341"/>
      <c r="AV4" s="341"/>
      <c r="AW4" s="341"/>
      <c r="AX4" s="341"/>
      <c r="AY4" s="341"/>
      <c r="AZ4" s="341"/>
      <c r="BA4" s="341"/>
      <c r="BB4" s="341"/>
      <c r="BC4" s="341"/>
      <c r="BD4" s="341"/>
      <c r="BE4" s="341"/>
      <c r="BF4" s="341"/>
      <c r="BG4" s="341"/>
    </row>
    <row r="5" spans="1:59" ht="15" customHeight="1" x14ac:dyDescent="0.2">
      <c r="A5" s="342" t="s">
        <v>255</v>
      </c>
      <c r="B5" s="343" t="s">
        <v>256</v>
      </c>
      <c r="C5" s="545">
        <v>1.1233949999999999</v>
      </c>
      <c r="D5" s="544">
        <v>1.0349999999999999E-3</v>
      </c>
      <c r="E5" s="544">
        <v>9.2900000000000003E-4</v>
      </c>
      <c r="F5" s="544">
        <v>4.5000000000000003E-5</v>
      </c>
      <c r="G5" s="544">
        <v>0.11182400000000001</v>
      </c>
      <c r="H5" s="544">
        <v>1.3467E-2</v>
      </c>
      <c r="I5" s="544">
        <v>2.1459999999999999E-3</v>
      </c>
      <c r="J5" s="544">
        <v>1.0070000000000001E-3</v>
      </c>
      <c r="K5" s="544">
        <v>2.3E-5</v>
      </c>
      <c r="L5" s="544">
        <v>2.4459999999999998E-3</v>
      </c>
      <c r="M5" s="544">
        <v>6.7999999999999999E-5</v>
      </c>
      <c r="N5" s="544">
        <v>3.6999999999999998E-5</v>
      </c>
      <c r="O5" s="544">
        <v>6.2000000000000003E-5</v>
      </c>
      <c r="P5" s="544">
        <v>2.5999999999999998E-5</v>
      </c>
      <c r="Q5" s="544">
        <v>4.6E-5</v>
      </c>
      <c r="R5" s="544">
        <v>4.3999999999999999E-5</v>
      </c>
      <c r="S5" s="544">
        <v>7.8999999999999996E-5</v>
      </c>
      <c r="T5" s="544">
        <v>4.0000000000000003E-5</v>
      </c>
      <c r="U5" s="544">
        <v>6.8999999999999997E-5</v>
      </c>
      <c r="V5" s="544">
        <v>5.3999999999999998E-5</v>
      </c>
      <c r="W5" s="544">
        <v>5.3000000000000001E-5</v>
      </c>
      <c r="X5" s="544">
        <v>1.5195999999999999E-2</v>
      </c>
      <c r="Y5" s="544">
        <v>9.0499999999999999E-4</v>
      </c>
      <c r="Z5" s="544">
        <v>5.1E-5</v>
      </c>
      <c r="AA5" s="544">
        <v>1.3200000000000001E-4</v>
      </c>
      <c r="AB5" s="544">
        <v>6.0999999999999999E-5</v>
      </c>
      <c r="AC5" s="544">
        <v>1.92E-4</v>
      </c>
      <c r="AD5" s="544">
        <v>9.2E-5</v>
      </c>
      <c r="AE5" s="544">
        <v>3.1000000000000001E-5</v>
      </c>
      <c r="AF5" s="544">
        <v>6.0000000000000002E-5</v>
      </c>
      <c r="AG5" s="544">
        <v>1.66E-4</v>
      </c>
      <c r="AH5" s="544">
        <v>7.7000000000000001E-5</v>
      </c>
      <c r="AI5" s="544">
        <v>1.101E-3</v>
      </c>
      <c r="AJ5" s="544">
        <v>1.83E-3</v>
      </c>
      <c r="AK5" s="628">
        <v>1.9350000000000001E-3</v>
      </c>
      <c r="AL5" s="628">
        <v>7.7000000000000001E-5</v>
      </c>
      <c r="AM5" s="628">
        <v>1.1284000000000001E-2</v>
      </c>
      <c r="AN5" s="628">
        <v>7.94E-4</v>
      </c>
      <c r="AO5" s="629">
        <v>1.47E-4</v>
      </c>
      <c r="AP5" s="546">
        <v>1.291026</v>
      </c>
      <c r="AQ5" s="546">
        <v>1.0100979999999999</v>
      </c>
      <c r="AR5" s="334"/>
      <c r="AS5" s="334"/>
      <c r="AT5" s="351"/>
      <c r="AU5" s="334"/>
      <c r="AV5" s="334"/>
      <c r="AW5" s="334"/>
      <c r="AX5" s="334"/>
      <c r="AY5" s="334"/>
      <c r="AZ5" s="334"/>
      <c r="BA5" s="334"/>
      <c r="BB5" s="334"/>
      <c r="BC5" s="334"/>
      <c r="BD5" s="334"/>
      <c r="BE5" s="334"/>
      <c r="BF5" s="334"/>
      <c r="BG5" s="334"/>
    </row>
    <row r="6" spans="1:59" ht="15" customHeight="1" x14ac:dyDescent="0.2">
      <c r="A6" s="342" t="s">
        <v>257</v>
      </c>
      <c r="B6" s="343" t="s">
        <v>258</v>
      </c>
      <c r="C6" s="545">
        <v>1.3519999999999999E-3</v>
      </c>
      <c r="D6" s="544">
        <v>1.227932</v>
      </c>
      <c r="E6" s="544">
        <v>1.4899999999999999E-4</v>
      </c>
      <c r="F6" s="544">
        <v>1.22E-4</v>
      </c>
      <c r="G6" s="544">
        <v>1.82E-3</v>
      </c>
      <c r="H6" s="544">
        <v>2.0699999999999999E-4</v>
      </c>
      <c r="I6" s="544">
        <v>0.103098</v>
      </c>
      <c r="J6" s="544">
        <v>1.0579999999999999E-3</v>
      </c>
      <c r="K6" s="544">
        <v>6.4999999999999994E-5</v>
      </c>
      <c r="L6" s="544">
        <v>2.5500000000000002E-4</v>
      </c>
      <c r="M6" s="544">
        <v>5.4900000000000001E-4</v>
      </c>
      <c r="N6" s="544">
        <v>8.2000000000000001E-5</v>
      </c>
      <c r="O6" s="544">
        <v>2.1499999999999999E-4</v>
      </c>
      <c r="P6" s="544">
        <v>1.76E-4</v>
      </c>
      <c r="Q6" s="544">
        <v>1.2400000000000001E-4</v>
      </c>
      <c r="R6" s="544">
        <v>9.7999999999999997E-5</v>
      </c>
      <c r="S6" s="544">
        <v>3.4099999999999999E-4</v>
      </c>
      <c r="T6" s="544">
        <v>1.63E-4</v>
      </c>
      <c r="U6" s="544">
        <v>2.5799999999999998E-4</v>
      </c>
      <c r="V6" s="544">
        <v>2.7799999999999998E-4</v>
      </c>
      <c r="W6" s="544">
        <v>9.6000000000000002E-5</v>
      </c>
      <c r="X6" s="544">
        <v>2.6900000000000001E-3</v>
      </c>
      <c r="Y6" s="544">
        <v>1.214E-3</v>
      </c>
      <c r="Z6" s="544">
        <v>2.1800000000000001E-4</v>
      </c>
      <c r="AA6" s="544">
        <v>2.52E-4</v>
      </c>
      <c r="AB6" s="544">
        <v>2.3699999999999999E-4</v>
      </c>
      <c r="AC6" s="544">
        <v>3.2299999999999999E-4</v>
      </c>
      <c r="AD6" s="544">
        <v>2.7399999999999999E-4</v>
      </c>
      <c r="AE6" s="544">
        <v>5.5000000000000002E-5</v>
      </c>
      <c r="AF6" s="544">
        <v>1.3899999999999999E-4</v>
      </c>
      <c r="AG6" s="544">
        <v>4.6299999999999998E-4</v>
      </c>
      <c r="AH6" s="544">
        <v>1.45E-4</v>
      </c>
      <c r="AI6" s="544">
        <v>3.97E-4</v>
      </c>
      <c r="AJ6" s="544">
        <v>4.0700000000000003E-4</v>
      </c>
      <c r="AK6" s="544">
        <v>7.3200000000000001E-4</v>
      </c>
      <c r="AL6" s="544">
        <v>3.0200000000000002E-4</v>
      </c>
      <c r="AM6" s="544">
        <v>1.554E-3</v>
      </c>
      <c r="AN6" s="544">
        <v>1.3838E-2</v>
      </c>
      <c r="AO6" s="630">
        <v>9.8999999999999994E-5</v>
      </c>
      <c r="AP6" s="546">
        <v>1.361775</v>
      </c>
      <c r="AQ6" s="546">
        <v>1.0654520000000001</v>
      </c>
      <c r="AR6" s="334"/>
      <c r="AS6" s="334"/>
      <c r="AT6" s="351"/>
      <c r="AU6" s="334"/>
      <c r="AV6" s="334"/>
      <c r="AW6" s="334"/>
      <c r="AX6" s="334"/>
      <c r="AY6" s="334"/>
      <c r="AZ6" s="334"/>
      <c r="BA6" s="334"/>
      <c r="BB6" s="334"/>
      <c r="BC6" s="334"/>
      <c r="BD6" s="334"/>
      <c r="BE6" s="334"/>
      <c r="BF6" s="334"/>
      <c r="BG6" s="334"/>
    </row>
    <row r="7" spans="1:59" ht="15" customHeight="1" x14ac:dyDescent="0.2">
      <c r="A7" s="342" t="s">
        <v>259</v>
      </c>
      <c r="B7" s="343" t="s">
        <v>260</v>
      </c>
      <c r="C7" s="545">
        <v>4.2299999999999998E-4</v>
      </c>
      <c r="D7" s="544">
        <v>4.8000000000000001E-5</v>
      </c>
      <c r="E7" s="544">
        <v>1.003126</v>
      </c>
      <c r="F7" s="544">
        <v>9.9999999999999995E-7</v>
      </c>
      <c r="G7" s="544">
        <v>1.976E-2</v>
      </c>
      <c r="H7" s="544">
        <v>2.5000000000000001E-5</v>
      </c>
      <c r="I7" s="544">
        <v>1.7E-5</v>
      </c>
      <c r="J7" s="544">
        <v>3.8000000000000002E-5</v>
      </c>
      <c r="K7" s="544">
        <v>9.9999999999999995E-7</v>
      </c>
      <c r="L7" s="544">
        <v>1.9999999999999999E-6</v>
      </c>
      <c r="M7" s="544">
        <v>3.9999999999999998E-6</v>
      </c>
      <c r="N7" s="544">
        <v>0</v>
      </c>
      <c r="O7" s="544">
        <v>9.9999999999999995E-7</v>
      </c>
      <c r="P7" s="544">
        <v>9.9999999999999995E-7</v>
      </c>
      <c r="Q7" s="544">
        <v>9.9999999999999995E-7</v>
      </c>
      <c r="R7" s="544">
        <v>9.9999999999999995E-7</v>
      </c>
      <c r="S7" s="544">
        <v>9.9999999999999995E-7</v>
      </c>
      <c r="T7" s="544">
        <v>9.9999999999999995E-7</v>
      </c>
      <c r="U7" s="544">
        <v>9.9999999999999995E-7</v>
      </c>
      <c r="V7" s="544">
        <v>9.9999999999999995E-7</v>
      </c>
      <c r="W7" s="544">
        <v>9.9999999999999995E-7</v>
      </c>
      <c r="X7" s="544">
        <v>2.9E-5</v>
      </c>
      <c r="Y7" s="544">
        <v>1.9999999999999999E-6</v>
      </c>
      <c r="Z7" s="544">
        <v>9.9999999999999995E-7</v>
      </c>
      <c r="AA7" s="544">
        <v>1.9999999999999999E-6</v>
      </c>
      <c r="AB7" s="544">
        <v>9.9999999999999995E-7</v>
      </c>
      <c r="AC7" s="544">
        <v>3.0000000000000001E-6</v>
      </c>
      <c r="AD7" s="544">
        <v>1.9999999999999999E-6</v>
      </c>
      <c r="AE7" s="544">
        <v>9.9999999999999995E-7</v>
      </c>
      <c r="AF7" s="544">
        <v>1.9999999999999999E-6</v>
      </c>
      <c r="AG7" s="544">
        <v>1.2999999999999999E-5</v>
      </c>
      <c r="AH7" s="544">
        <v>5.0000000000000004E-6</v>
      </c>
      <c r="AI7" s="544">
        <v>5.8999999999999998E-5</v>
      </c>
      <c r="AJ7" s="544">
        <v>2.1699999999999999E-4</v>
      </c>
      <c r="AK7" s="544">
        <v>1.2E-5</v>
      </c>
      <c r="AL7" s="544">
        <v>3.9999999999999998E-6</v>
      </c>
      <c r="AM7" s="544">
        <v>1.9859999999999999E-3</v>
      </c>
      <c r="AN7" s="544">
        <v>3.9999999999999998E-6</v>
      </c>
      <c r="AO7" s="630">
        <v>2.0000000000000002E-5</v>
      </c>
      <c r="AP7" s="546">
        <v>1.0258119999999999</v>
      </c>
      <c r="AQ7" s="546">
        <v>0.80259499999999995</v>
      </c>
      <c r="AR7" s="334"/>
      <c r="AS7" s="334"/>
      <c r="AT7" s="351"/>
      <c r="AU7" s="334"/>
      <c r="AV7" s="334"/>
      <c r="AW7" s="334"/>
      <c r="AX7" s="334"/>
      <c r="AY7" s="334"/>
      <c r="AZ7" s="334"/>
      <c r="BA7" s="334"/>
      <c r="BB7" s="334"/>
      <c r="BC7" s="334"/>
      <c r="BD7" s="334"/>
      <c r="BE7" s="334"/>
      <c r="BF7" s="334"/>
      <c r="BG7" s="334"/>
    </row>
    <row r="8" spans="1:59" ht="15" customHeight="1" x14ac:dyDescent="0.2">
      <c r="A8" s="342" t="s">
        <v>263</v>
      </c>
      <c r="B8" s="343" t="s">
        <v>261</v>
      </c>
      <c r="C8" s="545">
        <v>1.16E-4</v>
      </c>
      <c r="D8" s="544">
        <v>8.7999999999999998E-5</v>
      </c>
      <c r="E8" s="544">
        <v>3.4999999999999997E-5</v>
      </c>
      <c r="F8" s="544">
        <v>1.0002740000000001</v>
      </c>
      <c r="G8" s="544">
        <v>1.26E-4</v>
      </c>
      <c r="H8" s="544">
        <v>1.6100000000000001E-4</v>
      </c>
      <c r="I8" s="544">
        <v>2.9500000000000001E-4</v>
      </c>
      <c r="J8" s="544">
        <v>5.4900000000000001E-4</v>
      </c>
      <c r="K8" s="544">
        <v>4.3870000000000003E-3</v>
      </c>
      <c r="L8" s="544">
        <v>2.04E-4</v>
      </c>
      <c r="M8" s="544">
        <v>2.1120000000000002E-3</v>
      </c>
      <c r="N8" s="544">
        <v>5.4600000000000004E-4</v>
      </c>
      <c r="O8" s="544">
        <v>2.5999999999999998E-4</v>
      </c>
      <c r="P8" s="544">
        <v>1.94E-4</v>
      </c>
      <c r="Q8" s="544">
        <v>9.7999999999999997E-5</v>
      </c>
      <c r="R8" s="544">
        <v>9.7999999999999997E-5</v>
      </c>
      <c r="S8" s="544">
        <v>9.5000000000000005E-5</v>
      </c>
      <c r="T8" s="544">
        <v>2.2599999999999999E-4</v>
      </c>
      <c r="U8" s="544">
        <v>7.6000000000000004E-5</v>
      </c>
      <c r="V8" s="544">
        <v>3.1999999999999999E-5</v>
      </c>
      <c r="W8" s="544">
        <v>1.1E-4</v>
      </c>
      <c r="X8" s="544">
        <v>1.8000000000000001E-4</v>
      </c>
      <c r="Y8" s="544">
        <v>2.2599999999999999E-4</v>
      </c>
      <c r="Z8" s="544">
        <v>1.0543E-2</v>
      </c>
      <c r="AA8" s="544">
        <v>3.9100000000000002E-4</v>
      </c>
      <c r="AB8" s="544">
        <v>4.64E-4</v>
      </c>
      <c r="AC8" s="544">
        <v>1.8900000000000001E-4</v>
      </c>
      <c r="AD8" s="544">
        <v>5.1999999999999997E-5</v>
      </c>
      <c r="AE8" s="544">
        <v>2.6999999999999999E-5</v>
      </c>
      <c r="AF8" s="544">
        <v>7.3999999999999996E-5</v>
      </c>
      <c r="AG8" s="544">
        <v>8.0000000000000007E-5</v>
      </c>
      <c r="AH8" s="544">
        <v>9.1000000000000003E-5</v>
      </c>
      <c r="AI8" s="544">
        <v>1.25E-4</v>
      </c>
      <c r="AJ8" s="544">
        <v>1E-4</v>
      </c>
      <c r="AK8" s="544">
        <v>4.3000000000000002E-5</v>
      </c>
      <c r="AL8" s="544">
        <v>4.6999999999999997E-5</v>
      </c>
      <c r="AM8" s="544">
        <v>2.0699999999999999E-4</v>
      </c>
      <c r="AN8" s="544">
        <v>8.0000000000000007E-5</v>
      </c>
      <c r="AO8" s="630">
        <v>5.8E-5</v>
      </c>
      <c r="AP8" s="546">
        <v>1.0230619999999999</v>
      </c>
      <c r="AQ8" s="546">
        <v>0.80044300000000002</v>
      </c>
      <c r="AR8" s="334"/>
      <c r="AS8" s="334"/>
      <c r="AT8" s="351"/>
      <c r="AU8" s="334"/>
      <c r="AV8" s="334"/>
      <c r="AW8" s="334"/>
      <c r="AX8" s="334"/>
      <c r="AY8" s="334"/>
      <c r="AZ8" s="334"/>
      <c r="BA8" s="334"/>
      <c r="BB8" s="334"/>
      <c r="BC8" s="334"/>
      <c r="BD8" s="334"/>
      <c r="BE8" s="334"/>
      <c r="BF8" s="334"/>
      <c r="BG8" s="334"/>
    </row>
    <row r="9" spans="1:59" ht="15" customHeight="1" x14ac:dyDescent="0.2">
      <c r="A9" s="342">
        <v>11</v>
      </c>
      <c r="B9" s="343" t="s">
        <v>262</v>
      </c>
      <c r="C9" s="545">
        <v>2.2057E-2</v>
      </c>
      <c r="D9" s="544">
        <v>2.5000000000000001E-3</v>
      </c>
      <c r="E9" s="544">
        <v>7.5729999999999999E-3</v>
      </c>
      <c r="F9" s="544">
        <v>1.5E-5</v>
      </c>
      <c r="G9" s="544">
        <v>1.041363</v>
      </c>
      <c r="H9" s="544">
        <v>1.2769999999999999E-3</v>
      </c>
      <c r="I9" s="544">
        <v>8.4199999999999998E-4</v>
      </c>
      <c r="J9" s="544">
        <v>1.17E-3</v>
      </c>
      <c r="K9" s="544">
        <v>1.1E-5</v>
      </c>
      <c r="L9" s="544">
        <v>6.8999999999999997E-5</v>
      </c>
      <c r="M9" s="544">
        <v>1.8100000000000001E-4</v>
      </c>
      <c r="N9" s="544">
        <v>7.9999999999999996E-6</v>
      </c>
      <c r="O9" s="544">
        <v>1.0000000000000001E-5</v>
      </c>
      <c r="P9" s="544">
        <v>7.9999999999999996E-6</v>
      </c>
      <c r="Q9" s="544">
        <v>1.2E-5</v>
      </c>
      <c r="R9" s="544">
        <v>9.0000000000000002E-6</v>
      </c>
      <c r="S9" s="544">
        <v>1.2999999999999999E-5</v>
      </c>
      <c r="T9" s="544">
        <v>1.7E-5</v>
      </c>
      <c r="U9" s="544">
        <v>1.2999999999999999E-5</v>
      </c>
      <c r="V9" s="544">
        <v>1.7E-5</v>
      </c>
      <c r="W9" s="544">
        <v>9.0000000000000002E-6</v>
      </c>
      <c r="X9" s="544">
        <v>6.5899999999999997E-4</v>
      </c>
      <c r="Y9" s="544">
        <v>5.3999999999999998E-5</v>
      </c>
      <c r="Z9" s="544">
        <v>1.1E-5</v>
      </c>
      <c r="AA9" s="544">
        <v>2.5999999999999998E-5</v>
      </c>
      <c r="AB9" s="544">
        <v>1.2E-5</v>
      </c>
      <c r="AC9" s="544">
        <v>5.1999999999999997E-5</v>
      </c>
      <c r="AD9" s="544">
        <v>2.1999999999999999E-5</v>
      </c>
      <c r="AE9" s="544">
        <v>1.4E-5</v>
      </c>
      <c r="AF9" s="544">
        <v>2.8E-5</v>
      </c>
      <c r="AG9" s="544">
        <v>1.3799999999999999E-4</v>
      </c>
      <c r="AH9" s="544">
        <v>1.4300000000000001E-4</v>
      </c>
      <c r="AI9" s="544">
        <v>9.7300000000000002E-4</v>
      </c>
      <c r="AJ9" s="544">
        <v>1.9070000000000001E-3</v>
      </c>
      <c r="AK9" s="544">
        <v>3.9800000000000002E-4</v>
      </c>
      <c r="AL9" s="544">
        <v>4.3000000000000002E-5</v>
      </c>
      <c r="AM9" s="544">
        <v>1.9637000000000002E-2</v>
      </c>
      <c r="AN9" s="544">
        <v>1.4200000000000001E-4</v>
      </c>
      <c r="AO9" s="630">
        <v>7.6099999999999996E-4</v>
      </c>
      <c r="AP9" s="546">
        <v>1.102193</v>
      </c>
      <c r="AQ9" s="546">
        <v>0.86235499999999998</v>
      </c>
      <c r="AR9" s="334"/>
      <c r="AS9" s="334"/>
      <c r="AT9" s="351"/>
      <c r="AU9" s="334"/>
      <c r="AV9" s="334"/>
      <c r="AW9" s="334"/>
      <c r="AX9" s="334"/>
      <c r="AY9" s="334"/>
      <c r="AZ9" s="334"/>
      <c r="BA9" s="334"/>
      <c r="BB9" s="334"/>
      <c r="BC9" s="334"/>
      <c r="BD9" s="334"/>
      <c r="BE9" s="334"/>
      <c r="BF9" s="334"/>
      <c r="BG9" s="334"/>
    </row>
    <row r="10" spans="1:59" ht="15" customHeight="1" x14ac:dyDescent="0.2">
      <c r="A10" s="342">
        <v>15</v>
      </c>
      <c r="B10" s="343" t="s">
        <v>264</v>
      </c>
      <c r="C10" s="545">
        <v>2.5799999999999998E-4</v>
      </c>
      <c r="D10" s="544">
        <v>1.13E-4</v>
      </c>
      <c r="E10" s="544">
        <v>1.9810000000000001E-3</v>
      </c>
      <c r="F10" s="544">
        <v>2.41E-4</v>
      </c>
      <c r="G10" s="544">
        <v>1.76E-4</v>
      </c>
      <c r="H10" s="544">
        <v>1.0177480000000001</v>
      </c>
      <c r="I10" s="544">
        <v>1.84E-4</v>
      </c>
      <c r="J10" s="544">
        <v>3.0400000000000002E-4</v>
      </c>
      <c r="K10" s="544">
        <v>6.4999999999999994E-5</v>
      </c>
      <c r="L10" s="544">
        <v>2.6200000000000003E-4</v>
      </c>
      <c r="M10" s="544">
        <v>1.8000000000000001E-4</v>
      </c>
      <c r="N10" s="544">
        <v>5.7000000000000003E-5</v>
      </c>
      <c r="O10" s="544">
        <v>2.34E-4</v>
      </c>
      <c r="P10" s="544">
        <v>1.12E-4</v>
      </c>
      <c r="Q10" s="544">
        <v>1.4100000000000001E-4</v>
      </c>
      <c r="R10" s="544">
        <v>9.6000000000000002E-5</v>
      </c>
      <c r="S10" s="544">
        <v>1.93E-4</v>
      </c>
      <c r="T10" s="544">
        <v>2.2800000000000001E-4</v>
      </c>
      <c r="U10" s="544">
        <v>2.4699999999999999E-4</v>
      </c>
      <c r="V10" s="544">
        <v>3.8999999999999999E-5</v>
      </c>
      <c r="W10" s="544">
        <v>1.3100000000000001E-4</v>
      </c>
      <c r="X10" s="544">
        <v>3.1399999999999999E-4</v>
      </c>
      <c r="Y10" s="544">
        <v>2.9E-4</v>
      </c>
      <c r="Z10" s="544">
        <v>4.3000000000000002E-5</v>
      </c>
      <c r="AA10" s="544">
        <v>1.26E-4</v>
      </c>
      <c r="AB10" s="544">
        <v>2.3800000000000001E-4</v>
      </c>
      <c r="AC10" s="544">
        <v>3.6000000000000002E-4</v>
      </c>
      <c r="AD10" s="544">
        <v>1.2999999999999999E-4</v>
      </c>
      <c r="AE10" s="544">
        <v>1.7E-5</v>
      </c>
      <c r="AF10" s="544">
        <v>1.4300000000000001E-4</v>
      </c>
      <c r="AG10" s="544">
        <v>9.8999999999999994E-5</v>
      </c>
      <c r="AH10" s="544">
        <v>3.7500000000000001E-4</v>
      </c>
      <c r="AI10" s="544">
        <v>7.8999999999999996E-5</v>
      </c>
      <c r="AJ10" s="544">
        <v>3.2200000000000002E-4</v>
      </c>
      <c r="AK10" s="544">
        <v>1.4829999999999999E-3</v>
      </c>
      <c r="AL10" s="544">
        <v>1.64E-4</v>
      </c>
      <c r="AM10" s="544">
        <v>3.77E-4</v>
      </c>
      <c r="AN10" s="544">
        <v>1.5889999999999999E-3</v>
      </c>
      <c r="AO10" s="630">
        <v>8.0000000000000007E-5</v>
      </c>
      <c r="AP10" s="546">
        <v>1.029217</v>
      </c>
      <c r="AQ10" s="546">
        <v>0.80525800000000003</v>
      </c>
      <c r="AR10" s="334"/>
      <c r="AS10" s="334"/>
      <c r="AT10" s="351"/>
      <c r="AU10" s="334"/>
      <c r="AV10" s="334"/>
      <c r="AW10" s="334"/>
      <c r="AX10" s="334"/>
      <c r="AY10" s="334"/>
      <c r="AZ10" s="334"/>
      <c r="BA10" s="334"/>
      <c r="BB10" s="334"/>
      <c r="BC10" s="334"/>
      <c r="BD10" s="334"/>
      <c r="BE10" s="334"/>
      <c r="BF10" s="334"/>
      <c r="BG10" s="334"/>
    </row>
    <row r="11" spans="1:59" ht="15" customHeight="1" x14ac:dyDescent="0.2">
      <c r="A11" s="342">
        <v>16</v>
      </c>
      <c r="B11" s="343" t="s">
        <v>265</v>
      </c>
      <c r="C11" s="545">
        <v>9.4450000000000003E-3</v>
      </c>
      <c r="D11" s="544">
        <v>7.3709999999999999E-3</v>
      </c>
      <c r="E11" s="544">
        <v>1.134E-3</v>
      </c>
      <c r="F11" s="544">
        <v>1.0020000000000001E-3</v>
      </c>
      <c r="G11" s="544">
        <v>7.5040000000000003E-3</v>
      </c>
      <c r="H11" s="544">
        <v>2.0969999999999999E-3</v>
      </c>
      <c r="I11" s="544">
        <v>1.0857060000000001</v>
      </c>
      <c r="J11" s="544">
        <v>1.0784999999999999E-2</v>
      </c>
      <c r="K11" s="544">
        <v>6.7500000000000004E-4</v>
      </c>
      <c r="L11" s="544">
        <v>2.6689999999999999E-3</v>
      </c>
      <c r="M11" s="544">
        <v>5.7600000000000004E-3</v>
      </c>
      <c r="N11" s="544">
        <v>8.5400000000000005E-4</v>
      </c>
      <c r="O11" s="544">
        <v>2.2569999999999999E-3</v>
      </c>
      <c r="P11" s="544">
        <v>1.8420000000000001E-3</v>
      </c>
      <c r="Q11" s="544">
        <v>1.297E-3</v>
      </c>
      <c r="R11" s="544">
        <v>1.0219999999999999E-3</v>
      </c>
      <c r="S11" s="544">
        <v>3.5839999999999999E-3</v>
      </c>
      <c r="T11" s="544">
        <v>1.7099999999999999E-3</v>
      </c>
      <c r="U11" s="544">
        <v>2.7079999999999999E-3</v>
      </c>
      <c r="V11" s="544">
        <v>2.9169999999999999E-3</v>
      </c>
      <c r="W11" s="544">
        <v>1.0009999999999999E-3</v>
      </c>
      <c r="X11" s="544">
        <v>2.7288E-2</v>
      </c>
      <c r="Y11" s="544">
        <v>1.2215E-2</v>
      </c>
      <c r="Z11" s="544">
        <v>2.2759999999999998E-3</v>
      </c>
      <c r="AA11" s="544">
        <v>2.6050000000000001E-3</v>
      </c>
      <c r="AB11" s="544">
        <v>2.49E-3</v>
      </c>
      <c r="AC11" s="544">
        <v>3.3779999999999999E-3</v>
      </c>
      <c r="AD11" s="544">
        <v>2.8639999999999998E-3</v>
      </c>
      <c r="AE11" s="544">
        <v>5.5900000000000004E-4</v>
      </c>
      <c r="AF11" s="544">
        <v>1.4499999999999999E-3</v>
      </c>
      <c r="AG11" s="544">
        <v>4.777E-3</v>
      </c>
      <c r="AH11" s="544">
        <v>1.4859999999999999E-3</v>
      </c>
      <c r="AI11" s="544">
        <v>3.6570000000000001E-3</v>
      </c>
      <c r="AJ11" s="544">
        <v>3.3140000000000001E-3</v>
      </c>
      <c r="AK11" s="544">
        <v>7.6499999999999997E-3</v>
      </c>
      <c r="AL11" s="544">
        <v>3.1510000000000002E-3</v>
      </c>
      <c r="AM11" s="544">
        <v>2.6779999999999998E-3</v>
      </c>
      <c r="AN11" s="544">
        <v>0.14569699999999999</v>
      </c>
      <c r="AO11" s="630">
        <v>9.7499999999999996E-4</v>
      </c>
      <c r="AP11" s="546">
        <v>1.381853</v>
      </c>
      <c r="AQ11" s="546">
        <v>1.081161</v>
      </c>
      <c r="AR11" s="334"/>
      <c r="AS11" s="334"/>
      <c r="AT11" s="351"/>
      <c r="AU11" s="334"/>
      <c r="AV11" s="334"/>
      <c r="AW11" s="334"/>
      <c r="AX11" s="334"/>
      <c r="AY11" s="334"/>
      <c r="AZ11" s="334"/>
      <c r="BA11" s="334"/>
      <c r="BB11" s="334"/>
      <c r="BC11" s="334"/>
      <c r="BD11" s="334"/>
      <c r="BE11" s="334"/>
      <c r="BF11" s="334"/>
      <c r="BG11" s="334"/>
    </row>
    <row r="12" spans="1:59" ht="15" customHeight="1" x14ac:dyDescent="0.2">
      <c r="A12" s="342">
        <v>20</v>
      </c>
      <c r="B12" s="343" t="s">
        <v>266</v>
      </c>
      <c r="C12" s="545">
        <v>2.8869999999999998E-3</v>
      </c>
      <c r="D12" s="544">
        <v>1.1900000000000001E-4</v>
      </c>
      <c r="E12" s="544">
        <v>2.7E-4</v>
      </c>
      <c r="F12" s="544">
        <v>4.3100000000000001E-4</v>
      </c>
      <c r="G12" s="544">
        <v>8.8900000000000003E-4</v>
      </c>
      <c r="H12" s="544">
        <v>4.9360000000000003E-3</v>
      </c>
      <c r="I12" s="544">
        <v>3.947E-3</v>
      </c>
      <c r="J12" s="544">
        <v>1.0132049999999999</v>
      </c>
      <c r="K12" s="544">
        <v>1.841E-3</v>
      </c>
      <c r="L12" s="544">
        <v>8.4259999999999995E-3</v>
      </c>
      <c r="M12" s="544">
        <v>9.3999999999999997E-4</v>
      </c>
      <c r="N12" s="544">
        <v>3.8400000000000001E-4</v>
      </c>
      <c r="O12" s="544">
        <v>7.0100000000000002E-4</v>
      </c>
      <c r="P12" s="544">
        <v>5.0799999999999999E-4</v>
      </c>
      <c r="Q12" s="544">
        <v>5.9900000000000003E-4</v>
      </c>
      <c r="R12" s="544">
        <v>3.1599999999999998E-4</v>
      </c>
      <c r="S12" s="544">
        <v>1.0399999999999999E-3</v>
      </c>
      <c r="T12" s="544">
        <v>6.2E-4</v>
      </c>
      <c r="U12" s="544">
        <v>7.7200000000000001E-4</v>
      </c>
      <c r="V12" s="544">
        <v>6.6E-4</v>
      </c>
      <c r="W12" s="544">
        <v>1.09E-3</v>
      </c>
      <c r="X12" s="544">
        <v>1.8519999999999999E-3</v>
      </c>
      <c r="Y12" s="544">
        <v>3.79E-4</v>
      </c>
      <c r="Z12" s="544">
        <v>9.0000000000000006E-5</v>
      </c>
      <c r="AA12" s="544">
        <v>6.2200000000000005E-4</v>
      </c>
      <c r="AB12" s="544">
        <v>8.8000000000000003E-4</v>
      </c>
      <c r="AC12" s="544">
        <v>6.3E-5</v>
      </c>
      <c r="AD12" s="544">
        <v>6.6000000000000005E-5</v>
      </c>
      <c r="AE12" s="544">
        <v>1.8E-5</v>
      </c>
      <c r="AF12" s="544">
        <v>9.1000000000000003E-5</v>
      </c>
      <c r="AG12" s="544">
        <v>1.26E-4</v>
      </c>
      <c r="AH12" s="544">
        <v>1.21E-4</v>
      </c>
      <c r="AI12" s="544">
        <v>4.6500000000000003E-4</v>
      </c>
      <c r="AJ12" s="544">
        <v>7.5529999999999998E-3</v>
      </c>
      <c r="AK12" s="544">
        <v>2.12E-4</v>
      </c>
      <c r="AL12" s="544">
        <v>2.6899999999999998E-4</v>
      </c>
      <c r="AM12" s="544">
        <v>6.2600000000000004E-4</v>
      </c>
      <c r="AN12" s="544">
        <v>1.1980000000000001E-3</v>
      </c>
      <c r="AO12" s="630">
        <v>2.5099999999999998E-4</v>
      </c>
      <c r="AP12" s="546">
        <v>1.059466</v>
      </c>
      <c r="AQ12" s="546">
        <v>0.82892500000000002</v>
      </c>
      <c r="AR12" s="334"/>
      <c r="AS12" s="334"/>
      <c r="AT12" s="351"/>
      <c r="AU12" s="334"/>
      <c r="AV12" s="334"/>
      <c r="AW12" s="334"/>
      <c r="AX12" s="334"/>
      <c r="AY12" s="334"/>
      <c r="AZ12" s="334"/>
      <c r="BA12" s="334"/>
      <c r="BB12" s="334"/>
      <c r="BC12" s="334"/>
      <c r="BD12" s="334"/>
      <c r="BE12" s="334"/>
      <c r="BF12" s="334"/>
      <c r="BG12" s="334"/>
    </row>
    <row r="13" spans="1:59" ht="15" customHeight="1" x14ac:dyDescent="0.2">
      <c r="A13" s="342">
        <v>21</v>
      </c>
      <c r="B13" s="343" t="s">
        <v>267</v>
      </c>
      <c r="C13" s="545">
        <v>5.0500000000000002E-4</v>
      </c>
      <c r="D13" s="544">
        <v>6.6699999999999995E-4</v>
      </c>
      <c r="E13" s="544">
        <v>1.9949999999999998E-3</v>
      </c>
      <c r="F13" s="544">
        <v>1.41E-3</v>
      </c>
      <c r="G13" s="544">
        <v>3.4699999999999998E-4</v>
      </c>
      <c r="H13" s="544">
        <v>2.1100000000000001E-4</v>
      </c>
      <c r="I13" s="544">
        <v>4.0999999999999999E-4</v>
      </c>
      <c r="J13" s="544">
        <v>3.8699999999999997E-4</v>
      </c>
      <c r="K13" s="544">
        <v>1.0082500000000001</v>
      </c>
      <c r="L13" s="544">
        <v>1.46E-4</v>
      </c>
      <c r="M13" s="544">
        <v>9.2800000000000001E-4</v>
      </c>
      <c r="N13" s="544">
        <v>5.8E-4</v>
      </c>
      <c r="O13" s="544">
        <v>4.0499999999999998E-4</v>
      </c>
      <c r="P13" s="544">
        <v>2.7500000000000002E-4</v>
      </c>
      <c r="Q13" s="544">
        <v>1.16E-4</v>
      </c>
      <c r="R13" s="544">
        <v>1.4100000000000001E-4</v>
      </c>
      <c r="S13" s="544">
        <v>1.5799999999999999E-4</v>
      </c>
      <c r="T13" s="544">
        <v>1.37E-4</v>
      </c>
      <c r="U13" s="544">
        <v>1.2300000000000001E-4</v>
      </c>
      <c r="V13" s="544">
        <v>8.1000000000000004E-5</v>
      </c>
      <c r="W13" s="544">
        <v>1.6100000000000001E-4</v>
      </c>
      <c r="X13" s="544">
        <v>4.4200000000000001E-4</v>
      </c>
      <c r="Y13" s="544">
        <v>8.9400000000000005E-4</v>
      </c>
      <c r="Z13" s="544">
        <v>1.4580000000000001E-3</v>
      </c>
      <c r="AA13" s="544">
        <v>5.53E-4</v>
      </c>
      <c r="AB13" s="544">
        <v>7.5100000000000004E-4</v>
      </c>
      <c r="AC13" s="544">
        <v>2.32E-4</v>
      </c>
      <c r="AD13" s="544">
        <v>1.6200000000000001E-4</v>
      </c>
      <c r="AE13" s="544">
        <v>4.3000000000000002E-5</v>
      </c>
      <c r="AF13" s="544">
        <v>3.9389999999999998E-3</v>
      </c>
      <c r="AG13" s="544">
        <v>1.5899999999999999E-4</v>
      </c>
      <c r="AH13" s="544">
        <v>3.9300000000000001E-4</v>
      </c>
      <c r="AI13" s="544">
        <v>2.61E-4</v>
      </c>
      <c r="AJ13" s="544">
        <v>1.6699999999999999E-4</v>
      </c>
      <c r="AK13" s="544">
        <v>2.6200000000000003E-4</v>
      </c>
      <c r="AL13" s="544">
        <v>1.45E-4</v>
      </c>
      <c r="AM13" s="544">
        <v>3.3700000000000001E-4</v>
      </c>
      <c r="AN13" s="544">
        <v>2.8200000000000002E-4</v>
      </c>
      <c r="AO13" s="630">
        <v>5.4299999999999997E-4</v>
      </c>
      <c r="AP13" s="546">
        <v>1.028457</v>
      </c>
      <c r="AQ13" s="546">
        <v>0.80466400000000005</v>
      </c>
      <c r="AR13" s="334"/>
      <c r="AS13" s="334"/>
      <c r="AT13" s="351"/>
      <c r="AU13" s="334"/>
      <c r="AV13" s="334"/>
      <c r="AW13" s="334"/>
      <c r="AX13" s="334"/>
      <c r="AY13" s="334"/>
      <c r="AZ13" s="334"/>
      <c r="BA13" s="334"/>
      <c r="BB13" s="334"/>
      <c r="BC13" s="334"/>
      <c r="BD13" s="334"/>
      <c r="BE13" s="334"/>
      <c r="BF13" s="334"/>
      <c r="BG13" s="334"/>
    </row>
    <row r="14" spans="1:59" ht="15" customHeight="1" x14ac:dyDescent="0.2">
      <c r="A14" s="342">
        <v>22</v>
      </c>
      <c r="B14" s="343" t="s">
        <v>349</v>
      </c>
      <c r="C14" s="545">
        <v>2.5799999999999998E-3</v>
      </c>
      <c r="D14" s="544">
        <v>2.4450000000000001E-3</v>
      </c>
      <c r="E14" s="544">
        <v>6.1650000000000003E-3</v>
      </c>
      <c r="F14" s="544">
        <v>1.624E-3</v>
      </c>
      <c r="G14" s="544">
        <v>6.2639999999999996E-3</v>
      </c>
      <c r="H14" s="544">
        <v>2.4889999999999999E-3</v>
      </c>
      <c r="I14" s="544">
        <v>2.601E-3</v>
      </c>
      <c r="J14" s="544">
        <v>9.5600000000000008E-3</v>
      </c>
      <c r="K14" s="544">
        <v>4.86E-4</v>
      </c>
      <c r="L14" s="544">
        <v>1.0564</v>
      </c>
      <c r="M14" s="544">
        <v>1.2849999999999999E-3</v>
      </c>
      <c r="N14" s="544">
        <v>4.75E-4</v>
      </c>
      <c r="O14" s="544">
        <v>4.4089999999999997E-3</v>
      </c>
      <c r="P14" s="544">
        <v>1.3450000000000001E-3</v>
      </c>
      <c r="Q14" s="544">
        <v>6.6959999999999997E-3</v>
      </c>
      <c r="R14" s="544">
        <v>7.9050000000000006E-3</v>
      </c>
      <c r="S14" s="544">
        <v>1.8252000000000001E-2</v>
      </c>
      <c r="T14" s="544">
        <v>3.6219999999999998E-3</v>
      </c>
      <c r="U14" s="544">
        <v>9.5639999999999996E-3</v>
      </c>
      <c r="V14" s="544">
        <v>5.0200000000000002E-3</v>
      </c>
      <c r="W14" s="544">
        <v>1.4588E-2</v>
      </c>
      <c r="X14" s="544">
        <v>1.2473E-2</v>
      </c>
      <c r="Y14" s="544">
        <v>4.5209999999999998E-3</v>
      </c>
      <c r="Z14" s="544">
        <v>5.3600000000000002E-4</v>
      </c>
      <c r="AA14" s="544">
        <v>1.1730000000000001E-2</v>
      </c>
      <c r="AB14" s="544">
        <v>6.2170000000000003E-3</v>
      </c>
      <c r="AC14" s="544">
        <v>2.313E-3</v>
      </c>
      <c r="AD14" s="544">
        <v>1.4989999999999999E-3</v>
      </c>
      <c r="AE14" s="544">
        <v>3.88E-4</v>
      </c>
      <c r="AF14" s="544">
        <v>1.694E-3</v>
      </c>
      <c r="AG14" s="544">
        <v>1.457E-3</v>
      </c>
      <c r="AH14" s="544">
        <v>1.1540000000000001E-3</v>
      </c>
      <c r="AI14" s="544">
        <v>1.58E-3</v>
      </c>
      <c r="AJ14" s="544">
        <v>1.1689999999999999E-3</v>
      </c>
      <c r="AK14" s="544">
        <v>2.5690000000000001E-3</v>
      </c>
      <c r="AL14" s="544">
        <v>3.5769999999999999E-3</v>
      </c>
      <c r="AM14" s="544">
        <v>1.4530000000000001E-3</v>
      </c>
      <c r="AN14" s="544">
        <v>1.4286999999999999E-2</v>
      </c>
      <c r="AO14" s="630">
        <v>1.1039999999999999E-3</v>
      </c>
      <c r="AP14" s="546">
        <v>1.233495</v>
      </c>
      <c r="AQ14" s="546">
        <v>0.965086</v>
      </c>
      <c r="AR14" s="334"/>
      <c r="AS14" s="334"/>
      <c r="AT14" s="351"/>
      <c r="AU14" s="334"/>
      <c r="AV14" s="334"/>
      <c r="AW14" s="334"/>
      <c r="AX14" s="334"/>
      <c r="AY14" s="334"/>
      <c r="AZ14" s="334"/>
      <c r="BA14" s="334"/>
      <c r="BB14" s="334"/>
      <c r="BC14" s="334"/>
      <c r="BD14" s="334"/>
      <c r="BE14" s="334"/>
      <c r="BF14" s="334"/>
      <c r="BG14" s="334"/>
    </row>
    <row r="15" spans="1:59" ht="15" customHeight="1" x14ac:dyDescent="0.2">
      <c r="A15" s="342">
        <v>25</v>
      </c>
      <c r="B15" s="343" t="s">
        <v>268</v>
      </c>
      <c r="C15" s="545">
        <v>1.9009999999999999E-3</v>
      </c>
      <c r="D15" s="544">
        <v>3.1799999999999998E-4</v>
      </c>
      <c r="E15" s="544">
        <v>1.3300000000000001E-4</v>
      </c>
      <c r="F15" s="544">
        <v>3.3799999999999998E-4</v>
      </c>
      <c r="G15" s="544">
        <v>1.4139999999999999E-3</v>
      </c>
      <c r="H15" s="544">
        <v>3.77E-4</v>
      </c>
      <c r="I15" s="544">
        <v>9.3800000000000003E-4</v>
      </c>
      <c r="J15" s="544">
        <v>5.359E-3</v>
      </c>
      <c r="K15" s="544">
        <v>1.4659E-2</v>
      </c>
      <c r="L15" s="544">
        <v>2.006E-3</v>
      </c>
      <c r="M15" s="544">
        <v>1.0652820000000001</v>
      </c>
      <c r="N15" s="544">
        <v>4.1209999999999997E-3</v>
      </c>
      <c r="O15" s="544">
        <v>4.0850000000000001E-3</v>
      </c>
      <c r="P15" s="544">
        <v>3.5990000000000002E-3</v>
      </c>
      <c r="Q15" s="544">
        <v>3.643E-3</v>
      </c>
      <c r="R15" s="544">
        <v>3.0539999999999999E-3</v>
      </c>
      <c r="S15" s="544">
        <v>2.6199999999999999E-3</v>
      </c>
      <c r="T15" s="544">
        <v>2.3317000000000001E-2</v>
      </c>
      <c r="U15" s="544">
        <v>3.7269999999999998E-3</v>
      </c>
      <c r="V15" s="544">
        <v>1.2689999999999999E-3</v>
      </c>
      <c r="W15" s="544">
        <v>1.684E-3</v>
      </c>
      <c r="X15" s="544">
        <v>1.658E-3</v>
      </c>
      <c r="Y15" s="544">
        <v>3.2732999999999998E-2</v>
      </c>
      <c r="Z15" s="544">
        <v>7.8399999999999997E-4</v>
      </c>
      <c r="AA15" s="544">
        <v>4.875E-3</v>
      </c>
      <c r="AB15" s="544">
        <v>5.6800000000000004E-4</v>
      </c>
      <c r="AC15" s="544">
        <v>4.0999999999999999E-4</v>
      </c>
      <c r="AD15" s="544">
        <v>2.8899999999999998E-4</v>
      </c>
      <c r="AE15" s="544">
        <v>5.6300000000000002E-4</v>
      </c>
      <c r="AF15" s="544">
        <v>5.3499999999999999E-4</v>
      </c>
      <c r="AG15" s="544">
        <v>4.7800000000000002E-4</v>
      </c>
      <c r="AH15" s="544">
        <v>5.8100000000000003E-4</v>
      </c>
      <c r="AI15" s="544">
        <v>1.756E-3</v>
      </c>
      <c r="AJ15" s="544">
        <v>7.1500000000000003E-4</v>
      </c>
      <c r="AK15" s="544">
        <v>4.44E-4</v>
      </c>
      <c r="AL15" s="544">
        <v>8.7500000000000002E-4</v>
      </c>
      <c r="AM15" s="544">
        <v>9.2500000000000004E-4</v>
      </c>
      <c r="AN15" s="544">
        <v>3.5100000000000001E-3</v>
      </c>
      <c r="AO15" s="630">
        <v>2.281E-3</v>
      </c>
      <c r="AP15" s="546">
        <v>1.1978230000000001</v>
      </c>
      <c r="AQ15" s="546">
        <v>0.93717499999999998</v>
      </c>
      <c r="AR15" s="334"/>
      <c r="AS15" s="334"/>
      <c r="AT15" s="351"/>
      <c r="AU15" s="334"/>
      <c r="AV15" s="334"/>
      <c r="AW15" s="334"/>
      <c r="AX15" s="334"/>
      <c r="AY15" s="334"/>
      <c r="AZ15" s="334"/>
      <c r="BA15" s="334"/>
      <c r="BB15" s="334"/>
      <c r="BC15" s="334"/>
      <c r="BD15" s="334"/>
      <c r="BE15" s="334"/>
      <c r="BF15" s="334"/>
      <c r="BG15" s="334"/>
    </row>
    <row r="16" spans="1:59" ht="15" customHeight="1" x14ac:dyDescent="0.2">
      <c r="A16" s="342">
        <v>26</v>
      </c>
      <c r="B16" s="343" t="s">
        <v>269</v>
      </c>
      <c r="C16" s="545">
        <v>7.2999999999999999E-5</v>
      </c>
      <c r="D16" s="544">
        <v>4.3999999999999999E-5</v>
      </c>
      <c r="E16" s="544">
        <v>5.7000000000000003E-5</v>
      </c>
      <c r="F16" s="544">
        <v>6.4599999999999998E-4</v>
      </c>
      <c r="G16" s="544">
        <v>9.6000000000000002E-5</v>
      </c>
      <c r="H16" s="544">
        <v>6.8999999999999997E-5</v>
      </c>
      <c r="I16" s="544">
        <v>5.0199999999999995E-4</v>
      </c>
      <c r="J16" s="544">
        <v>1.6899999999999999E-4</v>
      </c>
      <c r="K16" s="544">
        <v>7.8999999999999996E-5</v>
      </c>
      <c r="L16" s="544">
        <v>7.3800000000000005E-4</v>
      </c>
      <c r="M16" s="544">
        <v>2.0630000000000002E-3</v>
      </c>
      <c r="N16" s="544">
        <v>1.1134440000000001</v>
      </c>
      <c r="O16" s="544">
        <v>7.7099999999999998E-4</v>
      </c>
      <c r="P16" s="544">
        <v>4.1426999999999999E-2</v>
      </c>
      <c r="Q16" s="544">
        <v>1.5610000000000001E-2</v>
      </c>
      <c r="R16" s="544">
        <v>2.3893999999999999E-2</v>
      </c>
      <c r="S16" s="544">
        <v>5.8300000000000001E-3</v>
      </c>
      <c r="T16" s="544">
        <v>3.1700000000000001E-3</v>
      </c>
      <c r="U16" s="544">
        <v>9.4109999999999992E-3</v>
      </c>
      <c r="V16" s="544">
        <v>2.2179999999999999E-3</v>
      </c>
      <c r="W16" s="544">
        <v>1.5591000000000001E-2</v>
      </c>
      <c r="X16" s="544">
        <v>5.5599999999999996E-4</v>
      </c>
      <c r="Y16" s="544">
        <v>4.9909999999999998E-3</v>
      </c>
      <c r="Z16" s="544">
        <v>1.3100000000000001E-4</v>
      </c>
      <c r="AA16" s="544">
        <v>3.8099999999999999E-4</v>
      </c>
      <c r="AB16" s="544">
        <v>5.1E-5</v>
      </c>
      <c r="AC16" s="544">
        <v>6.9999999999999994E-5</v>
      </c>
      <c r="AD16" s="544">
        <v>5.8E-5</v>
      </c>
      <c r="AE16" s="544">
        <v>8.2999999999999998E-5</v>
      </c>
      <c r="AF16" s="544">
        <v>9.3999999999999994E-5</v>
      </c>
      <c r="AG16" s="544">
        <v>9.3999999999999994E-5</v>
      </c>
      <c r="AH16" s="544">
        <v>1.02E-4</v>
      </c>
      <c r="AI16" s="544">
        <v>7.2000000000000002E-5</v>
      </c>
      <c r="AJ16" s="544">
        <v>5.1999999999999997E-5</v>
      </c>
      <c r="AK16" s="544">
        <v>5.8E-5</v>
      </c>
      <c r="AL16" s="544">
        <v>2.81E-4</v>
      </c>
      <c r="AM16" s="544">
        <v>7.1000000000000005E-5</v>
      </c>
      <c r="AN16" s="544">
        <v>1.4100000000000001E-4</v>
      </c>
      <c r="AO16" s="630">
        <v>7.3099999999999999E-4</v>
      </c>
      <c r="AP16" s="546">
        <v>1.2439180000000001</v>
      </c>
      <c r="AQ16" s="546">
        <v>0.97323999999999999</v>
      </c>
      <c r="AR16" s="334"/>
      <c r="AS16" s="334"/>
      <c r="AT16" s="351"/>
      <c r="AU16" s="334"/>
      <c r="AV16" s="334"/>
      <c r="AW16" s="334"/>
      <c r="AX16" s="334"/>
      <c r="AY16" s="334"/>
      <c r="AZ16" s="334"/>
      <c r="BA16" s="334"/>
      <c r="BB16" s="334"/>
      <c r="BC16" s="334"/>
      <c r="BD16" s="334"/>
      <c r="BE16" s="334"/>
      <c r="BF16" s="334"/>
      <c r="BG16" s="334"/>
    </row>
    <row r="17" spans="1:59" ht="15" customHeight="1" x14ac:dyDescent="0.2">
      <c r="A17" s="342">
        <v>27</v>
      </c>
      <c r="B17" s="343" t="s">
        <v>270</v>
      </c>
      <c r="C17" s="545">
        <v>3.8999999999999999E-5</v>
      </c>
      <c r="D17" s="544">
        <v>1.8E-5</v>
      </c>
      <c r="E17" s="544">
        <v>3.1000000000000001E-5</v>
      </c>
      <c r="F17" s="544">
        <v>1.07E-4</v>
      </c>
      <c r="G17" s="544">
        <v>3.9800000000000002E-4</v>
      </c>
      <c r="H17" s="544">
        <v>2.6999999999999999E-5</v>
      </c>
      <c r="I17" s="544">
        <v>1.66E-4</v>
      </c>
      <c r="J17" s="544">
        <v>5.7600000000000001E-4</v>
      </c>
      <c r="K17" s="544">
        <v>3.3000000000000003E-5</v>
      </c>
      <c r="L17" s="544">
        <v>5.53E-4</v>
      </c>
      <c r="M17" s="544">
        <v>6.2E-4</v>
      </c>
      <c r="N17" s="544">
        <v>3.5739999999999999E-3</v>
      </c>
      <c r="O17" s="544">
        <v>1.118344</v>
      </c>
      <c r="P17" s="544">
        <v>1.2482999999999999E-2</v>
      </c>
      <c r="Q17" s="544">
        <v>8.9969999999999998E-3</v>
      </c>
      <c r="R17" s="544">
        <v>3.9719999999999998E-3</v>
      </c>
      <c r="S17" s="544">
        <v>1.3849E-2</v>
      </c>
      <c r="T17" s="544">
        <v>1.5771E-2</v>
      </c>
      <c r="U17" s="544">
        <v>1.3636000000000001E-2</v>
      </c>
      <c r="V17" s="544">
        <v>7.3610000000000004E-3</v>
      </c>
      <c r="W17" s="544">
        <v>6.1590000000000004E-3</v>
      </c>
      <c r="X17" s="544">
        <v>1.2960000000000001E-3</v>
      </c>
      <c r="Y17" s="544">
        <v>2.1050000000000001E-3</v>
      </c>
      <c r="Z17" s="544">
        <v>1.73E-4</v>
      </c>
      <c r="AA17" s="544">
        <v>2.34E-4</v>
      </c>
      <c r="AB17" s="544">
        <v>3.4E-5</v>
      </c>
      <c r="AC17" s="544">
        <v>4.0000000000000003E-5</v>
      </c>
      <c r="AD17" s="544">
        <v>3.4999999999999997E-5</v>
      </c>
      <c r="AE17" s="544">
        <v>3.6000000000000001E-5</v>
      </c>
      <c r="AF17" s="544">
        <v>4.8000000000000001E-5</v>
      </c>
      <c r="AG17" s="544">
        <v>6.9999999999999994E-5</v>
      </c>
      <c r="AH17" s="544">
        <v>7.8999999999999996E-5</v>
      </c>
      <c r="AI17" s="544">
        <v>5.8999999999999998E-5</v>
      </c>
      <c r="AJ17" s="544">
        <v>3.57E-4</v>
      </c>
      <c r="AK17" s="544">
        <v>8.1000000000000004E-5</v>
      </c>
      <c r="AL17" s="544">
        <v>1.63E-4</v>
      </c>
      <c r="AM17" s="544">
        <v>1.2899999999999999E-4</v>
      </c>
      <c r="AN17" s="544">
        <v>3.3599999999999998E-4</v>
      </c>
      <c r="AO17" s="630">
        <v>5.2599999999999999E-4</v>
      </c>
      <c r="AP17" s="546">
        <v>1.212515</v>
      </c>
      <c r="AQ17" s="546">
        <v>0.94867000000000001</v>
      </c>
      <c r="AR17" s="334"/>
      <c r="AS17" s="334"/>
      <c r="AT17" s="351"/>
      <c r="AU17" s="334"/>
      <c r="AV17" s="334"/>
      <c r="AW17" s="334"/>
      <c r="AX17" s="334"/>
      <c r="AY17" s="334"/>
      <c r="AZ17" s="334"/>
      <c r="BA17" s="334"/>
      <c r="BB17" s="334"/>
      <c r="BC17" s="334"/>
      <c r="BD17" s="334"/>
      <c r="BE17" s="334"/>
      <c r="BF17" s="334"/>
      <c r="BG17" s="334"/>
    </row>
    <row r="18" spans="1:59" ht="15" customHeight="1" x14ac:dyDescent="0.2">
      <c r="A18" s="342">
        <v>28</v>
      </c>
      <c r="B18" s="343" t="s">
        <v>271</v>
      </c>
      <c r="C18" s="545">
        <v>5.5500000000000005E-4</v>
      </c>
      <c r="D18" s="544">
        <v>2.9E-4</v>
      </c>
      <c r="E18" s="544">
        <v>3.0600000000000001E-4</v>
      </c>
      <c r="F18" s="544">
        <v>1.323E-3</v>
      </c>
      <c r="G18" s="544">
        <v>1.537E-3</v>
      </c>
      <c r="H18" s="544">
        <v>3.6200000000000002E-4</v>
      </c>
      <c r="I18" s="544">
        <v>7.1900000000000002E-4</v>
      </c>
      <c r="J18" s="544">
        <v>2.2239999999999998E-3</v>
      </c>
      <c r="K18" s="544">
        <v>1.6899999999999999E-4</v>
      </c>
      <c r="L18" s="544">
        <v>1.5809999999999999E-3</v>
      </c>
      <c r="M18" s="544">
        <v>1.4779999999999999E-3</v>
      </c>
      <c r="N18" s="544">
        <v>6.9399999999999996E-4</v>
      </c>
      <c r="O18" s="544">
        <v>1.2520000000000001E-3</v>
      </c>
      <c r="P18" s="544">
        <v>1.010715</v>
      </c>
      <c r="Q18" s="544">
        <v>4.2030000000000001E-3</v>
      </c>
      <c r="R18" s="544">
        <v>5.3290000000000004E-3</v>
      </c>
      <c r="S18" s="544">
        <v>6.7669999999999996E-3</v>
      </c>
      <c r="T18" s="544">
        <v>3.98E-3</v>
      </c>
      <c r="U18" s="544">
        <v>4.7699999999999999E-3</v>
      </c>
      <c r="V18" s="544">
        <v>1.1850000000000001E-3</v>
      </c>
      <c r="W18" s="544">
        <v>2.4160000000000002E-3</v>
      </c>
      <c r="X18" s="544">
        <v>1.4189999999999999E-3</v>
      </c>
      <c r="Y18" s="544">
        <v>1.2533000000000001E-2</v>
      </c>
      <c r="Z18" s="544">
        <v>3.59E-4</v>
      </c>
      <c r="AA18" s="544">
        <v>9.1600000000000004E-4</v>
      </c>
      <c r="AB18" s="544">
        <v>1.3799999999999999E-4</v>
      </c>
      <c r="AC18" s="544">
        <v>5.0799999999999999E-4</v>
      </c>
      <c r="AD18" s="544">
        <v>1.3100000000000001E-4</v>
      </c>
      <c r="AE18" s="544">
        <v>2.5000000000000001E-4</v>
      </c>
      <c r="AF18" s="544">
        <v>3.3199999999999999E-4</v>
      </c>
      <c r="AG18" s="544">
        <v>2.6200000000000003E-4</v>
      </c>
      <c r="AH18" s="544">
        <v>5.8399999999999999E-4</v>
      </c>
      <c r="AI18" s="544">
        <v>1.7799999999999999E-4</v>
      </c>
      <c r="AJ18" s="544">
        <v>1.8799999999999999E-4</v>
      </c>
      <c r="AK18" s="544">
        <v>4.2499999999999998E-4</v>
      </c>
      <c r="AL18" s="544">
        <v>2.81E-4</v>
      </c>
      <c r="AM18" s="544">
        <v>5.71E-4</v>
      </c>
      <c r="AN18" s="544">
        <v>3.2299999999999999E-4</v>
      </c>
      <c r="AO18" s="630">
        <v>7.6199999999999998E-4</v>
      </c>
      <c r="AP18" s="546">
        <v>1.072017</v>
      </c>
      <c r="AQ18" s="546">
        <v>0.83874499999999996</v>
      </c>
      <c r="AR18" s="334"/>
      <c r="AS18" s="334"/>
      <c r="AT18" s="351"/>
      <c r="AU18" s="334"/>
      <c r="AV18" s="334"/>
      <c r="AW18" s="334"/>
      <c r="AX18" s="334"/>
      <c r="AY18" s="334"/>
      <c r="AZ18" s="334"/>
      <c r="BA18" s="334"/>
      <c r="BB18" s="334"/>
      <c r="BC18" s="334"/>
      <c r="BD18" s="334"/>
      <c r="BE18" s="334"/>
      <c r="BF18" s="334"/>
      <c r="BG18" s="334"/>
    </row>
    <row r="19" spans="1:59" ht="15" customHeight="1" x14ac:dyDescent="0.2">
      <c r="A19" s="342">
        <v>29</v>
      </c>
      <c r="B19" s="343" t="s">
        <v>350</v>
      </c>
      <c r="C19" s="545">
        <v>7.6000000000000004E-5</v>
      </c>
      <c r="D19" s="544">
        <v>6.6000000000000005E-5</v>
      </c>
      <c r="E19" s="544">
        <v>3.4E-5</v>
      </c>
      <c r="F19" s="544">
        <v>9.6500000000000004E-4</v>
      </c>
      <c r="G19" s="544">
        <v>7.8999999999999996E-5</v>
      </c>
      <c r="H19" s="544">
        <v>6.0999999999999999E-5</v>
      </c>
      <c r="I19" s="544">
        <v>7.4999999999999993E-5</v>
      </c>
      <c r="J19" s="544">
        <v>1.3300000000000001E-4</v>
      </c>
      <c r="K19" s="544">
        <v>7.1000000000000005E-5</v>
      </c>
      <c r="L19" s="544">
        <v>1.8599999999999999E-4</v>
      </c>
      <c r="M19" s="544">
        <v>2.5399999999999999E-4</v>
      </c>
      <c r="N19" s="544">
        <v>1.6699999999999999E-4</v>
      </c>
      <c r="O19" s="544">
        <v>6.8999999999999997E-5</v>
      </c>
      <c r="P19" s="544">
        <v>1.85E-4</v>
      </c>
      <c r="Q19" s="544">
        <v>1.0386280000000001</v>
      </c>
      <c r="R19" s="544">
        <v>1.2893999999999999E-2</v>
      </c>
      <c r="S19" s="544">
        <v>4.4980000000000003E-3</v>
      </c>
      <c r="T19" s="544">
        <v>7.5100000000000004E-4</v>
      </c>
      <c r="U19" s="544">
        <v>2.3040000000000001E-3</v>
      </c>
      <c r="V19" s="544">
        <v>7.8999999999999996E-5</v>
      </c>
      <c r="W19" s="544">
        <v>3.588E-3</v>
      </c>
      <c r="X19" s="544">
        <v>1.03E-4</v>
      </c>
      <c r="Y19" s="544">
        <v>1.4519999999999999E-3</v>
      </c>
      <c r="Z19" s="544">
        <v>1.54E-4</v>
      </c>
      <c r="AA19" s="544">
        <v>2.6570000000000001E-3</v>
      </c>
      <c r="AB19" s="544">
        <v>1.27E-4</v>
      </c>
      <c r="AC19" s="544">
        <v>1.35E-4</v>
      </c>
      <c r="AD19" s="544">
        <v>1.75E-4</v>
      </c>
      <c r="AE19" s="544">
        <v>5.1999999999999997E-5</v>
      </c>
      <c r="AF19" s="544">
        <v>2.34E-4</v>
      </c>
      <c r="AG19" s="544">
        <v>2.52E-4</v>
      </c>
      <c r="AH19" s="544">
        <v>1.85E-4</v>
      </c>
      <c r="AI19" s="544">
        <v>1.6899999999999999E-4</v>
      </c>
      <c r="AJ19" s="544">
        <v>9.3999999999999994E-5</v>
      </c>
      <c r="AK19" s="544">
        <v>1.1900000000000001E-4</v>
      </c>
      <c r="AL19" s="544">
        <v>1.6819999999999999E-3</v>
      </c>
      <c r="AM19" s="544">
        <v>1.05E-4</v>
      </c>
      <c r="AN19" s="544">
        <v>5.8999999999999998E-5</v>
      </c>
      <c r="AO19" s="630">
        <v>1E-4</v>
      </c>
      <c r="AP19" s="546">
        <v>1.0730150000000001</v>
      </c>
      <c r="AQ19" s="546">
        <v>0.83952599999999999</v>
      </c>
      <c r="AR19" s="334"/>
      <c r="AS19" s="334"/>
      <c r="AT19" s="351"/>
      <c r="AU19" s="334"/>
      <c r="AV19" s="334"/>
      <c r="AW19" s="334"/>
      <c r="AX19" s="334"/>
      <c r="AY19" s="334"/>
      <c r="AZ19" s="334"/>
      <c r="BA19" s="334"/>
      <c r="BB19" s="334"/>
      <c r="BC19" s="334"/>
      <c r="BD19" s="334"/>
      <c r="BE19" s="334"/>
      <c r="BF19" s="334"/>
      <c r="BG19" s="334"/>
    </row>
    <row r="20" spans="1:59" ht="15" customHeight="1" x14ac:dyDescent="0.2">
      <c r="A20" s="342">
        <v>30</v>
      </c>
      <c r="B20" s="343" t="s">
        <v>351</v>
      </c>
      <c r="C20" s="545">
        <v>2.9300000000000002E-4</v>
      </c>
      <c r="D20" s="544">
        <v>4.0999999999999999E-4</v>
      </c>
      <c r="E20" s="544">
        <v>1.2899999999999999E-4</v>
      </c>
      <c r="F20" s="544">
        <v>8.1499999999999997E-4</v>
      </c>
      <c r="G20" s="544">
        <v>3.1599999999999998E-4</v>
      </c>
      <c r="H20" s="544">
        <v>2.34E-4</v>
      </c>
      <c r="I20" s="544">
        <v>2.5599999999999999E-4</v>
      </c>
      <c r="J20" s="544">
        <v>5.04E-4</v>
      </c>
      <c r="K20" s="544">
        <v>3.0699999999999998E-4</v>
      </c>
      <c r="L20" s="544">
        <v>2.3210000000000001E-3</v>
      </c>
      <c r="M20" s="544">
        <v>1.2390000000000001E-3</v>
      </c>
      <c r="N20" s="544">
        <v>5.1000000000000004E-4</v>
      </c>
      <c r="O20" s="544">
        <v>6.38E-4</v>
      </c>
      <c r="P20" s="544">
        <v>4.2200000000000001E-4</v>
      </c>
      <c r="Q20" s="544">
        <v>3.2230000000000002E-3</v>
      </c>
      <c r="R20" s="544">
        <v>1.1183019999999999</v>
      </c>
      <c r="S20" s="544">
        <v>1.2780000000000001E-3</v>
      </c>
      <c r="T20" s="544">
        <v>2.0249999999999999E-3</v>
      </c>
      <c r="U20" s="544">
        <v>2.0089999999999999E-3</v>
      </c>
      <c r="V20" s="544">
        <v>8.8500000000000004E-4</v>
      </c>
      <c r="W20" s="544">
        <v>1.284E-3</v>
      </c>
      <c r="X20" s="544">
        <v>4.08E-4</v>
      </c>
      <c r="Y20" s="544">
        <v>7.5799999999999999E-4</v>
      </c>
      <c r="Z20" s="544">
        <v>5.22E-4</v>
      </c>
      <c r="AA20" s="544">
        <v>1.0870000000000001E-3</v>
      </c>
      <c r="AB20" s="544">
        <v>4.4700000000000002E-4</v>
      </c>
      <c r="AC20" s="544">
        <v>5.2300000000000003E-4</v>
      </c>
      <c r="AD20" s="544">
        <v>7.2599999999999997E-4</v>
      </c>
      <c r="AE20" s="544">
        <v>1.3999999999999999E-4</v>
      </c>
      <c r="AF20" s="544">
        <v>8.9700000000000001E-4</v>
      </c>
      <c r="AG20" s="544">
        <v>1.023E-3</v>
      </c>
      <c r="AH20" s="544">
        <v>5.1599999999999997E-4</v>
      </c>
      <c r="AI20" s="544">
        <v>5.9900000000000003E-4</v>
      </c>
      <c r="AJ20" s="544">
        <v>3.0800000000000001E-4</v>
      </c>
      <c r="AK20" s="544">
        <v>4.8200000000000001E-4</v>
      </c>
      <c r="AL20" s="544">
        <v>7.4079999999999997E-3</v>
      </c>
      <c r="AM20" s="544">
        <v>3.2000000000000003E-4</v>
      </c>
      <c r="AN20" s="544">
        <v>1.8699999999999999E-4</v>
      </c>
      <c r="AO20" s="630">
        <v>3.0600000000000001E-4</v>
      </c>
      <c r="AP20" s="546">
        <v>1.1540589999999999</v>
      </c>
      <c r="AQ20" s="546">
        <v>0.90293500000000004</v>
      </c>
      <c r="AR20" s="334"/>
      <c r="AS20" s="334"/>
      <c r="AT20" s="351"/>
      <c r="AU20" s="334"/>
      <c r="AV20" s="334"/>
      <c r="AW20" s="334"/>
      <c r="AX20" s="334"/>
      <c r="AY20" s="334"/>
      <c r="AZ20" s="334"/>
      <c r="BA20" s="334"/>
      <c r="BB20" s="334"/>
      <c r="BC20" s="334"/>
      <c r="BD20" s="334"/>
      <c r="BE20" s="334"/>
      <c r="BF20" s="334"/>
      <c r="BG20" s="334"/>
    </row>
    <row r="21" spans="1:59" ht="15" customHeight="1" x14ac:dyDescent="0.2">
      <c r="A21" s="342">
        <v>31</v>
      </c>
      <c r="B21" s="343" t="s">
        <v>352</v>
      </c>
      <c r="C21" s="545">
        <v>2.8E-5</v>
      </c>
      <c r="D21" s="544">
        <v>4.1999999999999998E-5</v>
      </c>
      <c r="E21" s="544">
        <v>1.5E-5</v>
      </c>
      <c r="F21" s="544">
        <v>3.1999999999999999E-5</v>
      </c>
      <c r="G21" s="544">
        <v>3.0000000000000001E-5</v>
      </c>
      <c r="H21" s="544">
        <v>2.5999999999999998E-5</v>
      </c>
      <c r="I21" s="544">
        <v>2.4000000000000001E-5</v>
      </c>
      <c r="J21" s="544">
        <v>3.8000000000000002E-5</v>
      </c>
      <c r="K21" s="544">
        <v>1.9000000000000001E-5</v>
      </c>
      <c r="L21" s="544">
        <v>2.5000000000000001E-5</v>
      </c>
      <c r="M21" s="544">
        <v>3.6000000000000001E-5</v>
      </c>
      <c r="N21" s="544">
        <v>1.5E-5</v>
      </c>
      <c r="O21" s="544">
        <v>2.0999999999999999E-5</v>
      </c>
      <c r="P21" s="544">
        <v>2.1999999999999999E-5</v>
      </c>
      <c r="Q21" s="544">
        <v>6.4599999999999998E-4</v>
      </c>
      <c r="R21" s="544">
        <v>7.9900000000000001E-4</v>
      </c>
      <c r="S21" s="544">
        <v>1.0173890000000001</v>
      </c>
      <c r="T21" s="544">
        <v>2.5000000000000001E-5</v>
      </c>
      <c r="U21" s="544">
        <v>1.35E-4</v>
      </c>
      <c r="V21" s="544">
        <v>2.0000000000000002E-5</v>
      </c>
      <c r="W21" s="544">
        <v>8.1000000000000004E-5</v>
      </c>
      <c r="X21" s="544">
        <v>4.1E-5</v>
      </c>
      <c r="Y21" s="544">
        <v>7.2999999999999999E-5</v>
      </c>
      <c r="Z21" s="544">
        <v>3.6000000000000001E-5</v>
      </c>
      <c r="AA21" s="544">
        <v>8.0000000000000007E-5</v>
      </c>
      <c r="AB21" s="544">
        <v>4.5000000000000003E-5</v>
      </c>
      <c r="AC21" s="544">
        <v>1.63E-4</v>
      </c>
      <c r="AD21" s="544">
        <v>6.3999999999999997E-5</v>
      </c>
      <c r="AE21" s="544">
        <v>1.1E-5</v>
      </c>
      <c r="AF21" s="544">
        <v>6.8999999999999997E-5</v>
      </c>
      <c r="AG21" s="544">
        <v>8.8999999999999995E-5</v>
      </c>
      <c r="AH21" s="544">
        <v>3.6200000000000002E-4</v>
      </c>
      <c r="AI21" s="544">
        <v>5.7000000000000003E-5</v>
      </c>
      <c r="AJ21" s="544">
        <v>1.6459999999999999E-3</v>
      </c>
      <c r="AK21" s="544">
        <v>5.1999999999999997E-5</v>
      </c>
      <c r="AL21" s="544">
        <v>4.86E-4</v>
      </c>
      <c r="AM21" s="544">
        <v>1.7000000000000001E-4</v>
      </c>
      <c r="AN21" s="544">
        <v>3.6749999999999999E-3</v>
      </c>
      <c r="AO21" s="630">
        <v>5.5999999999999999E-5</v>
      </c>
      <c r="AP21" s="546">
        <v>1.0266439999999999</v>
      </c>
      <c r="AQ21" s="546">
        <v>0.80324499999999999</v>
      </c>
      <c r="AR21" s="334"/>
      <c r="AS21" s="334"/>
      <c r="AT21" s="351"/>
      <c r="AU21" s="334"/>
      <c r="AV21" s="334"/>
      <c r="AW21" s="334"/>
      <c r="AX21" s="334"/>
      <c r="AY21" s="334"/>
      <c r="AZ21" s="334"/>
      <c r="BA21" s="334"/>
      <c r="BB21" s="334"/>
      <c r="BC21" s="334"/>
      <c r="BD21" s="334"/>
      <c r="BE21" s="334"/>
      <c r="BF21" s="334"/>
      <c r="BG21" s="334"/>
    </row>
    <row r="22" spans="1:59" ht="15" customHeight="1" x14ac:dyDescent="0.2">
      <c r="A22" s="342">
        <v>32</v>
      </c>
      <c r="B22" s="343" t="s">
        <v>272</v>
      </c>
      <c r="C22" s="545">
        <v>3.0000000000000001E-6</v>
      </c>
      <c r="D22" s="544">
        <v>3.9999999999999998E-6</v>
      </c>
      <c r="E22" s="544">
        <v>3.0000000000000001E-6</v>
      </c>
      <c r="F22" s="544">
        <v>5.0000000000000004E-6</v>
      </c>
      <c r="G22" s="544">
        <v>3.9999999999999998E-6</v>
      </c>
      <c r="H22" s="544">
        <v>3.0000000000000001E-6</v>
      </c>
      <c r="I22" s="544">
        <v>3.0000000000000001E-6</v>
      </c>
      <c r="J22" s="544">
        <v>6.0000000000000002E-6</v>
      </c>
      <c r="K22" s="544">
        <v>3.0000000000000001E-6</v>
      </c>
      <c r="L22" s="544">
        <v>3.9999999999999998E-6</v>
      </c>
      <c r="M22" s="544">
        <v>5.0000000000000004E-6</v>
      </c>
      <c r="N22" s="544">
        <v>1.9999999999999999E-6</v>
      </c>
      <c r="O22" s="544">
        <v>5.0000000000000004E-6</v>
      </c>
      <c r="P22" s="544">
        <v>3.9999999999999998E-6</v>
      </c>
      <c r="Q22" s="544">
        <v>1.7000000000000001E-4</v>
      </c>
      <c r="R22" s="544">
        <v>8.7000000000000001E-5</v>
      </c>
      <c r="S22" s="544">
        <v>9.6599999999999995E-4</v>
      </c>
      <c r="T22" s="544">
        <v>1.002516</v>
      </c>
      <c r="U22" s="544">
        <v>1.6329999999999999E-3</v>
      </c>
      <c r="V22" s="544">
        <v>3.0049999999999999E-3</v>
      </c>
      <c r="W22" s="544">
        <v>1.6100000000000001E-4</v>
      </c>
      <c r="X22" s="544">
        <v>9.0000000000000002E-6</v>
      </c>
      <c r="Y22" s="544">
        <v>1.2E-5</v>
      </c>
      <c r="Z22" s="544">
        <v>6.0000000000000002E-6</v>
      </c>
      <c r="AA22" s="544">
        <v>1.1E-5</v>
      </c>
      <c r="AB22" s="544">
        <v>6.0000000000000002E-6</v>
      </c>
      <c r="AC22" s="544">
        <v>6.9999999999999999E-6</v>
      </c>
      <c r="AD22" s="544">
        <v>1.0000000000000001E-5</v>
      </c>
      <c r="AE22" s="544">
        <v>1.9999999999999999E-6</v>
      </c>
      <c r="AF22" s="544">
        <v>1.0000000000000001E-5</v>
      </c>
      <c r="AG22" s="544">
        <v>1.8E-5</v>
      </c>
      <c r="AH22" s="544">
        <v>1.5E-5</v>
      </c>
      <c r="AI22" s="544">
        <v>1.4E-5</v>
      </c>
      <c r="AJ22" s="544">
        <v>6.0000000000000002E-6</v>
      </c>
      <c r="AK22" s="544">
        <v>6.9999999999999999E-6</v>
      </c>
      <c r="AL22" s="544">
        <v>8.2999999999999998E-5</v>
      </c>
      <c r="AM22" s="544">
        <v>3.9999999999999998E-6</v>
      </c>
      <c r="AN22" s="544">
        <v>2.5099999999999998E-4</v>
      </c>
      <c r="AO22" s="630">
        <v>5.0000000000000004E-6</v>
      </c>
      <c r="AP22" s="546">
        <v>1.0090669999999999</v>
      </c>
      <c r="AQ22" s="546">
        <v>0.789493</v>
      </c>
      <c r="AR22" s="334"/>
      <c r="AS22" s="334"/>
      <c r="AT22" s="351"/>
      <c r="AU22" s="334"/>
      <c r="AV22" s="334"/>
      <c r="AW22" s="334"/>
      <c r="AX22" s="334"/>
      <c r="AY22" s="334"/>
      <c r="AZ22" s="334"/>
      <c r="BA22" s="334"/>
      <c r="BB22" s="334"/>
      <c r="BC22" s="334"/>
      <c r="BD22" s="334"/>
      <c r="BE22" s="334"/>
      <c r="BF22" s="334"/>
      <c r="BG22" s="334"/>
    </row>
    <row r="23" spans="1:59" ht="15" customHeight="1" x14ac:dyDescent="0.2">
      <c r="A23" s="342">
        <v>33</v>
      </c>
      <c r="B23" s="343" t="s">
        <v>273</v>
      </c>
      <c r="C23" s="545">
        <v>8.2999999999999998E-5</v>
      </c>
      <c r="D23" s="544">
        <v>5.1E-5</v>
      </c>
      <c r="E23" s="544">
        <v>4.7600000000000002E-4</v>
      </c>
      <c r="F23" s="544">
        <v>2.2100000000000001E-4</v>
      </c>
      <c r="G23" s="544">
        <v>8.2999999999999998E-5</v>
      </c>
      <c r="H23" s="544">
        <v>5.8E-5</v>
      </c>
      <c r="I23" s="544">
        <v>6.3999999999999997E-5</v>
      </c>
      <c r="J23" s="544">
        <v>1.2E-4</v>
      </c>
      <c r="K23" s="544">
        <v>6.6000000000000005E-5</v>
      </c>
      <c r="L23" s="544">
        <v>9.3999999999999994E-5</v>
      </c>
      <c r="M23" s="544">
        <v>1.2999999999999999E-4</v>
      </c>
      <c r="N23" s="544">
        <v>5.3999999999999998E-5</v>
      </c>
      <c r="O23" s="544">
        <v>7.2000000000000002E-5</v>
      </c>
      <c r="P23" s="544">
        <v>1.7200000000000001E-4</v>
      </c>
      <c r="Q23" s="544">
        <v>9.9869999999999994E-3</v>
      </c>
      <c r="R23" s="544">
        <v>6.0600000000000003E-3</v>
      </c>
      <c r="S23" s="544">
        <v>4.4099999999999999E-3</v>
      </c>
      <c r="T23" s="544">
        <v>2.4320000000000001E-3</v>
      </c>
      <c r="U23" s="544">
        <v>1.022046</v>
      </c>
      <c r="V23" s="544">
        <v>2.006E-3</v>
      </c>
      <c r="W23" s="544">
        <v>1.0330000000000001E-2</v>
      </c>
      <c r="X23" s="544">
        <v>1.7100000000000001E-4</v>
      </c>
      <c r="Y23" s="544">
        <v>1.8339999999999999E-3</v>
      </c>
      <c r="Z23" s="544">
        <v>1.4899999999999999E-4</v>
      </c>
      <c r="AA23" s="544">
        <v>3.6000000000000002E-4</v>
      </c>
      <c r="AB23" s="544">
        <v>1.06E-4</v>
      </c>
      <c r="AC23" s="544">
        <v>1.73E-4</v>
      </c>
      <c r="AD23" s="544">
        <v>1.6799999999999999E-4</v>
      </c>
      <c r="AE23" s="544">
        <v>6.0000000000000002E-5</v>
      </c>
      <c r="AF23" s="544">
        <v>2.4399999999999999E-4</v>
      </c>
      <c r="AG23" s="544">
        <v>2.7E-4</v>
      </c>
      <c r="AH23" s="544">
        <v>4.2499999999999998E-4</v>
      </c>
      <c r="AI23" s="544">
        <v>3.8400000000000001E-4</v>
      </c>
      <c r="AJ23" s="544">
        <v>9.6000000000000002E-5</v>
      </c>
      <c r="AK23" s="544">
        <v>1.12E-4</v>
      </c>
      <c r="AL23" s="544">
        <v>1.593E-3</v>
      </c>
      <c r="AM23" s="544">
        <v>1.0900000000000001E-4</v>
      </c>
      <c r="AN23" s="544">
        <v>6.3E-5</v>
      </c>
      <c r="AO23" s="630">
        <v>1.8699999999999999E-4</v>
      </c>
      <c r="AP23" s="546">
        <v>1.0655220000000001</v>
      </c>
      <c r="AQ23" s="546">
        <v>0.83366399999999996</v>
      </c>
      <c r="AR23" s="334"/>
      <c r="AS23" s="334"/>
      <c r="AT23" s="351"/>
      <c r="AU23" s="334"/>
      <c r="AV23" s="334"/>
      <c r="AW23" s="334"/>
      <c r="AX23" s="334"/>
      <c r="AY23" s="334"/>
      <c r="AZ23" s="334"/>
      <c r="BA23" s="334"/>
      <c r="BB23" s="334"/>
      <c r="BC23" s="334"/>
      <c r="BD23" s="334"/>
      <c r="BE23" s="334"/>
      <c r="BF23" s="334"/>
      <c r="BG23" s="334"/>
    </row>
    <row r="24" spans="1:59" ht="15" customHeight="1" x14ac:dyDescent="0.2">
      <c r="A24" s="342">
        <v>34</v>
      </c>
      <c r="B24" s="343" t="s">
        <v>353</v>
      </c>
      <c r="C24" s="545">
        <v>0</v>
      </c>
      <c r="D24" s="544">
        <v>0</v>
      </c>
      <c r="E24" s="544">
        <v>0</v>
      </c>
      <c r="F24" s="544">
        <v>0</v>
      </c>
      <c r="G24" s="544">
        <v>0</v>
      </c>
      <c r="H24" s="544">
        <v>0</v>
      </c>
      <c r="I24" s="544">
        <v>0</v>
      </c>
      <c r="J24" s="544">
        <v>0</v>
      </c>
      <c r="K24" s="544">
        <v>0</v>
      </c>
      <c r="L24" s="544">
        <v>0</v>
      </c>
      <c r="M24" s="544">
        <v>0</v>
      </c>
      <c r="N24" s="544">
        <v>0</v>
      </c>
      <c r="O24" s="544">
        <v>0</v>
      </c>
      <c r="P24" s="544">
        <v>0</v>
      </c>
      <c r="Q24" s="544">
        <v>0</v>
      </c>
      <c r="R24" s="544">
        <v>0</v>
      </c>
      <c r="S24" s="544">
        <v>0</v>
      </c>
      <c r="T24" s="544">
        <v>0</v>
      </c>
      <c r="U24" s="544">
        <v>0</v>
      </c>
      <c r="V24" s="544">
        <v>1.000032</v>
      </c>
      <c r="W24" s="544">
        <v>0</v>
      </c>
      <c r="X24" s="544">
        <v>0</v>
      </c>
      <c r="Y24" s="544">
        <v>1.9999999999999999E-6</v>
      </c>
      <c r="Z24" s="544">
        <v>0</v>
      </c>
      <c r="AA24" s="544">
        <v>0</v>
      </c>
      <c r="AB24" s="544">
        <v>0</v>
      </c>
      <c r="AC24" s="544">
        <v>0</v>
      </c>
      <c r="AD24" s="544">
        <v>0</v>
      </c>
      <c r="AE24" s="544">
        <v>0</v>
      </c>
      <c r="AF24" s="544">
        <v>0</v>
      </c>
      <c r="AG24" s="544">
        <v>0</v>
      </c>
      <c r="AH24" s="544">
        <v>9.9999999999999995E-7</v>
      </c>
      <c r="AI24" s="544">
        <v>0</v>
      </c>
      <c r="AJ24" s="544">
        <v>0</v>
      </c>
      <c r="AK24" s="544">
        <v>0</v>
      </c>
      <c r="AL24" s="544">
        <v>9.9999999999999995E-7</v>
      </c>
      <c r="AM24" s="544">
        <v>0</v>
      </c>
      <c r="AN24" s="544">
        <v>0</v>
      </c>
      <c r="AO24" s="630">
        <v>0</v>
      </c>
      <c r="AP24" s="546">
        <v>1.000041</v>
      </c>
      <c r="AQ24" s="546">
        <v>0.78243099999999999</v>
      </c>
      <c r="AR24" s="334"/>
      <c r="AS24" s="334"/>
      <c r="AT24" s="351"/>
      <c r="AU24" s="334"/>
      <c r="AV24" s="334"/>
      <c r="AW24" s="334"/>
      <c r="AX24" s="334"/>
      <c r="AY24" s="334"/>
      <c r="AZ24" s="334"/>
      <c r="BA24" s="334"/>
      <c r="BB24" s="334"/>
      <c r="BC24" s="334"/>
      <c r="BD24" s="334"/>
      <c r="BE24" s="334"/>
      <c r="BF24" s="334"/>
      <c r="BG24" s="334"/>
    </row>
    <row r="25" spans="1:59" ht="15" customHeight="1" x14ac:dyDescent="0.2">
      <c r="A25" s="342">
        <v>35</v>
      </c>
      <c r="B25" s="343" t="s">
        <v>274</v>
      </c>
      <c r="C25" s="545">
        <v>4.1999999999999998E-5</v>
      </c>
      <c r="D25" s="544">
        <v>3.3000000000000003E-5</v>
      </c>
      <c r="E25" s="544">
        <v>1.186E-3</v>
      </c>
      <c r="F25" s="544">
        <v>7.3999999999999996E-5</v>
      </c>
      <c r="G25" s="544">
        <v>6.3E-5</v>
      </c>
      <c r="H25" s="544">
        <v>3.0000000000000001E-5</v>
      </c>
      <c r="I25" s="544">
        <v>2.9E-5</v>
      </c>
      <c r="J25" s="544">
        <v>5.8E-5</v>
      </c>
      <c r="K25" s="544">
        <v>3.4999999999999997E-5</v>
      </c>
      <c r="L25" s="544">
        <v>3.4999999999999997E-5</v>
      </c>
      <c r="M25" s="544">
        <v>6.3E-5</v>
      </c>
      <c r="N25" s="544">
        <v>2.3E-5</v>
      </c>
      <c r="O25" s="544">
        <v>3.1999999999999999E-5</v>
      </c>
      <c r="P25" s="544">
        <v>3.0000000000000001E-5</v>
      </c>
      <c r="Q25" s="544">
        <v>3.6999999999999998E-5</v>
      </c>
      <c r="R25" s="544">
        <v>4.6E-5</v>
      </c>
      <c r="S25" s="544">
        <v>3.3000000000000003E-5</v>
      </c>
      <c r="T25" s="544">
        <v>3.4E-5</v>
      </c>
      <c r="U25" s="544">
        <v>3.4E-5</v>
      </c>
      <c r="V25" s="544">
        <v>2.5999999999999998E-5</v>
      </c>
      <c r="W25" s="544">
        <v>1.0086850000000001</v>
      </c>
      <c r="X25" s="544">
        <v>5.5000000000000002E-5</v>
      </c>
      <c r="Y25" s="544">
        <v>7.8999999999999996E-5</v>
      </c>
      <c r="Z25" s="544">
        <v>6.2000000000000003E-5</v>
      </c>
      <c r="AA25" s="544">
        <v>1.01E-4</v>
      </c>
      <c r="AB25" s="544">
        <v>5.8999999999999998E-5</v>
      </c>
      <c r="AC25" s="544">
        <v>6.3999999999999997E-5</v>
      </c>
      <c r="AD25" s="544">
        <v>8.7000000000000001E-5</v>
      </c>
      <c r="AE25" s="544">
        <v>1.5999999999999999E-5</v>
      </c>
      <c r="AF25" s="544">
        <v>2.5999999999999998E-4</v>
      </c>
      <c r="AG25" s="544">
        <v>1.1900000000000001E-4</v>
      </c>
      <c r="AH25" s="544">
        <v>1.7100000000000001E-4</v>
      </c>
      <c r="AI25" s="544">
        <v>7.7000000000000001E-5</v>
      </c>
      <c r="AJ25" s="544">
        <v>3.6999999999999998E-5</v>
      </c>
      <c r="AK25" s="544">
        <v>5.8999999999999998E-5</v>
      </c>
      <c r="AL25" s="544">
        <v>8.4099999999999995E-4</v>
      </c>
      <c r="AM25" s="544">
        <v>4.3999999999999999E-5</v>
      </c>
      <c r="AN25" s="544">
        <v>2.5999999999999998E-5</v>
      </c>
      <c r="AO25" s="630">
        <v>5.1999999999999997E-5</v>
      </c>
      <c r="AP25" s="546">
        <v>1.0128379999999999</v>
      </c>
      <c r="AQ25" s="546">
        <v>0.79244300000000001</v>
      </c>
      <c r="AR25" s="334"/>
      <c r="AS25" s="334"/>
      <c r="AT25" s="351"/>
      <c r="AU25" s="334"/>
      <c r="AV25" s="334"/>
      <c r="AW25" s="334"/>
      <c r="AX25" s="334"/>
      <c r="AY25" s="334"/>
      <c r="AZ25" s="334"/>
      <c r="BA25" s="334"/>
      <c r="BB25" s="334"/>
      <c r="BC25" s="334"/>
      <c r="BD25" s="334"/>
      <c r="BE25" s="334"/>
      <c r="BF25" s="334"/>
      <c r="BG25" s="334"/>
    </row>
    <row r="26" spans="1:59" ht="15" customHeight="1" x14ac:dyDescent="0.2">
      <c r="A26" s="342">
        <v>39</v>
      </c>
      <c r="B26" s="343" t="s">
        <v>354</v>
      </c>
      <c r="C26" s="545">
        <v>4.4499999999999997E-4</v>
      </c>
      <c r="D26" s="544">
        <v>6.6799999999999997E-4</v>
      </c>
      <c r="E26" s="544">
        <v>2.5920000000000001E-3</v>
      </c>
      <c r="F26" s="544">
        <v>1.165E-3</v>
      </c>
      <c r="G26" s="544">
        <v>1.9E-3</v>
      </c>
      <c r="H26" s="544">
        <v>3.898E-3</v>
      </c>
      <c r="I26" s="544">
        <v>1.3810000000000001E-3</v>
      </c>
      <c r="J26" s="544">
        <v>1.583E-3</v>
      </c>
      <c r="K26" s="544">
        <v>3.9599999999999998E-4</v>
      </c>
      <c r="L26" s="544">
        <v>8.12E-4</v>
      </c>
      <c r="M26" s="544">
        <v>7.2599999999999997E-4</v>
      </c>
      <c r="N26" s="544">
        <v>1.395E-3</v>
      </c>
      <c r="O26" s="544">
        <v>1.653E-3</v>
      </c>
      <c r="P26" s="544">
        <v>4.0900000000000002E-4</v>
      </c>
      <c r="Q26" s="544">
        <v>6.7699999999999998E-4</v>
      </c>
      <c r="R26" s="544">
        <v>7.7499999999999997E-4</v>
      </c>
      <c r="S26" s="544">
        <v>1.054E-3</v>
      </c>
      <c r="T26" s="544">
        <v>5.4500000000000002E-4</v>
      </c>
      <c r="U26" s="544">
        <v>1.6969999999999999E-3</v>
      </c>
      <c r="V26" s="544">
        <v>1.3649999999999999E-3</v>
      </c>
      <c r="W26" s="544">
        <v>4.4000000000000002E-4</v>
      </c>
      <c r="X26" s="544">
        <v>1.0105789999999999</v>
      </c>
      <c r="Y26" s="544">
        <v>1.1169999999999999E-3</v>
      </c>
      <c r="Z26" s="544">
        <v>1.302E-3</v>
      </c>
      <c r="AA26" s="544">
        <v>1.33E-3</v>
      </c>
      <c r="AB26" s="544">
        <v>1.5969999999999999E-3</v>
      </c>
      <c r="AC26" s="544">
        <v>1.7409999999999999E-3</v>
      </c>
      <c r="AD26" s="544">
        <v>3.9630000000000004E-3</v>
      </c>
      <c r="AE26" s="544">
        <v>2.5300000000000002E-4</v>
      </c>
      <c r="AF26" s="544">
        <v>8.8000000000000003E-4</v>
      </c>
      <c r="AG26" s="544">
        <v>4.1190000000000003E-3</v>
      </c>
      <c r="AH26" s="544">
        <v>1.884E-3</v>
      </c>
      <c r="AI26" s="544">
        <v>3.7980000000000002E-3</v>
      </c>
      <c r="AJ26" s="544">
        <v>1.2049999999999999E-3</v>
      </c>
      <c r="AK26" s="544">
        <v>9.4319999999999994E-3</v>
      </c>
      <c r="AL26" s="544">
        <v>1.902E-3</v>
      </c>
      <c r="AM26" s="544">
        <v>1.6019999999999999E-3</v>
      </c>
      <c r="AN26" s="544">
        <v>2.9163999999999999E-2</v>
      </c>
      <c r="AO26" s="630">
        <v>7.2300000000000001E-4</v>
      </c>
      <c r="AP26" s="546">
        <v>1.1021639999999999</v>
      </c>
      <c r="AQ26" s="546">
        <v>0.86233199999999999</v>
      </c>
      <c r="AR26" s="334"/>
      <c r="AS26" s="334"/>
      <c r="AT26" s="351"/>
      <c r="AU26" s="334"/>
      <c r="AV26" s="334"/>
      <c r="AW26" s="334"/>
      <c r="AX26" s="334"/>
      <c r="AY26" s="334"/>
      <c r="AZ26" s="334"/>
      <c r="BA26" s="334"/>
      <c r="BB26" s="334"/>
      <c r="BC26" s="334"/>
      <c r="BD26" s="334"/>
      <c r="BE26" s="334"/>
      <c r="BF26" s="334"/>
      <c r="BG26" s="334"/>
    </row>
    <row r="27" spans="1:59" ht="15" customHeight="1" x14ac:dyDescent="0.2">
      <c r="A27" s="342">
        <v>41</v>
      </c>
      <c r="B27" s="343" t="s">
        <v>275</v>
      </c>
      <c r="C27" s="545">
        <v>5.5830000000000003E-3</v>
      </c>
      <c r="D27" s="544">
        <v>1.4040000000000001E-3</v>
      </c>
      <c r="E27" s="544">
        <v>8.3500000000000002E-4</v>
      </c>
      <c r="F27" s="544">
        <v>5.5799999999999999E-3</v>
      </c>
      <c r="G27" s="544">
        <v>2.4719999999999998E-3</v>
      </c>
      <c r="H27" s="544">
        <v>3.081E-3</v>
      </c>
      <c r="I27" s="544">
        <v>3.875E-3</v>
      </c>
      <c r="J27" s="544">
        <v>8.0110000000000008E-3</v>
      </c>
      <c r="K27" s="544">
        <v>7.4770000000000001E-3</v>
      </c>
      <c r="L27" s="544">
        <v>6.1630000000000001E-3</v>
      </c>
      <c r="M27" s="544">
        <v>8.3599999999999994E-3</v>
      </c>
      <c r="N27" s="544">
        <v>7.8399999999999997E-3</v>
      </c>
      <c r="O27" s="544">
        <v>5.7130000000000002E-3</v>
      </c>
      <c r="P27" s="544">
        <v>6.7590000000000003E-3</v>
      </c>
      <c r="Q27" s="544">
        <v>2.8760000000000001E-3</v>
      </c>
      <c r="R27" s="544">
        <v>3.4880000000000002E-3</v>
      </c>
      <c r="S27" s="544">
        <v>2.7039999999999998E-3</v>
      </c>
      <c r="T27" s="544">
        <v>7.0860000000000003E-3</v>
      </c>
      <c r="U27" s="544">
        <v>3.1159999999999998E-3</v>
      </c>
      <c r="V27" s="544">
        <v>3.5140000000000002E-3</v>
      </c>
      <c r="W27" s="544">
        <v>1.9550000000000001E-3</v>
      </c>
      <c r="X27" s="544">
        <v>3.4320000000000002E-3</v>
      </c>
      <c r="Y27" s="544">
        <v>1.0021420000000001</v>
      </c>
      <c r="Z27" s="544">
        <v>2.0348999999999999E-2</v>
      </c>
      <c r="AA27" s="544">
        <v>5.7092999999999998E-2</v>
      </c>
      <c r="AB27" s="544">
        <v>5.2500000000000003E-3</v>
      </c>
      <c r="AC27" s="544">
        <v>5.777E-3</v>
      </c>
      <c r="AD27" s="544">
        <v>5.2700000000000004E-3</v>
      </c>
      <c r="AE27" s="544">
        <v>1.5206000000000001E-2</v>
      </c>
      <c r="AF27" s="544">
        <v>1.0004000000000001E-2</v>
      </c>
      <c r="AG27" s="544">
        <v>9.724E-3</v>
      </c>
      <c r="AH27" s="544">
        <v>1.0429000000000001E-2</v>
      </c>
      <c r="AI27" s="544">
        <v>7.8510000000000003E-3</v>
      </c>
      <c r="AJ27" s="544">
        <v>4.3489999999999996E-3</v>
      </c>
      <c r="AK27" s="544">
        <v>2.8730000000000001E-3</v>
      </c>
      <c r="AL27" s="544">
        <v>2.5079999999999998E-3</v>
      </c>
      <c r="AM27" s="544">
        <v>5.2579999999999997E-3</v>
      </c>
      <c r="AN27" s="544">
        <v>1.8799999999999999E-3</v>
      </c>
      <c r="AO27" s="630">
        <v>1.6961E-2</v>
      </c>
      <c r="AP27" s="546">
        <v>1.284246</v>
      </c>
      <c r="AQ27" s="546">
        <v>1.004793</v>
      </c>
      <c r="AR27" s="334"/>
      <c r="AS27" s="334"/>
      <c r="AT27" s="351"/>
      <c r="AU27" s="334"/>
      <c r="AV27" s="334"/>
      <c r="AW27" s="334"/>
      <c r="AX27" s="334"/>
      <c r="AY27" s="334"/>
      <c r="AZ27" s="334"/>
      <c r="BA27" s="334"/>
      <c r="BB27" s="334"/>
      <c r="BC27" s="334"/>
      <c r="BD27" s="334"/>
      <c r="BE27" s="334"/>
      <c r="BF27" s="334"/>
      <c r="BG27" s="334"/>
    </row>
    <row r="28" spans="1:59" ht="15" customHeight="1" x14ac:dyDescent="0.2">
      <c r="A28" s="342">
        <v>46</v>
      </c>
      <c r="B28" s="343" t="s">
        <v>387</v>
      </c>
      <c r="C28" s="545">
        <v>1.1003000000000001E-2</v>
      </c>
      <c r="D28" s="544">
        <v>5.4520000000000002E-3</v>
      </c>
      <c r="E28" s="544">
        <v>2.6250000000000002E-3</v>
      </c>
      <c r="F28" s="544">
        <v>1.7979999999999999E-2</v>
      </c>
      <c r="G28" s="544">
        <v>1.1511E-2</v>
      </c>
      <c r="H28" s="544">
        <v>1.5802E-2</v>
      </c>
      <c r="I28" s="544">
        <v>1.9206000000000001E-2</v>
      </c>
      <c r="J28" s="544">
        <v>2.7130000000000001E-2</v>
      </c>
      <c r="K28" s="544">
        <v>1.3158E-2</v>
      </c>
      <c r="L28" s="544">
        <v>1.9525000000000001E-2</v>
      </c>
      <c r="M28" s="544">
        <v>2.7321000000000002E-2</v>
      </c>
      <c r="N28" s="544">
        <v>4.7737000000000002E-2</v>
      </c>
      <c r="O28" s="544">
        <v>2.162E-2</v>
      </c>
      <c r="P28" s="544">
        <v>1.8031999999999999E-2</v>
      </c>
      <c r="Q28" s="544">
        <v>8.9899999999999997E-3</v>
      </c>
      <c r="R28" s="544">
        <v>8.6289999999999995E-3</v>
      </c>
      <c r="S28" s="544">
        <v>7.9459999999999999E-3</v>
      </c>
      <c r="T28" s="544">
        <v>1.8304999999999998E-2</v>
      </c>
      <c r="U28" s="544">
        <v>6.7099999999999998E-3</v>
      </c>
      <c r="V28" s="544">
        <v>2.8089999999999999E-3</v>
      </c>
      <c r="W28" s="544">
        <v>1.0226000000000001E-2</v>
      </c>
      <c r="X28" s="544">
        <v>1.6163E-2</v>
      </c>
      <c r="Y28" s="544">
        <v>4.2700000000000004E-3</v>
      </c>
      <c r="Z28" s="544">
        <v>1.0718209999999999</v>
      </c>
      <c r="AA28" s="544">
        <v>3.7945E-2</v>
      </c>
      <c r="AB28" s="544">
        <v>4.6711000000000003E-2</v>
      </c>
      <c r="AC28" s="544">
        <v>1.8984000000000001E-2</v>
      </c>
      <c r="AD28" s="544">
        <v>5.0340000000000003E-3</v>
      </c>
      <c r="AE28" s="544">
        <v>2.4810000000000001E-3</v>
      </c>
      <c r="AF28" s="544">
        <v>5.5539999999999999E-3</v>
      </c>
      <c r="AG28" s="544">
        <v>7.8139999999999998E-3</v>
      </c>
      <c r="AH28" s="544">
        <v>8.8199999999999997E-3</v>
      </c>
      <c r="AI28" s="544">
        <v>1.2049000000000001E-2</v>
      </c>
      <c r="AJ28" s="544">
        <v>9.6600000000000002E-3</v>
      </c>
      <c r="AK28" s="544">
        <v>3.8999999999999998E-3</v>
      </c>
      <c r="AL28" s="544">
        <v>4.5170000000000002E-3</v>
      </c>
      <c r="AM28" s="544">
        <v>2.0638E-2</v>
      </c>
      <c r="AN28" s="544">
        <v>5.9100000000000003E-3</v>
      </c>
      <c r="AO28" s="630">
        <v>4.3189999999999999E-3</v>
      </c>
      <c r="AP28" s="546">
        <v>1.6083050000000001</v>
      </c>
      <c r="AQ28" s="546">
        <v>1.258337</v>
      </c>
      <c r="AR28" s="334"/>
      <c r="AS28" s="334"/>
      <c r="AT28" s="351"/>
      <c r="AU28" s="334"/>
      <c r="AV28" s="334"/>
      <c r="AW28" s="334"/>
      <c r="AX28" s="334"/>
      <c r="AY28" s="334"/>
      <c r="AZ28" s="334"/>
      <c r="BA28" s="334"/>
      <c r="BB28" s="334"/>
      <c r="BC28" s="334"/>
      <c r="BD28" s="334"/>
      <c r="BE28" s="334"/>
      <c r="BF28" s="334"/>
      <c r="BG28" s="334"/>
    </row>
    <row r="29" spans="1:59" ht="15" customHeight="1" x14ac:dyDescent="0.2">
      <c r="A29" s="342">
        <v>47</v>
      </c>
      <c r="B29" s="343" t="s">
        <v>355</v>
      </c>
      <c r="C29" s="545">
        <v>1.358E-3</v>
      </c>
      <c r="D29" s="544">
        <v>7.7399999999999995E-4</v>
      </c>
      <c r="E29" s="544">
        <v>5.6400000000000005E-4</v>
      </c>
      <c r="F29" s="544">
        <v>2.2790000000000002E-3</v>
      </c>
      <c r="G29" s="544">
        <v>2.5000000000000001E-3</v>
      </c>
      <c r="H29" s="544">
        <v>2.0839999999999999E-3</v>
      </c>
      <c r="I29" s="544">
        <v>1.8109999999999999E-3</v>
      </c>
      <c r="J29" s="544">
        <v>3.7829999999999999E-3</v>
      </c>
      <c r="K29" s="544">
        <v>9.2500000000000004E-4</v>
      </c>
      <c r="L29" s="544">
        <v>1.098E-3</v>
      </c>
      <c r="M29" s="544">
        <v>1.7960000000000001E-3</v>
      </c>
      <c r="N29" s="544">
        <v>2.8440000000000002E-3</v>
      </c>
      <c r="O29" s="544">
        <v>9.2000000000000003E-4</v>
      </c>
      <c r="P29" s="544">
        <v>1.0349999999999999E-3</v>
      </c>
      <c r="Q29" s="544">
        <v>8.5599999999999999E-4</v>
      </c>
      <c r="R29" s="544">
        <v>9.4700000000000003E-4</v>
      </c>
      <c r="S29" s="544">
        <v>7.7200000000000001E-4</v>
      </c>
      <c r="T29" s="544">
        <v>1.389E-3</v>
      </c>
      <c r="U29" s="544">
        <v>7.9299999999999998E-4</v>
      </c>
      <c r="V29" s="544">
        <v>4.7100000000000001E-4</v>
      </c>
      <c r="W29" s="544">
        <v>6.4199999999999999E-4</v>
      </c>
      <c r="X29" s="544">
        <v>1.1670000000000001E-3</v>
      </c>
      <c r="Y29" s="544">
        <v>1.4239999999999999E-3</v>
      </c>
      <c r="Z29" s="544">
        <v>1.06E-3</v>
      </c>
      <c r="AA29" s="544">
        <v>1.102085</v>
      </c>
      <c r="AB29" s="544">
        <v>9.3010000000000002E-3</v>
      </c>
      <c r="AC29" s="544">
        <v>3.7429999999999998E-3</v>
      </c>
      <c r="AD29" s="544">
        <v>1.9559999999999998E-3</v>
      </c>
      <c r="AE29" s="544">
        <v>5.53E-4</v>
      </c>
      <c r="AF29" s="544">
        <v>5.2459999999999998E-3</v>
      </c>
      <c r="AG29" s="544">
        <v>3.8579999999999999E-3</v>
      </c>
      <c r="AH29" s="544">
        <v>5.0730000000000003E-3</v>
      </c>
      <c r="AI29" s="544">
        <v>1.0766E-2</v>
      </c>
      <c r="AJ29" s="544">
        <v>5.7070000000000003E-3</v>
      </c>
      <c r="AK29" s="544">
        <v>2.9260000000000002E-3</v>
      </c>
      <c r="AL29" s="544">
        <v>1.186E-3</v>
      </c>
      <c r="AM29" s="544">
        <v>1.0723E-2</v>
      </c>
      <c r="AN29" s="544">
        <v>9.8499999999999998E-4</v>
      </c>
      <c r="AO29" s="630">
        <v>2.003E-3</v>
      </c>
      <c r="AP29" s="546">
        <v>1.1994020000000001</v>
      </c>
      <c r="AQ29" s="546">
        <v>0.938411</v>
      </c>
      <c r="AR29" s="334"/>
      <c r="AS29" s="334"/>
      <c r="AT29" s="351"/>
      <c r="AU29" s="334"/>
      <c r="AV29" s="334"/>
      <c r="AW29" s="334"/>
      <c r="AX29" s="334"/>
      <c r="AY29" s="334"/>
      <c r="AZ29" s="334"/>
      <c r="BA29" s="334"/>
      <c r="BB29" s="334"/>
      <c r="BC29" s="334"/>
      <c r="BD29" s="334"/>
      <c r="BE29" s="334"/>
      <c r="BF29" s="334"/>
      <c r="BG29" s="334"/>
    </row>
    <row r="30" spans="1:59" ht="15" customHeight="1" x14ac:dyDescent="0.2">
      <c r="A30" s="342">
        <v>48</v>
      </c>
      <c r="B30" s="343" t="s">
        <v>356</v>
      </c>
      <c r="C30" s="545">
        <v>1.183E-3</v>
      </c>
      <c r="D30" s="544">
        <v>7.1699999999999997E-4</v>
      </c>
      <c r="E30" s="544">
        <v>4.2099999999999999E-4</v>
      </c>
      <c r="F30" s="544">
        <v>3.0279999999999999E-3</v>
      </c>
      <c r="G30" s="544">
        <v>2.1849999999999999E-3</v>
      </c>
      <c r="H30" s="544">
        <v>1.059E-3</v>
      </c>
      <c r="I30" s="544">
        <v>1.402E-3</v>
      </c>
      <c r="J30" s="544">
        <v>5.1070000000000004E-3</v>
      </c>
      <c r="K30" s="544">
        <v>7.2199999999999999E-4</v>
      </c>
      <c r="L30" s="544">
        <v>7.5699999999999997E-4</v>
      </c>
      <c r="M30" s="544">
        <v>5.6230000000000004E-3</v>
      </c>
      <c r="N30" s="544">
        <v>1.121E-3</v>
      </c>
      <c r="O30" s="544">
        <v>1.1119999999999999E-3</v>
      </c>
      <c r="P30" s="544">
        <v>7.6499999999999995E-4</v>
      </c>
      <c r="Q30" s="544">
        <v>1.1670000000000001E-3</v>
      </c>
      <c r="R30" s="544">
        <v>5.4500000000000002E-4</v>
      </c>
      <c r="S30" s="544">
        <v>7.5900000000000002E-4</v>
      </c>
      <c r="T30" s="544">
        <v>1.6900000000000001E-3</v>
      </c>
      <c r="U30" s="544">
        <v>6.6200000000000005E-4</v>
      </c>
      <c r="V30" s="544">
        <v>6.96E-4</v>
      </c>
      <c r="W30" s="544">
        <v>6.3100000000000005E-4</v>
      </c>
      <c r="X30" s="544">
        <v>1.6739999999999999E-3</v>
      </c>
      <c r="Y30" s="544">
        <v>3.9709999999999997E-3</v>
      </c>
      <c r="Z30" s="544">
        <v>1.7905999999999998E-2</v>
      </c>
      <c r="AA30" s="544">
        <v>5.1349999999999998E-3</v>
      </c>
      <c r="AB30" s="544">
        <v>1.0014270000000001</v>
      </c>
      <c r="AC30" s="544">
        <v>2.712E-3</v>
      </c>
      <c r="AD30" s="544">
        <v>5.6870000000000002E-3</v>
      </c>
      <c r="AE30" s="544">
        <v>4.4499999999999997E-4</v>
      </c>
      <c r="AF30" s="544">
        <v>5.2830000000000004E-3</v>
      </c>
      <c r="AG30" s="544">
        <v>1.0113E-2</v>
      </c>
      <c r="AH30" s="544">
        <v>3.7930999999999999E-2</v>
      </c>
      <c r="AI30" s="544">
        <v>9.1540000000000007E-3</v>
      </c>
      <c r="AJ30" s="544">
        <v>6.1399999999999996E-3</v>
      </c>
      <c r="AK30" s="544">
        <v>1.0989999999999999E-3</v>
      </c>
      <c r="AL30" s="544">
        <v>2.4659999999999999E-3</v>
      </c>
      <c r="AM30" s="544">
        <v>2.4101999999999998E-2</v>
      </c>
      <c r="AN30" s="544">
        <v>8.3199999999999995E-4</v>
      </c>
      <c r="AO30" s="630">
        <v>1.7339E-2</v>
      </c>
      <c r="AP30" s="546">
        <v>1.184769</v>
      </c>
      <c r="AQ30" s="546">
        <v>0.92696199999999995</v>
      </c>
      <c r="AR30" s="334"/>
      <c r="AS30" s="334"/>
      <c r="AT30" s="351"/>
      <c r="AU30" s="334"/>
      <c r="AV30" s="334"/>
      <c r="AW30" s="334"/>
      <c r="AX30" s="334"/>
      <c r="AY30" s="334"/>
      <c r="AZ30" s="334"/>
      <c r="BA30" s="334"/>
      <c r="BB30" s="334"/>
      <c r="BC30" s="334"/>
      <c r="BD30" s="334"/>
      <c r="BE30" s="334"/>
      <c r="BF30" s="334"/>
      <c r="BG30" s="334"/>
    </row>
    <row r="31" spans="1:59" ht="15" customHeight="1" x14ac:dyDescent="0.2">
      <c r="A31" s="342">
        <v>51</v>
      </c>
      <c r="B31" s="343" t="s">
        <v>276</v>
      </c>
      <c r="C31" s="545">
        <v>3.1599000000000002E-2</v>
      </c>
      <c r="D31" s="544">
        <v>1.1351E-2</v>
      </c>
      <c r="E31" s="544">
        <v>2.0766E-2</v>
      </c>
      <c r="F31" s="544">
        <v>1.0189999999999999E-2</v>
      </c>
      <c r="G31" s="544">
        <v>4.5154E-2</v>
      </c>
      <c r="H31" s="544">
        <v>4.8291000000000001E-2</v>
      </c>
      <c r="I31" s="544">
        <v>4.0471E-2</v>
      </c>
      <c r="J31" s="544">
        <v>2.7437E-2</v>
      </c>
      <c r="K31" s="544">
        <v>1.2584E-2</v>
      </c>
      <c r="L31" s="544">
        <v>3.0020999999999999E-2</v>
      </c>
      <c r="M31" s="544">
        <v>1.9413E-2</v>
      </c>
      <c r="N31" s="544">
        <v>1.3217E-2</v>
      </c>
      <c r="O31" s="544">
        <v>2.5253999999999999E-2</v>
      </c>
      <c r="P31" s="544">
        <v>1.562E-2</v>
      </c>
      <c r="Q31" s="544">
        <v>2.1877000000000001E-2</v>
      </c>
      <c r="R31" s="544">
        <v>2.2245000000000001E-2</v>
      </c>
      <c r="S31" s="544">
        <v>3.1064000000000001E-2</v>
      </c>
      <c r="T31" s="544">
        <v>2.0601000000000001E-2</v>
      </c>
      <c r="U31" s="544">
        <v>2.8287E-2</v>
      </c>
      <c r="V31" s="544">
        <v>2.4407000000000002E-2</v>
      </c>
      <c r="W31" s="544">
        <v>2.5302999999999999E-2</v>
      </c>
      <c r="X31" s="544">
        <v>2.9332E-2</v>
      </c>
      <c r="Y31" s="544">
        <v>2.6301999999999999E-2</v>
      </c>
      <c r="Z31" s="544">
        <v>4.6439999999999997E-3</v>
      </c>
      <c r="AA31" s="544">
        <v>1.3141E-2</v>
      </c>
      <c r="AB31" s="544">
        <v>1.1346E-2</v>
      </c>
      <c r="AC31" s="544">
        <v>1.0071030000000001</v>
      </c>
      <c r="AD31" s="544">
        <v>5.5389999999999997E-3</v>
      </c>
      <c r="AE31" s="544">
        <v>1.5479999999999999E-3</v>
      </c>
      <c r="AF31" s="544">
        <v>1.7415E-2</v>
      </c>
      <c r="AG31" s="544">
        <v>7.842E-3</v>
      </c>
      <c r="AH31" s="544">
        <v>6.9540000000000001E-3</v>
      </c>
      <c r="AI31" s="544">
        <v>1.0847000000000001E-2</v>
      </c>
      <c r="AJ31" s="544">
        <v>2.3144999999999999E-2</v>
      </c>
      <c r="AK31" s="544">
        <v>2.0116999999999999E-2</v>
      </c>
      <c r="AL31" s="544">
        <v>1.1442000000000001E-2</v>
      </c>
      <c r="AM31" s="544">
        <v>3.5867999999999997E-2</v>
      </c>
      <c r="AN31" s="544">
        <v>0.126445</v>
      </c>
      <c r="AO31" s="630">
        <v>4.7939999999999997E-3</v>
      </c>
      <c r="AP31" s="546">
        <v>1.888976</v>
      </c>
      <c r="AQ31" s="546">
        <v>1.4779340000000001</v>
      </c>
      <c r="AR31" s="334"/>
      <c r="AS31" s="334"/>
      <c r="AT31" s="351"/>
      <c r="AU31" s="334"/>
      <c r="AV31" s="334"/>
      <c r="AW31" s="334"/>
      <c r="AX31" s="334"/>
      <c r="AY31" s="334"/>
      <c r="AZ31" s="334"/>
      <c r="BA31" s="334"/>
      <c r="BB31" s="334"/>
      <c r="BC31" s="334"/>
      <c r="BD31" s="334"/>
      <c r="BE31" s="334"/>
      <c r="BF31" s="334"/>
      <c r="BG31" s="334"/>
    </row>
    <row r="32" spans="1:59" ht="15" customHeight="1" x14ac:dyDescent="0.2">
      <c r="A32" s="342">
        <v>53</v>
      </c>
      <c r="B32" s="343" t="s">
        <v>277</v>
      </c>
      <c r="C32" s="545">
        <v>7.0759999999999998E-3</v>
      </c>
      <c r="D32" s="544">
        <v>1.051E-2</v>
      </c>
      <c r="E32" s="544">
        <v>7.8729999999999998E-3</v>
      </c>
      <c r="F32" s="544">
        <v>3.9560999999999999E-2</v>
      </c>
      <c r="G32" s="544">
        <v>6.4650000000000003E-3</v>
      </c>
      <c r="H32" s="544">
        <v>1.4663000000000001E-2</v>
      </c>
      <c r="I32" s="544">
        <v>9.5639999999999996E-3</v>
      </c>
      <c r="J32" s="544">
        <v>7.4840000000000002E-3</v>
      </c>
      <c r="K32" s="544">
        <v>3.186E-3</v>
      </c>
      <c r="L32" s="544">
        <v>4.914E-3</v>
      </c>
      <c r="M32" s="544">
        <v>1.1585E-2</v>
      </c>
      <c r="N32" s="544">
        <v>5.9509999999999997E-3</v>
      </c>
      <c r="O32" s="544">
        <v>7.1630000000000001E-3</v>
      </c>
      <c r="P32" s="544">
        <v>8.1670000000000006E-3</v>
      </c>
      <c r="Q32" s="544">
        <v>4.6210000000000001E-3</v>
      </c>
      <c r="R32" s="544">
        <v>6.391E-3</v>
      </c>
      <c r="S32" s="544">
        <v>9.4050000000000002E-3</v>
      </c>
      <c r="T32" s="544">
        <v>6.378E-3</v>
      </c>
      <c r="U32" s="544">
        <v>7.2399999999999999E-3</v>
      </c>
      <c r="V32" s="544">
        <v>4.7879999999999997E-3</v>
      </c>
      <c r="W32" s="544">
        <v>5.4450000000000002E-3</v>
      </c>
      <c r="X32" s="544">
        <v>1.3228E-2</v>
      </c>
      <c r="Y32" s="544">
        <v>1.0255999999999999E-2</v>
      </c>
      <c r="Z32" s="544">
        <v>1.7016E-2</v>
      </c>
      <c r="AA32" s="544">
        <v>1.4607E-2</v>
      </c>
      <c r="AB32" s="544">
        <v>1.7755E-2</v>
      </c>
      <c r="AC32" s="544">
        <v>1.4938E-2</v>
      </c>
      <c r="AD32" s="544">
        <v>1.0570980000000001</v>
      </c>
      <c r="AE32" s="544">
        <v>5.0040000000000001E-2</v>
      </c>
      <c r="AF32" s="544">
        <v>1.9273999999999999E-2</v>
      </c>
      <c r="AG32" s="544">
        <v>8.3000000000000001E-3</v>
      </c>
      <c r="AH32" s="544">
        <v>1.1436E-2</v>
      </c>
      <c r="AI32" s="544">
        <v>7.986E-3</v>
      </c>
      <c r="AJ32" s="544">
        <v>7.8059999999999996E-3</v>
      </c>
      <c r="AK32" s="544">
        <v>1.9525000000000001E-2</v>
      </c>
      <c r="AL32" s="544">
        <v>7.0489999999999997E-3</v>
      </c>
      <c r="AM32" s="544">
        <v>1.2404999999999999E-2</v>
      </c>
      <c r="AN32" s="544">
        <v>4.4590000000000003E-3</v>
      </c>
      <c r="AO32" s="630">
        <v>2.5933999999999999E-2</v>
      </c>
      <c r="AP32" s="546">
        <v>1.507541</v>
      </c>
      <c r="AQ32" s="546">
        <v>1.1794990000000001</v>
      </c>
      <c r="AR32" s="334"/>
      <c r="AS32" s="334"/>
      <c r="AT32" s="351"/>
      <c r="AU32" s="334"/>
      <c r="AV32" s="334"/>
      <c r="AW32" s="334"/>
      <c r="AX32" s="334"/>
      <c r="AY32" s="334"/>
      <c r="AZ32" s="334"/>
      <c r="BA32" s="334"/>
      <c r="BB32" s="334"/>
      <c r="BC32" s="334"/>
      <c r="BD32" s="334"/>
      <c r="BE32" s="334"/>
      <c r="BF32" s="334"/>
      <c r="BG32" s="334"/>
    </row>
    <row r="33" spans="1:59" ht="15" customHeight="1" x14ac:dyDescent="0.2">
      <c r="A33" s="342">
        <v>55</v>
      </c>
      <c r="B33" s="343" t="s">
        <v>278</v>
      </c>
      <c r="C33" s="545">
        <v>2.7369999999999998E-3</v>
      </c>
      <c r="D33" s="544">
        <v>3.1459999999999999E-3</v>
      </c>
      <c r="E33" s="544">
        <v>1.9689999999999998E-3</v>
      </c>
      <c r="F33" s="544">
        <v>8.4340000000000005E-3</v>
      </c>
      <c r="G33" s="544">
        <v>5.0489999999999997E-3</v>
      </c>
      <c r="H33" s="544">
        <v>6.1640000000000002E-3</v>
      </c>
      <c r="I33" s="544">
        <v>4.0889999999999998E-3</v>
      </c>
      <c r="J33" s="544">
        <v>4.6810000000000003E-3</v>
      </c>
      <c r="K33" s="544">
        <v>3.091E-3</v>
      </c>
      <c r="L33" s="544">
        <v>5.0039999999999998E-3</v>
      </c>
      <c r="M33" s="544">
        <v>6.6709999999999998E-3</v>
      </c>
      <c r="N33" s="544">
        <v>2.8019999999999998E-3</v>
      </c>
      <c r="O33" s="544">
        <v>4.0010000000000002E-3</v>
      </c>
      <c r="P33" s="544">
        <v>4.2440000000000004E-3</v>
      </c>
      <c r="Q33" s="544">
        <v>3.4229999999999998E-3</v>
      </c>
      <c r="R33" s="544">
        <v>3.9230000000000003E-3</v>
      </c>
      <c r="S33" s="544">
        <v>3.1849999999999999E-3</v>
      </c>
      <c r="T33" s="544">
        <v>3.1050000000000001E-3</v>
      </c>
      <c r="U33" s="544">
        <v>3.954E-3</v>
      </c>
      <c r="V33" s="544">
        <v>3.1619999999999999E-3</v>
      </c>
      <c r="W33" s="544">
        <v>2.0960000000000002E-3</v>
      </c>
      <c r="X33" s="544">
        <v>5.8690000000000001E-3</v>
      </c>
      <c r="Y33" s="544">
        <v>5.6940000000000003E-3</v>
      </c>
      <c r="Z33" s="544">
        <v>6.7140000000000003E-3</v>
      </c>
      <c r="AA33" s="544">
        <v>4.071E-3</v>
      </c>
      <c r="AB33" s="544">
        <v>3.5300000000000002E-3</v>
      </c>
      <c r="AC33" s="544">
        <v>2.8400999999999999E-2</v>
      </c>
      <c r="AD33" s="544">
        <v>1.5346E-2</v>
      </c>
      <c r="AE33" s="544">
        <v>1.0301400000000001</v>
      </c>
      <c r="AF33" s="544">
        <v>1.8134000000000001E-2</v>
      </c>
      <c r="AG33" s="544">
        <v>1.9238999999999999E-2</v>
      </c>
      <c r="AH33" s="544">
        <v>4.2750000000000002E-3</v>
      </c>
      <c r="AI33" s="544">
        <v>6.9280000000000001E-3</v>
      </c>
      <c r="AJ33" s="544">
        <v>1.3995E-2</v>
      </c>
      <c r="AK33" s="544">
        <v>1.4633999999999999E-2</v>
      </c>
      <c r="AL33" s="544">
        <v>1.0116E-2</v>
      </c>
      <c r="AM33" s="544">
        <v>2.9347000000000002E-2</v>
      </c>
      <c r="AN33" s="544">
        <v>5.0049999999999999E-3</v>
      </c>
      <c r="AO33" s="630">
        <v>1.6171000000000001E-2</v>
      </c>
      <c r="AP33" s="546">
        <v>1.3225389999999999</v>
      </c>
      <c r="AQ33" s="546">
        <v>1.034754</v>
      </c>
      <c r="AR33" s="334"/>
      <c r="AS33" s="334"/>
      <c r="AT33" s="351"/>
      <c r="AU33" s="334"/>
      <c r="AV33" s="334"/>
      <c r="AW33" s="334"/>
      <c r="AX33" s="334"/>
      <c r="AY33" s="334"/>
      <c r="AZ33" s="334"/>
      <c r="BA33" s="334"/>
      <c r="BB33" s="334"/>
      <c r="BC33" s="334"/>
      <c r="BD33" s="334"/>
      <c r="BE33" s="334"/>
      <c r="BF33" s="334"/>
      <c r="BG33" s="334"/>
    </row>
    <row r="34" spans="1:59" ht="15" customHeight="1" x14ac:dyDescent="0.2">
      <c r="A34" s="342">
        <v>57</v>
      </c>
      <c r="B34" s="343" t="s">
        <v>279</v>
      </c>
      <c r="C34" s="545">
        <v>5.8306999999999998E-2</v>
      </c>
      <c r="D34" s="544">
        <v>6.5798999999999996E-2</v>
      </c>
      <c r="E34" s="544">
        <v>3.5698000000000001E-2</v>
      </c>
      <c r="F34" s="544">
        <v>0.19317899999999999</v>
      </c>
      <c r="G34" s="544">
        <v>3.9661000000000002E-2</v>
      </c>
      <c r="H34" s="544">
        <v>2.7462E-2</v>
      </c>
      <c r="I34" s="544">
        <v>4.5612E-2</v>
      </c>
      <c r="J34" s="544">
        <v>2.7303999999999998E-2</v>
      </c>
      <c r="K34" s="544">
        <v>5.7549000000000003E-2</v>
      </c>
      <c r="L34" s="544">
        <v>1.7273E-2</v>
      </c>
      <c r="M34" s="544">
        <v>8.7905999999999998E-2</v>
      </c>
      <c r="N34" s="544">
        <v>2.6485000000000002E-2</v>
      </c>
      <c r="O34" s="544">
        <v>3.4007000000000003E-2</v>
      </c>
      <c r="P34" s="544">
        <v>2.4140000000000002E-2</v>
      </c>
      <c r="Q34" s="544">
        <v>1.8377000000000001E-2</v>
      </c>
      <c r="R34" s="544">
        <v>1.9796000000000001E-2</v>
      </c>
      <c r="S34" s="544">
        <v>2.3408000000000002E-2</v>
      </c>
      <c r="T34" s="544">
        <v>1.6213999999999999E-2</v>
      </c>
      <c r="U34" s="544">
        <v>1.9515000000000001E-2</v>
      </c>
      <c r="V34" s="544">
        <v>1.6886999999999999E-2</v>
      </c>
      <c r="W34" s="544">
        <v>1.5027E-2</v>
      </c>
      <c r="X34" s="544">
        <v>9.1818999999999998E-2</v>
      </c>
      <c r="Y34" s="544">
        <v>4.0946000000000003E-2</v>
      </c>
      <c r="Z34" s="544">
        <v>2.8941999999999999E-2</v>
      </c>
      <c r="AA34" s="544">
        <v>2.5069999999999999E-2</v>
      </c>
      <c r="AB34" s="544">
        <v>6.5082000000000001E-2</v>
      </c>
      <c r="AC34" s="544">
        <v>3.823E-2</v>
      </c>
      <c r="AD34" s="544">
        <v>3.3513000000000001E-2</v>
      </c>
      <c r="AE34" s="544">
        <v>4.1840000000000002E-3</v>
      </c>
      <c r="AF34" s="544">
        <v>1.0717019999999999</v>
      </c>
      <c r="AG34" s="544">
        <v>2.4419E-2</v>
      </c>
      <c r="AH34" s="544">
        <v>3.0110000000000001E-2</v>
      </c>
      <c r="AI34" s="544">
        <v>2.9735999999999999E-2</v>
      </c>
      <c r="AJ34" s="544">
        <v>1.7762E-2</v>
      </c>
      <c r="AK34" s="544">
        <v>3.6186999999999997E-2</v>
      </c>
      <c r="AL34" s="544">
        <v>1.5864E-2</v>
      </c>
      <c r="AM34" s="544">
        <v>3.9143999999999998E-2</v>
      </c>
      <c r="AN34" s="544">
        <v>6.3324000000000005E-2</v>
      </c>
      <c r="AO34" s="630">
        <v>4.5425E-2</v>
      </c>
      <c r="AP34" s="546">
        <v>2.571069</v>
      </c>
      <c r="AQ34" s="546">
        <v>2.0116019999999999</v>
      </c>
      <c r="AR34" s="334"/>
      <c r="AS34" s="334"/>
      <c r="AT34" s="351"/>
      <c r="AU34" s="334"/>
      <c r="AV34" s="334"/>
      <c r="AW34" s="334"/>
      <c r="AX34" s="334"/>
      <c r="AY34" s="334"/>
      <c r="AZ34" s="334"/>
      <c r="BA34" s="334"/>
      <c r="BB34" s="334"/>
      <c r="BC34" s="334"/>
      <c r="BD34" s="334"/>
      <c r="BE34" s="334"/>
      <c r="BF34" s="334"/>
      <c r="BG34" s="334"/>
    </row>
    <row r="35" spans="1:59" ht="15" customHeight="1" x14ac:dyDescent="0.2">
      <c r="A35" s="342">
        <v>59</v>
      </c>
      <c r="B35" s="343" t="s">
        <v>280</v>
      </c>
      <c r="C35" s="545">
        <v>8.286E-3</v>
      </c>
      <c r="D35" s="544">
        <v>6.4859999999999996E-3</v>
      </c>
      <c r="E35" s="544">
        <v>8.3499999999999998E-3</v>
      </c>
      <c r="F35" s="544">
        <v>1.1856E-2</v>
      </c>
      <c r="G35" s="544">
        <v>9.9970000000000007E-3</v>
      </c>
      <c r="H35" s="544">
        <v>9.7000000000000003E-3</v>
      </c>
      <c r="I35" s="544">
        <v>8.8640000000000004E-3</v>
      </c>
      <c r="J35" s="544">
        <v>1.4125E-2</v>
      </c>
      <c r="K35" s="544">
        <v>6.3530000000000001E-3</v>
      </c>
      <c r="L35" s="544">
        <v>7.757E-3</v>
      </c>
      <c r="M35" s="544">
        <v>1.0201E-2</v>
      </c>
      <c r="N35" s="544">
        <v>6.4980000000000003E-3</v>
      </c>
      <c r="O35" s="544">
        <v>6.1939999999999999E-3</v>
      </c>
      <c r="P35" s="544">
        <v>9.3229999999999997E-3</v>
      </c>
      <c r="Q35" s="544">
        <v>1.2274E-2</v>
      </c>
      <c r="R35" s="544">
        <v>1.2487E-2</v>
      </c>
      <c r="S35" s="544">
        <v>1.026E-2</v>
      </c>
      <c r="T35" s="544">
        <v>8.5730000000000008E-3</v>
      </c>
      <c r="U35" s="544">
        <v>1.221E-2</v>
      </c>
      <c r="V35" s="544">
        <v>5.1376999999999999E-2</v>
      </c>
      <c r="W35" s="544">
        <v>5.9930000000000001E-3</v>
      </c>
      <c r="X35" s="544">
        <v>1.1875999999999999E-2</v>
      </c>
      <c r="Y35" s="544">
        <v>1.4338999999999999E-2</v>
      </c>
      <c r="Z35" s="544">
        <v>1.6962999999999999E-2</v>
      </c>
      <c r="AA35" s="544">
        <v>4.1082E-2</v>
      </c>
      <c r="AB35" s="544">
        <v>1.5006E-2</v>
      </c>
      <c r="AC35" s="544">
        <v>4.6309999999999997E-2</v>
      </c>
      <c r="AD35" s="544">
        <v>6.1855E-2</v>
      </c>
      <c r="AE35" s="544">
        <v>5.6309999999999997E-3</v>
      </c>
      <c r="AF35" s="544">
        <v>1.6081999999999999E-2</v>
      </c>
      <c r="AG35" s="544">
        <v>1.2285269999999999</v>
      </c>
      <c r="AH35" s="544">
        <v>3.0827E-2</v>
      </c>
      <c r="AI35" s="544">
        <v>3.1898999999999997E-2</v>
      </c>
      <c r="AJ35" s="544">
        <v>1.7561E-2</v>
      </c>
      <c r="AK35" s="544">
        <v>6.4768000000000006E-2</v>
      </c>
      <c r="AL35" s="544">
        <v>4.4693999999999998E-2</v>
      </c>
      <c r="AM35" s="544">
        <v>2.7437E-2</v>
      </c>
      <c r="AN35" s="544">
        <v>7.9109999999999996E-3</v>
      </c>
      <c r="AO35" s="630">
        <v>4.8787999999999998E-2</v>
      </c>
      <c r="AP35" s="546">
        <v>1.9687209999999999</v>
      </c>
      <c r="AQ35" s="546">
        <v>1.5403260000000001</v>
      </c>
      <c r="AR35" s="334"/>
      <c r="AS35" s="334"/>
      <c r="AT35" s="351"/>
      <c r="AU35" s="334"/>
      <c r="AV35" s="334"/>
      <c r="AW35" s="334"/>
      <c r="AX35" s="334"/>
      <c r="AY35" s="334"/>
      <c r="AZ35" s="334"/>
      <c r="BA35" s="334"/>
      <c r="BB35" s="334"/>
      <c r="BC35" s="334"/>
      <c r="BD35" s="334"/>
      <c r="BE35" s="334"/>
      <c r="BF35" s="334"/>
      <c r="BG35" s="334"/>
    </row>
    <row r="36" spans="1:59" ht="15" customHeight="1" x14ac:dyDescent="0.2">
      <c r="A36" s="342">
        <v>61</v>
      </c>
      <c r="B36" s="343" t="s">
        <v>281</v>
      </c>
      <c r="C36" s="545">
        <v>5.0000000000000004E-6</v>
      </c>
      <c r="D36" s="544">
        <v>9.9999999999999995E-7</v>
      </c>
      <c r="E36" s="544">
        <v>6.9999999999999999E-6</v>
      </c>
      <c r="F36" s="544">
        <v>6.0000000000000002E-6</v>
      </c>
      <c r="G36" s="544">
        <v>5.0000000000000004E-6</v>
      </c>
      <c r="H36" s="544">
        <v>1.9999999999999999E-6</v>
      </c>
      <c r="I36" s="544">
        <v>9.0000000000000002E-6</v>
      </c>
      <c r="J36" s="544">
        <v>3.0000000000000001E-6</v>
      </c>
      <c r="K36" s="544">
        <v>1.4E-5</v>
      </c>
      <c r="L36" s="544">
        <v>1.9999999999999999E-6</v>
      </c>
      <c r="M36" s="544">
        <v>9.0000000000000002E-6</v>
      </c>
      <c r="N36" s="544">
        <v>6.9999999999999999E-6</v>
      </c>
      <c r="O36" s="544">
        <v>3.9999999999999998E-6</v>
      </c>
      <c r="P36" s="544">
        <v>3.9999999999999998E-6</v>
      </c>
      <c r="Q36" s="544">
        <v>6.0000000000000002E-6</v>
      </c>
      <c r="R36" s="544">
        <v>6.0000000000000002E-6</v>
      </c>
      <c r="S36" s="544">
        <v>1.9999999999999999E-6</v>
      </c>
      <c r="T36" s="544">
        <v>9.9999999999999995E-7</v>
      </c>
      <c r="U36" s="544">
        <v>1.9999999999999999E-6</v>
      </c>
      <c r="V36" s="544">
        <v>1.9999999999999999E-6</v>
      </c>
      <c r="W36" s="544">
        <v>9.9999999999999995E-7</v>
      </c>
      <c r="X36" s="544">
        <v>3.0000000000000001E-6</v>
      </c>
      <c r="Y36" s="544">
        <v>1.1E-5</v>
      </c>
      <c r="Z36" s="544">
        <v>3.0000000000000001E-6</v>
      </c>
      <c r="AA36" s="544">
        <v>6.9999999999999999E-6</v>
      </c>
      <c r="AB36" s="544">
        <v>6.0000000000000002E-6</v>
      </c>
      <c r="AC36" s="544">
        <v>3.9999999999999998E-6</v>
      </c>
      <c r="AD36" s="544">
        <v>9.0000000000000002E-6</v>
      </c>
      <c r="AE36" s="544">
        <v>1.9999999999999999E-6</v>
      </c>
      <c r="AF36" s="544">
        <v>1.9999999999999999E-6</v>
      </c>
      <c r="AG36" s="544">
        <v>6.0000000000000002E-6</v>
      </c>
      <c r="AH36" s="544">
        <v>1.0000009999999999</v>
      </c>
      <c r="AI36" s="544">
        <v>6.0000000000000002E-6</v>
      </c>
      <c r="AJ36" s="544">
        <v>3.0000000000000001E-6</v>
      </c>
      <c r="AK36" s="544">
        <v>1.0000000000000001E-5</v>
      </c>
      <c r="AL36" s="544">
        <v>5.0000000000000004E-6</v>
      </c>
      <c r="AM36" s="544">
        <v>6.0000000000000002E-6</v>
      </c>
      <c r="AN36" s="544">
        <v>1.9999999999999999E-6</v>
      </c>
      <c r="AO36" s="630">
        <v>0.101491</v>
      </c>
      <c r="AP36" s="546">
        <v>1.1016779999999999</v>
      </c>
      <c r="AQ36" s="546">
        <v>0.86195200000000005</v>
      </c>
      <c r="AR36" s="334"/>
      <c r="AS36" s="334"/>
      <c r="AT36" s="351"/>
      <c r="AU36" s="334"/>
      <c r="AV36" s="334"/>
      <c r="AW36" s="334"/>
      <c r="AX36" s="334"/>
      <c r="AY36" s="334"/>
      <c r="AZ36" s="334"/>
      <c r="BA36" s="334"/>
      <c r="BB36" s="334"/>
      <c r="BC36" s="334"/>
      <c r="BD36" s="334"/>
      <c r="BE36" s="334"/>
      <c r="BF36" s="334"/>
      <c r="BG36" s="334"/>
    </row>
    <row r="37" spans="1:59" ht="15" customHeight="1" x14ac:dyDescent="0.2">
      <c r="A37" s="342">
        <v>63</v>
      </c>
      <c r="B37" s="343" t="s">
        <v>282</v>
      </c>
      <c r="C37" s="545">
        <v>1.0900000000000001E-4</v>
      </c>
      <c r="D37" s="544">
        <v>7.76E-4</v>
      </c>
      <c r="E37" s="544">
        <v>7.4999999999999993E-5</v>
      </c>
      <c r="F37" s="544">
        <v>5.1900000000000004E-4</v>
      </c>
      <c r="G37" s="544">
        <v>3.4400000000000001E-4</v>
      </c>
      <c r="H37" s="544">
        <v>2.2100000000000001E-4</v>
      </c>
      <c r="I37" s="544">
        <v>2.8699999999999998E-4</v>
      </c>
      <c r="J37" s="544">
        <v>4.3300000000000001E-4</v>
      </c>
      <c r="K37" s="544">
        <v>8.7999999999999998E-5</v>
      </c>
      <c r="L37" s="544">
        <v>2.5799999999999998E-4</v>
      </c>
      <c r="M37" s="544">
        <v>3.7599999999999998E-4</v>
      </c>
      <c r="N37" s="544">
        <v>3.1599999999999998E-4</v>
      </c>
      <c r="O37" s="544">
        <v>2.0900000000000001E-4</v>
      </c>
      <c r="P37" s="544">
        <v>4.64E-4</v>
      </c>
      <c r="Q37" s="544">
        <v>9.4200000000000002E-4</v>
      </c>
      <c r="R37" s="544">
        <v>6.8000000000000005E-4</v>
      </c>
      <c r="S37" s="544">
        <v>4.8700000000000002E-4</v>
      </c>
      <c r="T37" s="544">
        <v>1.645E-3</v>
      </c>
      <c r="U37" s="544">
        <v>1.67E-3</v>
      </c>
      <c r="V37" s="544">
        <v>3.2400000000000001E-4</v>
      </c>
      <c r="W37" s="544">
        <v>3.4299999999999999E-4</v>
      </c>
      <c r="X37" s="544">
        <v>1.8599999999999999E-4</v>
      </c>
      <c r="Y37" s="544">
        <v>3.1799999999999998E-4</v>
      </c>
      <c r="Z37" s="544">
        <v>8.1800000000000004E-4</v>
      </c>
      <c r="AA37" s="544">
        <v>4.4799999999999999E-4</v>
      </c>
      <c r="AB37" s="544">
        <v>4.0400000000000001E-4</v>
      </c>
      <c r="AC37" s="544">
        <v>5.1599999999999997E-4</v>
      </c>
      <c r="AD37" s="544">
        <v>5.9500000000000004E-4</v>
      </c>
      <c r="AE37" s="544">
        <v>5.5000000000000002E-5</v>
      </c>
      <c r="AF37" s="544">
        <v>5.5900000000000004E-4</v>
      </c>
      <c r="AG37" s="544">
        <v>5.9220000000000002E-3</v>
      </c>
      <c r="AH37" s="544">
        <v>2.8400000000000002E-4</v>
      </c>
      <c r="AI37" s="544">
        <v>1.0002279999999999</v>
      </c>
      <c r="AJ37" s="544">
        <v>2.31E-4</v>
      </c>
      <c r="AK37" s="544">
        <v>3.7100000000000002E-4</v>
      </c>
      <c r="AL37" s="544">
        <v>7.4600000000000003E-4</v>
      </c>
      <c r="AM37" s="544">
        <v>7.7499999999999997E-4</v>
      </c>
      <c r="AN37" s="544">
        <v>1.37E-4</v>
      </c>
      <c r="AO37" s="630">
        <v>2.6440000000000001E-3</v>
      </c>
      <c r="AP37" s="546">
        <v>1.0258020000000001</v>
      </c>
      <c r="AQ37" s="546">
        <v>0.80258700000000005</v>
      </c>
      <c r="AR37" s="334"/>
      <c r="AS37" s="334"/>
      <c r="AT37" s="351"/>
      <c r="AU37" s="334"/>
      <c r="AV37" s="334"/>
      <c r="AW37" s="334"/>
      <c r="AX37" s="334"/>
      <c r="AY37" s="334"/>
      <c r="AZ37" s="334"/>
      <c r="BA37" s="334"/>
      <c r="BB37" s="334"/>
      <c r="BC37" s="334"/>
      <c r="BD37" s="334"/>
      <c r="BE37" s="334"/>
      <c r="BF37" s="334"/>
      <c r="BG37" s="334"/>
    </row>
    <row r="38" spans="1:59" ht="15" customHeight="1" x14ac:dyDescent="0.2">
      <c r="A38" s="342">
        <v>64</v>
      </c>
      <c r="B38" s="343" t="s">
        <v>283</v>
      </c>
      <c r="C38" s="545">
        <v>2.1999999999999999E-5</v>
      </c>
      <c r="D38" s="544">
        <v>2.1999999999999999E-5</v>
      </c>
      <c r="E38" s="544">
        <v>1.5E-5</v>
      </c>
      <c r="F38" s="544">
        <v>6.0000000000000002E-5</v>
      </c>
      <c r="G38" s="544">
        <v>1.8E-5</v>
      </c>
      <c r="H38" s="544">
        <v>1.5E-5</v>
      </c>
      <c r="I38" s="544">
        <v>1.9000000000000001E-5</v>
      </c>
      <c r="J38" s="544">
        <v>2.0000000000000002E-5</v>
      </c>
      <c r="K38" s="544">
        <v>1.9000000000000001E-5</v>
      </c>
      <c r="L38" s="544">
        <v>1.1E-5</v>
      </c>
      <c r="M38" s="544">
        <v>3.0000000000000001E-5</v>
      </c>
      <c r="N38" s="544">
        <v>1.2999999999999999E-5</v>
      </c>
      <c r="O38" s="544">
        <v>1.4E-5</v>
      </c>
      <c r="P38" s="544">
        <v>1.2999999999999999E-5</v>
      </c>
      <c r="Q38" s="544">
        <v>1.2999999999999999E-5</v>
      </c>
      <c r="R38" s="544">
        <v>1.2999999999999999E-5</v>
      </c>
      <c r="S38" s="544">
        <v>1.2999999999999999E-5</v>
      </c>
      <c r="T38" s="544">
        <v>1.1E-5</v>
      </c>
      <c r="U38" s="544">
        <v>1.2999999999999999E-5</v>
      </c>
      <c r="V38" s="544">
        <v>2.9E-5</v>
      </c>
      <c r="W38" s="544">
        <v>9.0000000000000002E-6</v>
      </c>
      <c r="X38" s="544">
        <v>3.6999999999999998E-5</v>
      </c>
      <c r="Y38" s="544">
        <v>2.3E-5</v>
      </c>
      <c r="Z38" s="544">
        <v>1.9000000000000001E-5</v>
      </c>
      <c r="AA38" s="544">
        <v>1.7899999999999999E-4</v>
      </c>
      <c r="AB38" s="544">
        <v>2.8E-5</v>
      </c>
      <c r="AC38" s="544">
        <v>5.5999999999999999E-5</v>
      </c>
      <c r="AD38" s="544">
        <v>1.63E-4</v>
      </c>
      <c r="AE38" s="544">
        <v>1.8E-5</v>
      </c>
      <c r="AF38" s="544">
        <v>2.7700000000000001E-4</v>
      </c>
      <c r="AG38" s="544">
        <v>5.5999999999999995E-4</v>
      </c>
      <c r="AH38" s="544">
        <v>4.0000000000000003E-5</v>
      </c>
      <c r="AI38" s="544">
        <v>4.8999999999999998E-5</v>
      </c>
      <c r="AJ38" s="544">
        <v>1.0122610000000001</v>
      </c>
      <c r="AK38" s="544">
        <v>4.8999999999999998E-5</v>
      </c>
      <c r="AL38" s="544">
        <v>5.7000000000000003E-5</v>
      </c>
      <c r="AM38" s="544">
        <v>2.8800000000000001E-4</v>
      </c>
      <c r="AN38" s="544">
        <v>2.3E-5</v>
      </c>
      <c r="AO38" s="630">
        <v>1.7000000000000001E-4</v>
      </c>
      <c r="AP38" s="546">
        <v>1.014689</v>
      </c>
      <c r="AQ38" s="546">
        <v>0.79389200000000004</v>
      </c>
      <c r="AR38" s="334"/>
      <c r="AS38" s="334"/>
      <c r="AT38" s="351"/>
      <c r="AU38" s="334"/>
      <c r="AV38" s="334"/>
      <c r="AW38" s="334"/>
      <c r="AX38" s="334"/>
      <c r="AY38" s="334"/>
      <c r="AZ38" s="334"/>
      <c r="BA38" s="334"/>
      <c r="BB38" s="334"/>
      <c r="BC38" s="334"/>
      <c r="BD38" s="334"/>
      <c r="BE38" s="334"/>
      <c r="BF38" s="334"/>
      <c r="BG38" s="334"/>
    </row>
    <row r="39" spans="1:59" ht="15" customHeight="1" x14ac:dyDescent="0.2">
      <c r="A39" s="342">
        <v>65</v>
      </c>
      <c r="B39" s="343" t="s">
        <v>357</v>
      </c>
      <c r="C39" s="545">
        <v>2.6940000000000002E-3</v>
      </c>
      <c r="D39" s="544">
        <v>2.042E-3</v>
      </c>
      <c r="E39" s="544">
        <v>1.129E-2</v>
      </c>
      <c r="F39" s="544">
        <v>2.5790000000000001E-3</v>
      </c>
      <c r="G39" s="544">
        <v>1.9599999999999999E-3</v>
      </c>
      <c r="H39" s="544">
        <v>1.518E-3</v>
      </c>
      <c r="I39" s="544">
        <v>2.4780000000000002E-3</v>
      </c>
      <c r="J39" s="544">
        <v>1.199E-3</v>
      </c>
      <c r="K39" s="544">
        <v>6.5499999999999998E-4</v>
      </c>
      <c r="L39" s="544">
        <v>6.7299999999999999E-4</v>
      </c>
      <c r="M39" s="544">
        <v>1.475E-3</v>
      </c>
      <c r="N39" s="544">
        <v>6.1899999999999998E-4</v>
      </c>
      <c r="O39" s="544">
        <v>1.415E-3</v>
      </c>
      <c r="P39" s="544">
        <v>4.35E-4</v>
      </c>
      <c r="Q39" s="544">
        <v>3.4259999999999998E-3</v>
      </c>
      <c r="R39" s="544">
        <v>7.8200000000000003E-4</v>
      </c>
      <c r="S39" s="544">
        <v>9.0799999999999995E-4</v>
      </c>
      <c r="T39" s="544">
        <v>6.0899999999999995E-4</v>
      </c>
      <c r="U39" s="544">
        <v>4.57E-4</v>
      </c>
      <c r="V39" s="544">
        <v>1.201E-3</v>
      </c>
      <c r="W39" s="544">
        <v>3.2000000000000003E-4</v>
      </c>
      <c r="X39" s="544">
        <v>1.9989999999999999E-3</v>
      </c>
      <c r="Y39" s="544">
        <v>1.2869999999999999E-3</v>
      </c>
      <c r="Z39" s="544">
        <v>1.7149999999999999E-3</v>
      </c>
      <c r="AA39" s="544">
        <v>1.0744999999999999E-2</v>
      </c>
      <c r="AB39" s="544">
        <v>2.274E-3</v>
      </c>
      <c r="AC39" s="544">
        <v>1.039E-3</v>
      </c>
      <c r="AD39" s="544">
        <v>4.0720000000000001E-3</v>
      </c>
      <c r="AE39" s="544">
        <v>4.0400000000000001E-4</v>
      </c>
      <c r="AF39" s="544">
        <v>1.668E-3</v>
      </c>
      <c r="AG39" s="544">
        <v>1.949E-3</v>
      </c>
      <c r="AH39" s="544">
        <v>4.0999999999999999E-4</v>
      </c>
      <c r="AI39" s="544">
        <v>1.885E-3</v>
      </c>
      <c r="AJ39" s="544">
        <v>1.253E-3</v>
      </c>
      <c r="AK39" s="544">
        <v>1.000421</v>
      </c>
      <c r="AL39" s="544">
        <v>2.2899999999999999E-3</v>
      </c>
      <c r="AM39" s="544">
        <v>2.6830000000000001E-3</v>
      </c>
      <c r="AN39" s="544">
        <v>6.0499999999999996E-4</v>
      </c>
      <c r="AO39" s="630">
        <v>6.1700000000000004E-4</v>
      </c>
      <c r="AP39" s="546">
        <v>1.07605</v>
      </c>
      <c r="AQ39" s="546">
        <v>0.84190100000000001</v>
      </c>
      <c r="AR39" s="334"/>
      <c r="AS39" s="334"/>
      <c r="AT39" s="351"/>
      <c r="AU39" s="334"/>
      <c r="AV39" s="334"/>
      <c r="AW39" s="334"/>
      <c r="AX39" s="334"/>
      <c r="AY39" s="334"/>
      <c r="AZ39" s="334"/>
      <c r="BA39" s="334"/>
      <c r="BB39" s="334"/>
      <c r="BC39" s="334"/>
      <c r="BD39" s="334"/>
      <c r="BE39" s="334"/>
      <c r="BF39" s="334"/>
      <c r="BG39" s="334"/>
    </row>
    <row r="40" spans="1:59" ht="15" customHeight="1" x14ac:dyDescent="0.2">
      <c r="A40" s="342">
        <v>66</v>
      </c>
      <c r="B40" s="343" t="s">
        <v>284</v>
      </c>
      <c r="C40" s="545">
        <v>4.2675999999999999E-2</v>
      </c>
      <c r="D40" s="544">
        <v>3.0463E-2</v>
      </c>
      <c r="E40" s="544">
        <v>1.703E-2</v>
      </c>
      <c r="F40" s="544">
        <v>5.4226000000000003E-2</v>
      </c>
      <c r="G40" s="544">
        <v>4.5133E-2</v>
      </c>
      <c r="H40" s="544">
        <v>3.4167999999999997E-2</v>
      </c>
      <c r="I40" s="544">
        <v>2.9194999999999999E-2</v>
      </c>
      <c r="J40" s="544">
        <v>7.1901000000000007E-2</v>
      </c>
      <c r="K40" s="544">
        <v>3.4549000000000003E-2</v>
      </c>
      <c r="L40" s="544">
        <v>4.3320999999999998E-2</v>
      </c>
      <c r="M40" s="544">
        <v>6.6203999999999999E-2</v>
      </c>
      <c r="N40" s="544">
        <v>2.4729000000000001E-2</v>
      </c>
      <c r="O40" s="544">
        <v>3.5619999999999999E-2</v>
      </c>
      <c r="P40" s="544">
        <v>3.5541000000000003E-2</v>
      </c>
      <c r="Q40" s="544">
        <v>4.5975000000000002E-2</v>
      </c>
      <c r="R40" s="544">
        <v>3.8494E-2</v>
      </c>
      <c r="S40" s="544">
        <v>3.8745000000000002E-2</v>
      </c>
      <c r="T40" s="544">
        <v>4.1879E-2</v>
      </c>
      <c r="U40" s="544">
        <v>4.1449E-2</v>
      </c>
      <c r="V40" s="544">
        <v>3.0647000000000001E-2</v>
      </c>
      <c r="W40" s="544">
        <v>3.0648000000000002E-2</v>
      </c>
      <c r="X40" s="544">
        <v>5.4606000000000002E-2</v>
      </c>
      <c r="Y40" s="544">
        <v>9.6905000000000005E-2</v>
      </c>
      <c r="Z40" s="544">
        <v>7.7007999999999993E-2</v>
      </c>
      <c r="AA40" s="544">
        <v>0.12858800000000001</v>
      </c>
      <c r="AB40" s="544">
        <v>6.4723000000000003E-2</v>
      </c>
      <c r="AC40" s="544">
        <v>7.7156000000000002E-2</v>
      </c>
      <c r="AD40" s="544">
        <v>0.10848099999999999</v>
      </c>
      <c r="AE40" s="544">
        <v>2.0728E-2</v>
      </c>
      <c r="AF40" s="544">
        <v>0.12879299999999999</v>
      </c>
      <c r="AG40" s="544">
        <v>0.152668</v>
      </c>
      <c r="AH40" s="544">
        <v>7.5132000000000004E-2</v>
      </c>
      <c r="AI40" s="544">
        <v>8.8820999999999997E-2</v>
      </c>
      <c r="AJ40" s="544">
        <v>4.5241000000000003E-2</v>
      </c>
      <c r="AK40" s="544">
        <v>7.1237999999999996E-2</v>
      </c>
      <c r="AL40" s="544">
        <v>1.1130869999999999</v>
      </c>
      <c r="AM40" s="544">
        <v>4.6045000000000003E-2</v>
      </c>
      <c r="AN40" s="544">
        <v>2.1467E-2</v>
      </c>
      <c r="AO40" s="630">
        <v>4.4696E-2</v>
      </c>
      <c r="AP40" s="546">
        <v>3.2479749999999998</v>
      </c>
      <c r="AQ40" s="546">
        <v>2.5412129999999999</v>
      </c>
      <c r="AR40" s="334"/>
      <c r="AS40" s="334"/>
      <c r="AT40" s="351"/>
      <c r="AU40" s="334"/>
      <c r="AV40" s="334"/>
      <c r="AW40" s="334"/>
      <c r="AX40" s="334"/>
      <c r="AY40" s="334"/>
      <c r="AZ40" s="334"/>
      <c r="BA40" s="334"/>
      <c r="BB40" s="334"/>
      <c r="BC40" s="334"/>
      <c r="BD40" s="334"/>
      <c r="BE40" s="334"/>
      <c r="BF40" s="334"/>
      <c r="BG40" s="334"/>
    </row>
    <row r="41" spans="1:59" ht="15" customHeight="1" x14ac:dyDescent="0.2">
      <c r="A41" s="342">
        <v>67</v>
      </c>
      <c r="B41" s="343" t="s">
        <v>285</v>
      </c>
      <c r="C41" s="545">
        <v>2.6710000000000002E-3</v>
      </c>
      <c r="D41" s="544">
        <v>2.2699999999999999E-4</v>
      </c>
      <c r="E41" s="544">
        <v>1.4239999999999999E-3</v>
      </c>
      <c r="F41" s="544">
        <v>4.2900000000000002E-4</v>
      </c>
      <c r="G41" s="544">
        <v>6.9099999999999999E-4</v>
      </c>
      <c r="H41" s="544">
        <v>3.5300000000000002E-4</v>
      </c>
      <c r="I41" s="544">
        <v>3.5E-4</v>
      </c>
      <c r="J41" s="544">
        <v>4.0099999999999999E-4</v>
      </c>
      <c r="K41" s="544">
        <v>1.9000000000000001E-4</v>
      </c>
      <c r="L41" s="544">
        <v>2.24E-4</v>
      </c>
      <c r="M41" s="544">
        <v>3.4200000000000002E-4</v>
      </c>
      <c r="N41" s="544">
        <v>1.56E-4</v>
      </c>
      <c r="O41" s="544">
        <v>1.66E-4</v>
      </c>
      <c r="P41" s="544">
        <v>1.9799999999999999E-4</v>
      </c>
      <c r="Q41" s="544">
        <v>2.9599999999999998E-4</v>
      </c>
      <c r="R41" s="544">
        <v>2.6200000000000003E-4</v>
      </c>
      <c r="S41" s="544">
        <v>2.4399999999999999E-4</v>
      </c>
      <c r="T41" s="544">
        <v>4.3399999999999998E-4</v>
      </c>
      <c r="U41" s="544">
        <v>2.8400000000000002E-4</v>
      </c>
      <c r="V41" s="544">
        <v>5.5599999999999996E-4</v>
      </c>
      <c r="W41" s="544">
        <v>2.3000000000000001E-4</v>
      </c>
      <c r="X41" s="544">
        <v>4.95E-4</v>
      </c>
      <c r="Y41" s="544">
        <v>5.6400000000000005E-4</v>
      </c>
      <c r="Z41" s="544">
        <v>3.2600000000000001E-4</v>
      </c>
      <c r="AA41" s="544">
        <v>7.6999999999999996E-4</v>
      </c>
      <c r="AB41" s="544">
        <v>2.7500000000000002E-4</v>
      </c>
      <c r="AC41" s="544">
        <v>9.1299999999999997E-4</v>
      </c>
      <c r="AD41" s="544">
        <v>7.3899999999999997E-4</v>
      </c>
      <c r="AE41" s="544">
        <v>6.2799999999999998E-4</v>
      </c>
      <c r="AF41" s="544">
        <v>6.7199999999999996E-4</v>
      </c>
      <c r="AG41" s="544">
        <v>6.3769999999999999E-3</v>
      </c>
      <c r="AH41" s="544">
        <v>6.1899999999999998E-4</v>
      </c>
      <c r="AI41" s="544">
        <v>6.9779999999999998E-3</v>
      </c>
      <c r="AJ41" s="544">
        <v>2.1045000000000001E-2</v>
      </c>
      <c r="AK41" s="544">
        <v>2.4429999999999999E-3</v>
      </c>
      <c r="AL41" s="544">
        <v>1.8389999999999999E-3</v>
      </c>
      <c r="AM41" s="544">
        <v>1.011077</v>
      </c>
      <c r="AN41" s="544">
        <v>2.05E-4</v>
      </c>
      <c r="AO41" s="630">
        <v>3.2369999999999999E-3</v>
      </c>
      <c r="AP41" s="546">
        <v>1.0693280000000001</v>
      </c>
      <c r="AQ41" s="546">
        <v>0.83664099999999997</v>
      </c>
      <c r="AR41" s="334"/>
      <c r="AS41" s="334"/>
      <c r="AT41" s="351"/>
      <c r="AU41" s="334"/>
      <c r="AV41" s="334"/>
      <c r="AW41" s="334"/>
      <c r="AX41" s="334"/>
      <c r="AY41" s="334"/>
      <c r="AZ41" s="334"/>
      <c r="BA41" s="334"/>
      <c r="BB41" s="334"/>
      <c r="BC41" s="334"/>
      <c r="BD41" s="334"/>
      <c r="BE41" s="334"/>
      <c r="BF41" s="334"/>
      <c r="BG41" s="334"/>
    </row>
    <row r="42" spans="1:59" ht="15" customHeight="1" x14ac:dyDescent="0.2">
      <c r="A42" s="342">
        <v>68</v>
      </c>
      <c r="B42" s="343" t="s">
        <v>286</v>
      </c>
      <c r="C42" s="545">
        <v>5.8200000000000005E-4</v>
      </c>
      <c r="D42" s="544">
        <v>5.7939999999999997E-3</v>
      </c>
      <c r="E42" s="544">
        <v>1.2620000000000001E-3</v>
      </c>
      <c r="F42" s="544">
        <v>1.6570000000000001E-3</v>
      </c>
      <c r="G42" s="544">
        <v>1.1659999999999999E-3</v>
      </c>
      <c r="H42" s="544">
        <v>1.505E-3</v>
      </c>
      <c r="I42" s="544">
        <v>1.4630000000000001E-3</v>
      </c>
      <c r="J42" s="544">
        <v>8.3500000000000002E-4</v>
      </c>
      <c r="K42" s="544">
        <v>5.1099999999999995E-4</v>
      </c>
      <c r="L42" s="544">
        <v>4.1399999999999998E-4</v>
      </c>
      <c r="M42" s="544">
        <v>1.2639999999999999E-3</v>
      </c>
      <c r="N42" s="544">
        <v>4.57E-4</v>
      </c>
      <c r="O42" s="544">
        <v>6.8199999999999999E-4</v>
      </c>
      <c r="P42" s="544">
        <v>8.25E-4</v>
      </c>
      <c r="Q42" s="544">
        <v>1.488E-3</v>
      </c>
      <c r="R42" s="544">
        <v>1.407E-3</v>
      </c>
      <c r="S42" s="544">
        <v>1.585E-3</v>
      </c>
      <c r="T42" s="544">
        <v>7.6000000000000004E-4</v>
      </c>
      <c r="U42" s="544">
        <v>1.052E-3</v>
      </c>
      <c r="V42" s="544">
        <v>6.3199999999999997E-4</v>
      </c>
      <c r="W42" s="544">
        <v>5.9599999999999996E-4</v>
      </c>
      <c r="X42" s="544">
        <v>1.312E-3</v>
      </c>
      <c r="Y42" s="544">
        <v>1.621E-3</v>
      </c>
      <c r="Z42" s="544">
        <v>4.2099999999999999E-4</v>
      </c>
      <c r="AA42" s="544">
        <v>1.4300000000000001E-3</v>
      </c>
      <c r="AB42" s="544">
        <v>3.307E-3</v>
      </c>
      <c r="AC42" s="544">
        <v>2.4810000000000001E-3</v>
      </c>
      <c r="AD42" s="544">
        <v>3.9420000000000002E-3</v>
      </c>
      <c r="AE42" s="544">
        <v>4.6999999999999999E-4</v>
      </c>
      <c r="AF42" s="544">
        <v>2.3579999999999999E-3</v>
      </c>
      <c r="AG42" s="544">
        <v>3.1110000000000001E-3</v>
      </c>
      <c r="AH42" s="544">
        <v>3.369E-3</v>
      </c>
      <c r="AI42" s="544">
        <v>4.3439999999999998E-3</v>
      </c>
      <c r="AJ42" s="544">
        <v>3.0599999999999998E-3</v>
      </c>
      <c r="AK42" s="544">
        <v>4.9179999999999996E-3</v>
      </c>
      <c r="AL42" s="544">
        <v>1.859E-3</v>
      </c>
      <c r="AM42" s="544">
        <v>2.3219999999999998E-3</v>
      </c>
      <c r="AN42" s="544">
        <v>1.000651</v>
      </c>
      <c r="AO42" s="630">
        <v>8.4199999999999998E-4</v>
      </c>
      <c r="AP42" s="546">
        <v>1.0677559999999999</v>
      </c>
      <c r="AQ42" s="546">
        <v>0.83541200000000004</v>
      </c>
      <c r="AR42" s="334"/>
      <c r="AS42" s="334"/>
      <c r="AT42" s="351"/>
      <c r="AU42" s="334"/>
      <c r="AV42" s="334"/>
      <c r="AW42" s="334"/>
      <c r="AX42" s="334"/>
      <c r="AY42" s="334"/>
      <c r="AZ42" s="334"/>
      <c r="BA42" s="334"/>
      <c r="BB42" s="334"/>
      <c r="BC42" s="334"/>
      <c r="BD42" s="334"/>
      <c r="BE42" s="334"/>
      <c r="BF42" s="334"/>
      <c r="BG42" s="334"/>
    </row>
    <row r="43" spans="1:59" ht="15" customHeight="1" x14ac:dyDescent="0.2">
      <c r="A43" s="342">
        <v>69</v>
      </c>
      <c r="B43" s="343" t="s">
        <v>287</v>
      </c>
      <c r="C43" s="545">
        <v>5.1E-5</v>
      </c>
      <c r="D43" s="544">
        <v>1.2E-5</v>
      </c>
      <c r="E43" s="544">
        <v>6.6000000000000005E-5</v>
      </c>
      <c r="F43" s="544">
        <v>5.7000000000000003E-5</v>
      </c>
      <c r="G43" s="544">
        <v>4.8999999999999998E-5</v>
      </c>
      <c r="H43" s="544">
        <v>2.3E-5</v>
      </c>
      <c r="I43" s="544">
        <v>9.2999999999999997E-5</v>
      </c>
      <c r="J43" s="544">
        <v>2.6999999999999999E-5</v>
      </c>
      <c r="K43" s="544">
        <v>1.35E-4</v>
      </c>
      <c r="L43" s="544">
        <v>2.3E-5</v>
      </c>
      <c r="M43" s="544">
        <v>8.7000000000000001E-5</v>
      </c>
      <c r="N43" s="544">
        <v>7.2000000000000002E-5</v>
      </c>
      <c r="O43" s="544">
        <v>4.3000000000000002E-5</v>
      </c>
      <c r="P43" s="544">
        <v>4.1E-5</v>
      </c>
      <c r="Q43" s="544">
        <v>6.0000000000000002E-5</v>
      </c>
      <c r="R43" s="544">
        <v>5.5999999999999999E-5</v>
      </c>
      <c r="S43" s="544">
        <v>2.4000000000000001E-5</v>
      </c>
      <c r="T43" s="544">
        <v>1.2E-5</v>
      </c>
      <c r="U43" s="544">
        <v>1.7E-5</v>
      </c>
      <c r="V43" s="544">
        <v>2.0999999999999999E-5</v>
      </c>
      <c r="W43" s="544">
        <v>1.2999999999999999E-5</v>
      </c>
      <c r="X43" s="544">
        <v>2.5000000000000001E-5</v>
      </c>
      <c r="Y43" s="544">
        <v>1.1E-4</v>
      </c>
      <c r="Z43" s="544">
        <v>3.4E-5</v>
      </c>
      <c r="AA43" s="544">
        <v>6.7999999999999999E-5</v>
      </c>
      <c r="AB43" s="544">
        <v>6.3E-5</v>
      </c>
      <c r="AC43" s="544">
        <v>3.8000000000000002E-5</v>
      </c>
      <c r="AD43" s="544">
        <v>8.8999999999999995E-5</v>
      </c>
      <c r="AE43" s="544">
        <v>2.4000000000000001E-5</v>
      </c>
      <c r="AF43" s="544">
        <v>2.4000000000000001E-5</v>
      </c>
      <c r="AG43" s="544">
        <v>6.3E-5</v>
      </c>
      <c r="AH43" s="544">
        <v>1.1E-5</v>
      </c>
      <c r="AI43" s="544">
        <v>5.8E-5</v>
      </c>
      <c r="AJ43" s="544">
        <v>3.0000000000000001E-5</v>
      </c>
      <c r="AK43" s="544">
        <v>9.7999999999999997E-5</v>
      </c>
      <c r="AL43" s="544">
        <v>4.5000000000000003E-5</v>
      </c>
      <c r="AM43" s="544">
        <v>5.5000000000000002E-5</v>
      </c>
      <c r="AN43" s="544">
        <v>2.3E-5</v>
      </c>
      <c r="AO43" s="630">
        <v>1.0000100000000001</v>
      </c>
      <c r="AP43" s="546">
        <v>1.0018499999999999</v>
      </c>
      <c r="AQ43" s="546">
        <v>0.78384699999999996</v>
      </c>
      <c r="AR43" s="334"/>
      <c r="AS43" s="334"/>
      <c r="AT43" s="351"/>
      <c r="AU43" s="334"/>
      <c r="AV43" s="334"/>
      <c r="AW43" s="334"/>
      <c r="AX43" s="334"/>
      <c r="AY43" s="334"/>
      <c r="AZ43" s="334"/>
      <c r="BA43" s="334"/>
      <c r="BB43" s="334"/>
      <c r="BC43" s="334"/>
      <c r="BD43" s="334"/>
      <c r="BE43" s="334"/>
      <c r="BF43" s="334"/>
      <c r="BG43" s="334"/>
    </row>
    <row r="44" spans="1:59" ht="15" customHeight="1" x14ac:dyDescent="0.2">
      <c r="A44" s="352" t="s">
        <v>298</v>
      </c>
      <c r="B44" s="353" t="s">
        <v>288</v>
      </c>
      <c r="C44" s="550">
        <v>1.342498</v>
      </c>
      <c r="D44" s="549">
        <v>1.3892359999999999</v>
      </c>
      <c r="E44" s="549">
        <v>1.13859</v>
      </c>
      <c r="F44" s="549">
        <v>1.362476</v>
      </c>
      <c r="G44" s="549">
        <v>1.370352</v>
      </c>
      <c r="H44" s="549">
        <v>1.2138770000000001</v>
      </c>
      <c r="I44" s="549">
        <v>1.3721890000000001</v>
      </c>
      <c r="J44" s="549">
        <v>1.2487170000000001</v>
      </c>
      <c r="K44" s="549">
        <v>1.172844</v>
      </c>
      <c r="L44" s="549">
        <v>1.216672</v>
      </c>
      <c r="M44" s="549">
        <v>1.3325689999999999</v>
      </c>
      <c r="N44" s="549">
        <v>1.267884</v>
      </c>
      <c r="O44" s="549">
        <v>1.2796350000000001</v>
      </c>
      <c r="P44" s="549">
        <v>1.19956</v>
      </c>
      <c r="Q44" s="549">
        <v>1.221616</v>
      </c>
      <c r="R44" s="549">
        <v>1.305094</v>
      </c>
      <c r="S44" s="549">
        <v>1.2139629999999999</v>
      </c>
      <c r="T44" s="549">
        <v>1.1900219999999999</v>
      </c>
      <c r="U44" s="549">
        <v>1.202664</v>
      </c>
      <c r="V44" s="549">
        <v>1.1700699999999999</v>
      </c>
      <c r="W44" s="549">
        <v>1.167136</v>
      </c>
      <c r="X44" s="549">
        <v>1.310643</v>
      </c>
      <c r="Y44" s="549">
        <v>1.28857</v>
      </c>
      <c r="Z44" s="549">
        <v>1.2846660000000001</v>
      </c>
      <c r="AA44" s="549">
        <v>1.470934</v>
      </c>
      <c r="AB44" s="549">
        <v>1.2610170000000001</v>
      </c>
      <c r="AC44" s="549">
        <v>1.2593369999999999</v>
      </c>
      <c r="AD44" s="549">
        <v>1.3202579999999999</v>
      </c>
      <c r="AE44" s="549">
        <v>1.135178</v>
      </c>
      <c r="AF44" s="549">
        <v>1.3142720000000001</v>
      </c>
      <c r="AG44" s="549">
        <v>1.504766</v>
      </c>
      <c r="AH44" s="549">
        <v>1.234615</v>
      </c>
      <c r="AI44" s="549">
        <v>1.2454449999999999</v>
      </c>
      <c r="AJ44" s="549">
        <v>1.210941</v>
      </c>
      <c r="AK44" s="549">
        <v>1.2721439999999999</v>
      </c>
      <c r="AL44" s="549">
        <v>1.243144</v>
      </c>
      <c r="AM44" s="549">
        <v>1.3123640000000001</v>
      </c>
      <c r="AN44" s="549">
        <v>1.455511</v>
      </c>
      <c r="AO44" s="631">
        <v>1.3452059999999999</v>
      </c>
      <c r="AP44" s="554"/>
      <c r="AQ44" s="555"/>
      <c r="AR44" s="334"/>
      <c r="AS44" s="334"/>
      <c r="AT44" s="334"/>
      <c r="AU44" s="334"/>
      <c r="AV44" s="334"/>
      <c r="AW44" s="334"/>
      <c r="AX44" s="334"/>
      <c r="AY44" s="334"/>
      <c r="AZ44" s="334"/>
      <c r="BA44" s="334"/>
      <c r="BB44" s="334"/>
      <c r="BC44" s="334"/>
      <c r="BD44" s="334"/>
      <c r="BE44" s="334"/>
      <c r="BF44" s="334"/>
      <c r="BG44" s="334"/>
    </row>
    <row r="45" spans="1:59" ht="15" customHeight="1" x14ac:dyDescent="0.2">
      <c r="A45" s="354"/>
      <c r="B45" s="355" t="s">
        <v>305</v>
      </c>
      <c r="C45" s="556">
        <v>1.0503690000000001</v>
      </c>
      <c r="D45" s="557">
        <v>1.086937</v>
      </c>
      <c r="E45" s="557">
        <v>0.89083199999999996</v>
      </c>
      <c r="F45" s="557">
        <v>1.0660000000000001</v>
      </c>
      <c r="G45" s="557">
        <v>1.0721620000000001</v>
      </c>
      <c r="H45" s="557">
        <v>0.94973600000000002</v>
      </c>
      <c r="I45" s="557">
        <v>1.0736000000000001</v>
      </c>
      <c r="J45" s="557">
        <v>0.97699499999999995</v>
      </c>
      <c r="K45" s="557">
        <v>0.917632</v>
      </c>
      <c r="L45" s="557">
        <v>0.95192299999999996</v>
      </c>
      <c r="M45" s="557">
        <v>1.0426010000000001</v>
      </c>
      <c r="N45" s="557">
        <v>0.99199199999999998</v>
      </c>
      <c r="O45" s="557">
        <v>1.0011859999999999</v>
      </c>
      <c r="P45" s="557">
        <v>0.93853500000000001</v>
      </c>
      <c r="Q45" s="557">
        <v>0.95579099999999995</v>
      </c>
      <c r="R45" s="557">
        <v>1.021104</v>
      </c>
      <c r="S45" s="557">
        <v>0.94980399999999998</v>
      </c>
      <c r="T45" s="557">
        <v>0.93107300000000004</v>
      </c>
      <c r="U45" s="557">
        <v>0.94096299999999999</v>
      </c>
      <c r="V45" s="557">
        <v>0.915462</v>
      </c>
      <c r="W45" s="557">
        <v>0.91316600000000003</v>
      </c>
      <c r="X45" s="557">
        <v>1.0254460000000001</v>
      </c>
      <c r="Y45" s="557">
        <v>1.008176</v>
      </c>
      <c r="Z45" s="557">
        <v>1.0051220000000001</v>
      </c>
      <c r="AA45" s="557">
        <v>1.1508579999999999</v>
      </c>
      <c r="AB45" s="557">
        <v>0.98661900000000002</v>
      </c>
      <c r="AC45" s="557">
        <v>0.98530499999999999</v>
      </c>
      <c r="AD45" s="557">
        <v>1.032969</v>
      </c>
      <c r="AE45" s="557">
        <v>0.88816200000000001</v>
      </c>
      <c r="AF45" s="557">
        <v>1.028286</v>
      </c>
      <c r="AG45" s="557">
        <v>1.1773279999999999</v>
      </c>
      <c r="AH45" s="557">
        <v>0.96596199999999999</v>
      </c>
      <c r="AI45" s="557">
        <v>0.97443500000000005</v>
      </c>
      <c r="AJ45" s="557">
        <v>0.94743900000000003</v>
      </c>
      <c r="AK45" s="557">
        <v>0.99532500000000002</v>
      </c>
      <c r="AL45" s="557">
        <v>0.97263500000000003</v>
      </c>
      <c r="AM45" s="557">
        <v>1.0267930000000001</v>
      </c>
      <c r="AN45" s="557">
        <v>1.1387910000000001</v>
      </c>
      <c r="AO45" s="632">
        <v>1.0524880000000001</v>
      </c>
      <c r="AP45" s="543"/>
      <c r="AQ45" s="545"/>
      <c r="AR45" s="334"/>
      <c r="AS45" s="334"/>
      <c r="AT45" s="334"/>
      <c r="AU45" s="334"/>
      <c r="AV45" s="334"/>
      <c r="AW45" s="334"/>
      <c r="AX45" s="334"/>
      <c r="AY45" s="334"/>
      <c r="AZ45" s="334"/>
      <c r="BA45" s="334"/>
      <c r="BB45" s="334"/>
      <c r="BC45" s="334"/>
      <c r="BD45" s="334"/>
      <c r="BE45" s="334"/>
      <c r="BF45" s="334"/>
      <c r="BG45" s="334"/>
    </row>
    <row r="46" spans="1:59" x14ac:dyDescent="0.2">
      <c r="A46" s="335"/>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56"/>
      <c r="AR46" s="334"/>
      <c r="AS46" s="334"/>
      <c r="AT46" s="334"/>
      <c r="AU46" s="334"/>
      <c r="AV46" s="334"/>
      <c r="AW46" s="334"/>
      <c r="AX46" s="334"/>
      <c r="AY46" s="334"/>
      <c r="AZ46" s="334"/>
      <c r="BA46" s="334"/>
      <c r="BB46" s="334"/>
      <c r="BC46" s="334"/>
      <c r="BD46" s="334"/>
      <c r="BE46" s="334"/>
      <c r="BF46" s="334"/>
      <c r="BG46" s="334"/>
    </row>
    <row r="47" spans="1:59" x14ac:dyDescent="0.2">
      <c r="A47" s="335"/>
      <c r="B47" s="334"/>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row>
    <row r="48" spans="1:59" x14ac:dyDescent="0.2">
      <c r="A48" s="335"/>
      <c r="B48" s="334"/>
      <c r="C48" s="334"/>
      <c r="D48" s="334"/>
      <c r="E48" s="334"/>
      <c r="F48" s="334"/>
      <c r="G48" s="334"/>
      <c r="H48" s="334"/>
      <c r="I48" s="334"/>
      <c r="J48" s="334"/>
      <c r="K48" s="334"/>
      <c r="L48" s="334"/>
      <c r="M48" s="334"/>
      <c r="N48" s="334"/>
      <c r="O48" s="334"/>
      <c r="P48" s="334"/>
      <c r="Q48" s="334"/>
      <c r="R48" s="334"/>
      <c r="S48" s="334"/>
      <c r="T48" s="334"/>
      <c r="U48" s="351"/>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334"/>
      <c r="AT48" s="334"/>
      <c r="AU48" s="334"/>
      <c r="AV48" s="334"/>
      <c r="AW48" s="334"/>
      <c r="AX48" s="334"/>
      <c r="AY48" s="334"/>
      <c r="AZ48" s="334"/>
      <c r="BA48" s="334"/>
      <c r="BB48" s="334"/>
      <c r="BC48" s="334"/>
      <c r="BD48" s="334"/>
      <c r="BE48" s="334"/>
      <c r="BF48" s="334"/>
      <c r="BG48" s="334"/>
    </row>
    <row r="49" spans="1:59" x14ac:dyDescent="0.2">
      <c r="A49" s="335"/>
      <c r="B49" s="334"/>
      <c r="C49" s="334"/>
      <c r="D49" s="334"/>
      <c r="E49" s="334"/>
      <c r="F49" s="334"/>
      <c r="G49" s="334"/>
      <c r="H49" s="334"/>
      <c r="I49" s="334"/>
      <c r="J49" s="334"/>
      <c r="K49" s="334"/>
      <c r="L49" s="334"/>
      <c r="M49" s="334"/>
      <c r="N49" s="334"/>
      <c r="O49" s="334"/>
      <c r="P49" s="334"/>
      <c r="Q49" s="334"/>
      <c r="R49" s="334"/>
      <c r="S49" s="334"/>
      <c r="T49" s="334"/>
      <c r="U49" s="351"/>
      <c r="V49" s="334"/>
      <c r="W49" s="334"/>
      <c r="X49" s="334"/>
      <c r="Y49" s="334"/>
      <c r="Z49" s="334"/>
      <c r="AA49" s="334"/>
      <c r="AB49" s="334"/>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334"/>
      <c r="AY49" s="334"/>
      <c r="AZ49" s="334"/>
      <c r="BA49" s="334"/>
      <c r="BB49" s="334"/>
      <c r="BC49" s="334"/>
      <c r="BD49" s="334"/>
      <c r="BE49" s="334"/>
      <c r="BF49" s="334"/>
      <c r="BG49" s="334"/>
    </row>
    <row r="50" spans="1:59" x14ac:dyDescent="0.2">
      <c r="A50" s="335"/>
      <c r="B50" s="334"/>
      <c r="C50" s="334"/>
      <c r="D50" s="334"/>
      <c r="E50" s="334"/>
      <c r="F50" s="334"/>
      <c r="G50" s="334"/>
      <c r="H50" s="334"/>
      <c r="I50" s="334"/>
      <c r="J50" s="334"/>
      <c r="K50" s="334"/>
      <c r="L50" s="334"/>
      <c r="M50" s="334"/>
      <c r="N50" s="334"/>
      <c r="O50" s="334"/>
      <c r="P50" s="334"/>
      <c r="Q50" s="334"/>
      <c r="R50" s="334"/>
      <c r="S50" s="334"/>
      <c r="T50" s="334"/>
      <c r="U50" s="351"/>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c r="AV50" s="334"/>
      <c r="AW50" s="334"/>
      <c r="AX50" s="334"/>
      <c r="AY50" s="334"/>
      <c r="AZ50" s="334"/>
      <c r="BA50" s="334"/>
      <c r="BB50" s="334"/>
      <c r="BC50" s="334"/>
      <c r="BD50" s="334"/>
      <c r="BE50" s="334"/>
      <c r="BF50" s="334"/>
      <c r="BG50" s="334"/>
    </row>
    <row r="51" spans="1:59" x14ac:dyDescent="0.2">
      <c r="A51" s="335"/>
      <c r="B51" s="334"/>
      <c r="C51" s="334"/>
      <c r="D51" s="334"/>
      <c r="E51" s="334"/>
      <c r="F51" s="334"/>
      <c r="G51" s="334"/>
      <c r="H51" s="334"/>
      <c r="I51" s="334"/>
      <c r="J51" s="334"/>
      <c r="K51" s="334"/>
      <c r="L51" s="334"/>
      <c r="M51" s="334"/>
      <c r="N51" s="334"/>
      <c r="O51" s="334"/>
      <c r="P51" s="334"/>
      <c r="Q51" s="334"/>
      <c r="R51" s="334"/>
      <c r="S51" s="334"/>
      <c r="T51" s="334"/>
      <c r="U51" s="351"/>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4"/>
      <c r="AY51" s="334"/>
      <c r="AZ51" s="334"/>
      <c r="BA51" s="334"/>
      <c r="BB51" s="334"/>
      <c r="BC51" s="334"/>
      <c r="BD51" s="334"/>
      <c r="BE51" s="334"/>
      <c r="BF51" s="334"/>
      <c r="BG51" s="334"/>
    </row>
    <row r="52" spans="1:59" x14ac:dyDescent="0.2">
      <c r="A52" s="335"/>
      <c r="B52" s="334"/>
      <c r="C52" s="334"/>
      <c r="D52" s="334"/>
      <c r="E52" s="334"/>
      <c r="F52" s="334"/>
      <c r="G52" s="334"/>
      <c r="H52" s="334"/>
      <c r="I52" s="334"/>
      <c r="J52" s="334"/>
      <c r="K52" s="334"/>
      <c r="L52" s="334"/>
      <c r="M52" s="334"/>
      <c r="N52" s="334"/>
      <c r="O52" s="334"/>
      <c r="P52" s="334"/>
      <c r="Q52" s="334"/>
      <c r="R52" s="334"/>
      <c r="S52" s="334"/>
      <c r="T52" s="334"/>
      <c r="U52" s="351"/>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334"/>
      <c r="AT52" s="334"/>
      <c r="AU52" s="334"/>
      <c r="AV52" s="334"/>
      <c r="AW52" s="334"/>
      <c r="AX52" s="334"/>
      <c r="AY52" s="334"/>
      <c r="AZ52" s="334"/>
      <c r="BA52" s="334"/>
      <c r="BB52" s="334"/>
      <c r="BC52" s="334"/>
      <c r="BD52" s="334"/>
      <c r="BE52" s="334"/>
      <c r="BF52" s="334"/>
      <c r="BG52" s="334"/>
    </row>
    <row r="53" spans="1:59" x14ac:dyDescent="0.2">
      <c r="A53" s="335"/>
      <c r="B53" s="334"/>
      <c r="C53" s="334"/>
      <c r="D53" s="334"/>
      <c r="E53" s="334"/>
      <c r="F53" s="334"/>
      <c r="G53" s="334"/>
      <c r="H53" s="334"/>
      <c r="I53" s="334"/>
      <c r="J53" s="334"/>
      <c r="K53" s="334"/>
      <c r="L53" s="334"/>
      <c r="M53" s="334"/>
      <c r="N53" s="334"/>
      <c r="O53" s="334"/>
      <c r="P53" s="334"/>
      <c r="Q53" s="334"/>
      <c r="R53" s="334"/>
      <c r="S53" s="334"/>
      <c r="T53" s="334"/>
      <c r="U53" s="351"/>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4"/>
      <c r="AY53" s="334"/>
      <c r="AZ53" s="334"/>
      <c r="BA53" s="334"/>
      <c r="BB53" s="334"/>
      <c r="BC53" s="334"/>
      <c r="BD53" s="334"/>
      <c r="BE53" s="334"/>
      <c r="BF53" s="334"/>
      <c r="BG53" s="334"/>
    </row>
    <row r="54" spans="1:59" x14ac:dyDescent="0.2">
      <c r="A54" s="335"/>
      <c r="B54" s="334"/>
      <c r="C54" s="334"/>
      <c r="D54" s="334"/>
      <c r="E54" s="334"/>
      <c r="F54" s="334"/>
      <c r="G54" s="334"/>
      <c r="H54" s="334"/>
      <c r="I54" s="334"/>
      <c r="J54" s="334"/>
      <c r="K54" s="334"/>
      <c r="L54" s="334"/>
      <c r="M54" s="334"/>
      <c r="N54" s="334"/>
      <c r="O54" s="334"/>
      <c r="P54" s="334"/>
      <c r="Q54" s="334"/>
      <c r="R54" s="334"/>
      <c r="S54" s="334"/>
      <c r="T54" s="334"/>
      <c r="U54" s="351"/>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4"/>
      <c r="BF54" s="334"/>
      <c r="BG54" s="334"/>
    </row>
    <row r="55" spans="1:59" x14ac:dyDescent="0.2">
      <c r="A55" s="335"/>
      <c r="B55" s="334"/>
      <c r="C55" s="334"/>
      <c r="D55" s="334"/>
      <c r="E55" s="334"/>
      <c r="F55" s="334"/>
      <c r="G55" s="334"/>
      <c r="H55" s="334"/>
      <c r="I55" s="334"/>
      <c r="J55" s="334"/>
      <c r="K55" s="334"/>
      <c r="L55" s="334"/>
      <c r="M55" s="334"/>
      <c r="N55" s="334"/>
      <c r="O55" s="334"/>
      <c r="P55" s="334"/>
      <c r="Q55" s="334"/>
      <c r="R55" s="334"/>
      <c r="S55" s="334"/>
      <c r="T55" s="334"/>
      <c r="U55" s="351"/>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c r="BF55" s="334"/>
      <c r="BG55" s="334"/>
    </row>
    <row r="56" spans="1:59" x14ac:dyDescent="0.2">
      <c r="A56" s="335"/>
      <c r="B56" s="334"/>
      <c r="C56" s="334"/>
      <c r="D56" s="334"/>
      <c r="E56" s="334"/>
      <c r="F56" s="334"/>
      <c r="G56" s="334"/>
      <c r="H56" s="334"/>
      <c r="I56" s="334"/>
      <c r="J56" s="334"/>
      <c r="K56" s="334"/>
      <c r="L56" s="334"/>
      <c r="M56" s="334"/>
      <c r="N56" s="334"/>
      <c r="O56" s="334"/>
      <c r="P56" s="334"/>
      <c r="Q56" s="334"/>
      <c r="R56" s="334"/>
      <c r="S56" s="334"/>
      <c r="T56" s="334"/>
      <c r="U56" s="351"/>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c r="BF56" s="334"/>
      <c r="BG56" s="334"/>
    </row>
    <row r="57" spans="1:59" x14ac:dyDescent="0.2">
      <c r="A57" s="335"/>
      <c r="B57" s="334"/>
      <c r="C57" s="334"/>
      <c r="D57" s="334"/>
      <c r="E57" s="334"/>
      <c r="F57" s="334"/>
      <c r="G57" s="334"/>
      <c r="H57" s="334"/>
      <c r="I57" s="334"/>
      <c r="J57" s="334"/>
      <c r="K57" s="334"/>
      <c r="L57" s="334"/>
      <c r="M57" s="334"/>
      <c r="N57" s="334"/>
      <c r="O57" s="334"/>
      <c r="P57" s="334"/>
      <c r="Q57" s="334"/>
      <c r="R57" s="334"/>
      <c r="S57" s="334"/>
      <c r="T57" s="334"/>
      <c r="U57" s="351"/>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c r="BF57" s="334"/>
      <c r="BG57" s="334"/>
    </row>
    <row r="58" spans="1:59" x14ac:dyDescent="0.2">
      <c r="A58" s="335"/>
      <c r="B58" s="334"/>
      <c r="C58" s="334"/>
      <c r="D58" s="334"/>
      <c r="E58" s="334"/>
      <c r="F58" s="334"/>
      <c r="G58" s="334"/>
      <c r="H58" s="334"/>
      <c r="I58" s="334"/>
      <c r="J58" s="334"/>
      <c r="K58" s="334"/>
      <c r="L58" s="334"/>
      <c r="M58" s="334"/>
      <c r="N58" s="334"/>
      <c r="O58" s="334"/>
      <c r="P58" s="334"/>
      <c r="Q58" s="334"/>
      <c r="R58" s="334"/>
      <c r="S58" s="334"/>
      <c r="T58" s="334"/>
      <c r="U58" s="351"/>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row>
    <row r="59" spans="1:59" x14ac:dyDescent="0.2">
      <c r="A59" s="335"/>
      <c r="B59" s="334"/>
      <c r="C59" s="334"/>
      <c r="D59" s="334"/>
      <c r="E59" s="334"/>
      <c r="F59" s="334"/>
      <c r="G59" s="334"/>
      <c r="H59" s="334"/>
      <c r="I59" s="334"/>
      <c r="J59" s="334"/>
      <c r="K59" s="334"/>
      <c r="L59" s="334"/>
      <c r="M59" s="334"/>
      <c r="N59" s="334"/>
      <c r="O59" s="334"/>
      <c r="P59" s="334"/>
      <c r="Q59" s="334"/>
      <c r="R59" s="334"/>
      <c r="S59" s="334"/>
      <c r="T59" s="334"/>
      <c r="U59" s="351"/>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c r="BF59" s="334"/>
      <c r="BG59" s="334"/>
    </row>
    <row r="60" spans="1:59" x14ac:dyDescent="0.2">
      <c r="A60" s="335"/>
      <c r="B60" s="334"/>
      <c r="C60" s="334"/>
      <c r="D60" s="334"/>
      <c r="E60" s="334"/>
      <c r="F60" s="334"/>
      <c r="G60" s="334"/>
      <c r="H60" s="334"/>
      <c r="I60" s="334"/>
      <c r="J60" s="334"/>
      <c r="K60" s="334"/>
      <c r="L60" s="334"/>
      <c r="M60" s="334"/>
      <c r="N60" s="334"/>
      <c r="O60" s="334"/>
      <c r="P60" s="334"/>
      <c r="Q60" s="334"/>
      <c r="R60" s="334"/>
      <c r="S60" s="334"/>
      <c r="T60" s="334"/>
      <c r="U60" s="351"/>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c r="BF60" s="334"/>
      <c r="BG60" s="334"/>
    </row>
    <row r="61" spans="1:59" x14ac:dyDescent="0.2">
      <c r="A61" s="335"/>
      <c r="B61" s="334"/>
      <c r="C61" s="334"/>
      <c r="D61" s="334"/>
      <c r="E61" s="334"/>
      <c r="F61" s="334"/>
      <c r="G61" s="334"/>
      <c r="H61" s="334"/>
      <c r="I61" s="334"/>
      <c r="J61" s="334"/>
      <c r="K61" s="334"/>
      <c r="L61" s="334"/>
      <c r="M61" s="334"/>
      <c r="N61" s="334"/>
      <c r="O61" s="334"/>
      <c r="P61" s="334"/>
      <c r="Q61" s="334"/>
      <c r="R61" s="334"/>
      <c r="S61" s="334"/>
      <c r="T61" s="334"/>
      <c r="U61" s="351"/>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c r="BF61" s="334"/>
      <c r="BG61" s="334"/>
    </row>
    <row r="62" spans="1:59" x14ac:dyDescent="0.2">
      <c r="A62" s="335"/>
      <c r="B62" s="334"/>
      <c r="C62" s="334"/>
      <c r="D62" s="334"/>
      <c r="E62" s="334"/>
      <c r="F62" s="334"/>
      <c r="G62" s="334"/>
      <c r="H62" s="334"/>
      <c r="I62" s="334"/>
      <c r="J62" s="334"/>
      <c r="K62" s="334"/>
      <c r="L62" s="334"/>
      <c r="M62" s="334"/>
      <c r="N62" s="334"/>
      <c r="O62" s="334"/>
      <c r="P62" s="334"/>
      <c r="Q62" s="334"/>
      <c r="R62" s="334"/>
      <c r="S62" s="334"/>
      <c r="T62" s="334"/>
      <c r="U62" s="351"/>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row>
    <row r="63" spans="1:59" x14ac:dyDescent="0.2">
      <c r="A63" s="335"/>
      <c r="B63" s="334"/>
      <c r="C63" s="334"/>
      <c r="D63" s="334"/>
      <c r="E63" s="334"/>
      <c r="F63" s="334"/>
      <c r="G63" s="334"/>
      <c r="H63" s="334"/>
      <c r="I63" s="334"/>
      <c r="J63" s="334"/>
      <c r="K63" s="334"/>
      <c r="L63" s="334"/>
      <c r="M63" s="334"/>
      <c r="N63" s="334"/>
      <c r="O63" s="334"/>
      <c r="P63" s="334"/>
      <c r="Q63" s="334"/>
      <c r="R63" s="334"/>
      <c r="S63" s="334"/>
      <c r="T63" s="334"/>
      <c r="U63" s="351"/>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c r="BF63" s="334"/>
      <c r="BG63" s="334"/>
    </row>
    <row r="64" spans="1:59" x14ac:dyDescent="0.2">
      <c r="A64" s="335"/>
      <c r="B64" s="334"/>
      <c r="C64" s="334"/>
      <c r="D64" s="334"/>
      <c r="E64" s="334"/>
      <c r="F64" s="334"/>
      <c r="G64" s="334"/>
      <c r="H64" s="334"/>
      <c r="I64" s="334"/>
      <c r="J64" s="334"/>
      <c r="K64" s="334"/>
      <c r="L64" s="334"/>
      <c r="M64" s="334"/>
      <c r="N64" s="334"/>
      <c r="O64" s="334"/>
      <c r="P64" s="334"/>
      <c r="Q64" s="334"/>
      <c r="R64" s="334"/>
      <c r="S64" s="334"/>
      <c r="T64" s="334"/>
      <c r="U64" s="351"/>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c r="BF64" s="334"/>
      <c r="BG64" s="334"/>
    </row>
    <row r="65" spans="1:59" x14ac:dyDescent="0.2">
      <c r="A65" s="335"/>
      <c r="B65" s="334"/>
      <c r="C65" s="334"/>
      <c r="D65" s="334"/>
      <c r="E65" s="334"/>
      <c r="F65" s="334"/>
      <c r="G65" s="334"/>
      <c r="H65" s="334"/>
      <c r="I65" s="334"/>
      <c r="J65" s="334"/>
      <c r="K65" s="334"/>
      <c r="L65" s="334"/>
      <c r="M65" s="334"/>
      <c r="N65" s="334"/>
      <c r="O65" s="334"/>
      <c r="P65" s="334"/>
      <c r="Q65" s="334"/>
      <c r="R65" s="334"/>
      <c r="S65" s="334"/>
      <c r="T65" s="334"/>
      <c r="U65" s="351"/>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row>
    <row r="66" spans="1:59" x14ac:dyDescent="0.2">
      <c r="A66" s="335"/>
      <c r="B66" s="334"/>
      <c r="C66" s="334"/>
      <c r="D66" s="334"/>
      <c r="E66" s="334"/>
      <c r="F66" s="334"/>
      <c r="G66" s="334"/>
      <c r="H66" s="334"/>
      <c r="I66" s="334"/>
      <c r="J66" s="334"/>
      <c r="K66" s="334"/>
      <c r="L66" s="334"/>
      <c r="M66" s="334"/>
      <c r="N66" s="334"/>
      <c r="O66" s="334"/>
      <c r="P66" s="334"/>
      <c r="Q66" s="334"/>
      <c r="R66" s="334"/>
      <c r="S66" s="334"/>
      <c r="T66" s="334"/>
      <c r="U66" s="351"/>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c r="BF66" s="334"/>
      <c r="BG66" s="334"/>
    </row>
    <row r="67" spans="1:59" x14ac:dyDescent="0.2">
      <c r="A67" s="335"/>
      <c r="B67" s="334"/>
      <c r="C67" s="334"/>
      <c r="D67" s="334"/>
      <c r="E67" s="334"/>
      <c r="F67" s="334"/>
      <c r="G67" s="334"/>
      <c r="H67" s="334"/>
      <c r="I67" s="334"/>
      <c r="J67" s="334"/>
      <c r="K67" s="334"/>
      <c r="L67" s="334"/>
      <c r="M67" s="334"/>
      <c r="N67" s="334"/>
      <c r="O67" s="334"/>
      <c r="P67" s="334"/>
      <c r="Q67" s="334"/>
      <c r="R67" s="334"/>
      <c r="S67" s="334"/>
      <c r="T67" s="334"/>
      <c r="U67" s="351"/>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c r="BF67" s="334"/>
      <c r="BG67" s="334"/>
    </row>
    <row r="68" spans="1:59" x14ac:dyDescent="0.2">
      <c r="A68" s="335"/>
      <c r="B68" s="334"/>
      <c r="C68" s="334"/>
      <c r="D68" s="334"/>
      <c r="E68" s="334"/>
      <c r="F68" s="334"/>
      <c r="G68" s="334"/>
      <c r="H68" s="334"/>
      <c r="I68" s="334"/>
      <c r="J68" s="334"/>
      <c r="K68" s="334"/>
      <c r="L68" s="334"/>
      <c r="M68" s="334"/>
      <c r="N68" s="334"/>
      <c r="O68" s="334"/>
      <c r="P68" s="334"/>
      <c r="Q68" s="334"/>
      <c r="R68" s="334"/>
      <c r="S68" s="334"/>
      <c r="T68" s="334"/>
      <c r="U68" s="351"/>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row>
    <row r="69" spans="1:59" x14ac:dyDescent="0.2">
      <c r="A69" s="335"/>
      <c r="B69" s="334"/>
      <c r="C69" s="334"/>
      <c r="D69" s="334"/>
      <c r="E69" s="334"/>
      <c r="F69" s="334"/>
      <c r="G69" s="334"/>
      <c r="H69" s="334"/>
      <c r="I69" s="334"/>
      <c r="J69" s="334"/>
      <c r="K69" s="334"/>
      <c r="L69" s="334"/>
      <c r="M69" s="334"/>
      <c r="N69" s="334"/>
      <c r="O69" s="334"/>
      <c r="P69" s="334"/>
      <c r="Q69" s="334"/>
      <c r="R69" s="334"/>
      <c r="S69" s="334"/>
      <c r="T69" s="334"/>
      <c r="U69" s="351"/>
      <c r="V69" s="334"/>
      <c r="W69" s="334"/>
      <c r="X69" s="334"/>
      <c r="Y69" s="334"/>
      <c r="Z69" s="334"/>
      <c r="AA69" s="334"/>
      <c r="AB69" s="334"/>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row>
    <row r="70" spans="1:59" x14ac:dyDescent="0.2">
      <c r="A70" s="335"/>
      <c r="B70" s="334"/>
      <c r="C70" s="334"/>
      <c r="D70" s="334"/>
      <c r="E70" s="334"/>
      <c r="F70" s="334"/>
      <c r="G70" s="334"/>
      <c r="H70" s="334"/>
      <c r="I70" s="334"/>
      <c r="J70" s="334"/>
      <c r="K70" s="334"/>
      <c r="L70" s="334"/>
      <c r="M70" s="334"/>
      <c r="N70" s="334"/>
      <c r="O70" s="334"/>
      <c r="P70" s="334"/>
      <c r="Q70" s="334"/>
      <c r="R70" s="334"/>
      <c r="S70" s="334"/>
      <c r="T70" s="334"/>
      <c r="U70" s="351"/>
      <c r="V70" s="334"/>
      <c r="W70" s="334"/>
      <c r="X70" s="334"/>
      <c r="Y70" s="334"/>
      <c r="Z70" s="334"/>
      <c r="AA70" s="334"/>
      <c r="AB70" s="334"/>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row>
    <row r="71" spans="1:59" x14ac:dyDescent="0.2">
      <c r="A71" s="335"/>
      <c r="B71" s="334"/>
      <c r="C71" s="334"/>
      <c r="D71" s="334"/>
      <c r="E71" s="334"/>
      <c r="F71" s="334"/>
      <c r="G71" s="334"/>
      <c r="H71" s="334"/>
      <c r="I71" s="334"/>
      <c r="J71" s="334"/>
      <c r="K71" s="334"/>
      <c r="L71" s="334"/>
      <c r="M71" s="334"/>
      <c r="N71" s="334"/>
      <c r="O71" s="334"/>
      <c r="P71" s="334"/>
      <c r="Q71" s="334"/>
      <c r="R71" s="334"/>
      <c r="S71" s="334"/>
      <c r="T71" s="334"/>
      <c r="U71" s="351"/>
      <c r="V71" s="334"/>
      <c r="W71" s="334"/>
      <c r="X71" s="334"/>
      <c r="Y71" s="334"/>
      <c r="Z71" s="334"/>
      <c r="AA71" s="334"/>
      <c r="AB71" s="334"/>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row>
    <row r="72" spans="1:59" x14ac:dyDescent="0.2">
      <c r="A72" s="335"/>
      <c r="B72" s="334"/>
      <c r="C72" s="334"/>
      <c r="D72" s="334"/>
      <c r="E72" s="334"/>
      <c r="F72" s="334"/>
      <c r="G72" s="334"/>
      <c r="H72" s="334"/>
      <c r="I72" s="334"/>
      <c r="J72" s="334"/>
      <c r="K72" s="334"/>
      <c r="L72" s="334"/>
      <c r="M72" s="334"/>
      <c r="N72" s="334"/>
      <c r="O72" s="334"/>
      <c r="P72" s="334"/>
      <c r="Q72" s="334"/>
      <c r="R72" s="334"/>
      <c r="S72" s="334"/>
      <c r="T72" s="334"/>
      <c r="U72" s="351"/>
      <c r="V72" s="334"/>
      <c r="W72" s="334"/>
      <c r="X72" s="334"/>
      <c r="Y72" s="334"/>
      <c r="Z72" s="334"/>
      <c r="AA72" s="334"/>
      <c r="AB72" s="334"/>
      <c r="AC72" s="334"/>
      <c r="AD72" s="334"/>
      <c r="AE72" s="334"/>
      <c r="AF72" s="334"/>
      <c r="AG72" s="334"/>
      <c r="AH72" s="334"/>
      <c r="AI72" s="334"/>
      <c r="AJ72" s="334"/>
      <c r="AK72" s="334"/>
      <c r="AL72" s="334"/>
      <c r="AM72" s="334"/>
      <c r="AN72" s="334"/>
      <c r="AO72" s="334"/>
      <c r="AP72" s="334"/>
      <c r="AQ72" s="334"/>
      <c r="AR72" s="334"/>
      <c r="AS72" s="334"/>
      <c r="AT72" s="334"/>
      <c r="AU72" s="334"/>
      <c r="AV72" s="334"/>
      <c r="AW72" s="334"/>
      <c r="AX72" s="334"/>
      <c r="AY72" s="334"/>
      <c r="AZ72" s="334"/>
      <c r="BA72" s="334"/>
      <c r="BB72" s="334"/>
      <c r="BC72" s="334"/>
      <c r="BD72" s="334"/>
      <c r="BE72" s="334"/>
      <c r="BF72" s="334"/>
      <c r="BG72" s="334"/>
    </row>
    <row r="73" spans="1:59" x14ac:dyDescent="0.2">
      <c r="A73" s="335"/>
      <c r="B73" s="334"/>
      <c r="C73" s="334"/>
      <c r="D73" s="334"/>
      <c r="E73" s="334"/>
      <c r="F73" s="334"/>
      <c r="G73" s="334"/>
      <c r="H73" s="334"/>
      <c r="I73" s="334"/>
      <c r="J73" s="334"/>
      <c r="K73" s="334"/>
      <c r="L73" s="334"/>
      <c r="M73" s="334"/>
      <c r="N73" s="334"/>
      <c r="O73" s="334"/>
      <c r="P73" s="334"/>
      <c r="Q73" s="334"/>
      <c r="R73" s="334"/>
      <c r="S73" s="334"/>
      <c r="T73" s="334"/>
      <c r="U73" s="351"/>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4"/>
      <c r="AY73" s="334"/>
      <c r="AZ73" s="334"/>
      <c r="BA73" s="334"/>
      <c r="BB73" s="334"/>
      <c r="BC73" s="334"/>
      <c r="BD73" s="334"/>
      <c r="BE73" s="334"/>
      <c r="BF73" s="334"/>
      <c r="BG73" s="334"/>
    </row>
    <row r="74" spans="1:59" x14ac:dyDescent="0.2">
      <c r="U74" s="18"/>
    </row>
    <row r="75" spans="1:59" x14ac:dyDescent="0.2">
      <c r="U75" s="18"/>
    </row>
    <row r="76" spans="1:59" x14ac:dyDescent="0.2">
      <c r="U76" s="18"/>
    </row>
    <row r="77" spans="1:59" x14ac:dyDescent="0.2">
      <c r="U77" s="18"/>
    </row>
    <row r="78" spans="1:59" x14ac:dyDescent="0.2">
      <c r="U78" s="18"/>
    </row>
    <row r="79" spans="1:59" x14ac:dyDescent="0.2">
      <c r="U79" s="18"/>
    </row>
    <row r="80" spans="1:59" x14ac:dyDescent="0.2">
      <c r="U80" s="18"/>
    </row>
    <row r="81" spans="21:21" x14ac:dyDescent="0.2">
      <c r="U81" s="18"/>
    </row>
    <row r="82" spans="21:21" x14ac:dyDescent="0.2">
      <c r="U82" s="18"/>
    </row>
    <row r="83" spans="21:21" x14ac:dyDescent="0.2">
      <c r="U83" s="18"/>
    </row>
    <row r="84" spans="21:21" x14ac:dyDescent="0.2">
      <c r="U84" s="18"/>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65"/>
  <sheetViews>
    <sheetView showGridLines="0" zoomScale="90" zoomScaleNormal="90" workbookViewId="0">
      <pane xSplit="2" ySplit="4" topLeftCell="C42"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4.6640625" style="54" customWidth="1"/>
    <col min="2" max="2" width="25.6640625" style="54" customWidth="1"/>
    <col min="3" max="4" width="12.6640625" style="54" customWidth="1"/>
    <col min="5" max="16384" width="9" style="54"/>
  </cols>
  <sheetData>
    <row r="1" spans="1:6" x14ac:dyDescent="0.2">
      <c r="A1" s="558" t="s">
        <v>383</v>
      </c>
      <c r="B1" s="357"/>
      <c r="C1" s="357"/>
      <c r="D1" s="357"/>
      <c r="E1" s="357"/>
      <c r="F1" s="357"/>
    </row>
    <row r="2" spans="1:6" x14ac:dyDescent="0.2">
      <c r="A2" s="357"/>
      <c r="B2" s="357"/>
      <c r="C2" s="357"/>
      <c r="D2" s="357"/>
      <c r="E2" s="357"/>
      <c r="F2" s="357"/>
    </row>
    <row r="3" spans="1:6" x14ac:dyDescent="0.2">
      <c r="A3" s="692" t="s">
        <v>183</v>
      </c>
      <c r="B3" s="693"/>
      <c r="C3" s="688" t="s">
        <v>7</v>
      </c>
      <c r="D3" s="688" t="s">
        <v>59</v>
      </c>
      <c r="E3" s="357"/>
      <c r="F3" s="357"/>
    </row>
    <row r="4" spans="1:6" x14ac:dyDescent="0.2">
      <c r="A4" s="694"/>
      <c r="B4" s="695"/>
      <c r="C4" s="689"/>
      <c r="D4" s="689"/>
      <c r="E4" s="357"/>
      <c r="F4" s="357"/>
    </row>
    <row r="5" spans="1:6" ht="17.100000000000001" customHeight="1" x14ac:dyDescent="0.2">
      <c r="A5" s="358" t="s">
        <v>255</v>
      </c>
      <c r="B5" s="359" t="s">
        <v>256</v>
      </c>
      <c r="C5" s="559">
        <v>0.64523593864062168</v>
      </c>
      <c r="D5" s="560">
        <v>0.35476406135937827</v>
      </c>
      <c r="E5" s="357"/>
      <c r="F5" s="357"/>
    </row>
    <row r="6" spans="1:6" ht="17.100000000000001" customHeight="1" x14ac:dyDescent="0.2">
      <c r="A6" s="358" t="s">
        <v>257</v>
      </c>
      <c r="B6" s="359" t="s">
        <v>258</v>
      </c>
      <c r="C6" s="561">
        <v>0.8563840864758927</v>
      </c>
      <c r="D6" s="560">
        <v>0.14361591352410727</v>
      </c>
      <c r="E6" s="357"/>
      <c r="F6" s="357"/>
    </row>
    <row r="7" spans="1:6" ht="17.100000000000001" customHeight="1" x14ac:dyDescent="0.2">
      <c r="A7" s="358" t="s">
        <v>259</v>
      </c>
      <c r="B7" s="359" t="s">
        <v>260</v>
      </c>
      <c r="C7" s="561">
        <v>0.40991575388009316</v>
      </c>
      <c r="D7" s="560">
        <v>0.59008424611990684</v>
      </c>
      <c r="E7" s="357"/>
      <c r="F7" s="357"/>
    </row>
    <row r="8" spans="1:6" ht="17.100000000000001" customHeight="1" x14ac:dyDescent="0.2">
      <c r="A8" s="358" t="s">
        <v>263</v>
      </c>
      <c r="B8" s="359" t="s">
        <v>261</v>
      </c>
      <c r="C8" s="561">
        <v>5.2308604401407277E-2</v>
      </c>
      <c r="D8" s="560">
        <v>0.94769139559859272</v>
      </c>
      <c r="E8" s="357"/>
      <c r="F8" s="357"/>
    </row>
    <row r="9" spans="1:6" ht="17.100000000000001" customHeight="1" x14ac:dyDescent="0.2">
      <c r="A9" s="358">
        <v>11</v>
      </c>
      <c r="B9" s="359" t="s">
        <v>262</v>
      </c>
      <c r="C9" s="561">
        <v>0.1685345543539698</v>
      </c>
      <c r="D9" s="560">
        <v>0.8314654456460302</v>
      </c>
      <c r="E9" s="357"/>
      <c r="F9" s="357"/>
    </row>
    <row r="10" spans="1:6" ht="17.100000000000001" customHeight="1" x14ac:dyDescent="0.2">
      <c r="A10" s="358">
        <v>15</v>
      </c>
      <c r="B10" s="359" t="s">
        <v>264</v>
      </c>
      <c r="C10" s="561">
        <v>7.3574075753341517E-2</v>
      </c>
      <c r="D10" s="560">
        <v>0.92642592424665848</v>
      </c>
      <c r="E10" s="357"/>
      <c r="F10" s="357"/>
    </row>
    <row r="11" spans="1:6" ht="17.100000000000001" customHeight="1" x14ac:dyDescent="0.2">
      <c r="A11" s="358">
        <v>16</v>
      </c>
      <c r="B11" s="359" t="s">
        <v>265</v>
      </c>
      <c r="C11" s="561">
        <v>0.30753116146768145</v>
      </c>
      <c r="D11" s="560">
        <v>0.69246883853231855</v>
      </c>
      <c r="E11" s="357"/>
      <c r="F11" s="357"/>
    </row>
    <row r="12" spans="1:6" ht="17.100000000000001" customHeight="1" x14ac:dyDescent="0.2">
      <c r="A12" s="358">
        <v>20</v>
      </c>
      <c r="B12" s="359" t="s">
        <v>266</v>
      </c>
      <c r="C12" s="561">
        <v>5.1861191133757201E-2</v>
      </c>
      <c r="D12" s="560">
        <v>0.9481388088662428</v>
      </c>
      <c r="E12" s="357"/>
      <c r="F12" s="357"/>
    </row>
    <row r="13" spans="1:6" ht="17.100000000000001" customHeight="1" x14ac:dyDescent="0.2">
      <c r="A13" s="358">
        <v>21</v>
      </c>
      <c r="B13" s="359" t="s">
        <v>267</v>
      </c>
      <c r="C13" s="561">
        <v>3.5495573837728722E-2</v>
      </c>
      <c r="D13" s="560">
        <v>0.96450442616227128</v>
      </c>
      <c r="E13" s="357"/>
      <c r="F13" s="357"/>
    </row>
    <row r="14" spans="1:6" ht="17.100000000000001" customHeight="1" x14ac:dyDescent="0.2">
      <c r="A14" s="358">
        <v>22</v>
      </c>
      <c r="B14" s="359" t="s">
        <v>349</v>
      </c>
      <c r="C14" s="561">
        <v>0.27014248014019482</v>
      </c>
      <c r="D14" s="560">
        <v>0.72985751985980518</v>
      </c>
      <c r="E14" s="357"/>
      <c r="F14" s="357"/>
    </row>
    <row r="15" spans="1:6" ht="17.100000000000001" customHeight="1" x14ac:dyDescent="0.2">
      <c r="A15" s="358">
        <v>25</v>
      </c>
      <c r="B15" s="359" t="s">
        <v>268</v>
      </c>
      <c r="C15" s="561">
        <v>0.56085885051352258</v>
      </c>
      <c r="D15" s="560">
        <v>0.43914114948647737</v>
      </c>
      <c r="E15" s="357"/>
      <c r="F15" s="357"/>
    </row>
    <row r="16" spans="1:6" ht="17.100000000000001" customHeight="1" x14ac:dyDescent="0.2">
      <c r="A16" s="358">
        <v>26</v>
      </c>
      <c r="B16" s="359" t="s">
        <v>269</v>
      </c>
      <c r="C16" s="561">
        <v>0.21789816813389928</v>
      </c>
      <c r="D16" s="560">
        <v>0.78210183186610072</v>
      </c>
      <c r="E16" s="357"/>
      <c r="F16" s="357"/>
    </row>
    <row r="17" spans="1:6" ht="17.100000000000001" customHeight="1" x14ac:dyDescent="0.2">
      <c r="A17" s="358">
        <v>27</v>
      </c>
      <c r="B17" s="359" t="s">
        <v>270</v>
      </c>
      <c r="C17" s="561">
        <v>0.19141894773723644</v>
      </c>
      <c r="D17" s="560">
        <v>0.80858105226276356</v>
      </c>
      <c r="E17" s="357"/>
      <c r="F17" s="357"/>
    </row>
    <row r="18" spans="1:6" ht="17.100000000000001" customHeight="1" x14ac:dyDescent="0.2">
      <c r="A18" s="358">
        <v>28</v>
      </c>
      <c r="B18" s="359" t="s">
        <v>271</v>
      </c>
      <c r="C18" s="561">
        <v>0.15479076671729541</v>
      </c>
      <c r="D18" s="560">
        <v>0.84520923328270459</v>
      </c>
      <c r="E18" s="357"/>
      <c r="F18" s="357"/>
    </row>
    <row r="19" spans="1:6" ht="17.100000000000001" customHeight="1" x14ac:dyDescent="0.2">
      <c r="A19" s="358">
        <v>29</v>
      </c>
      <c r="B19" s="359" t="s">
        <v>358</v>
      </c>
      <c r="C19" s="561">
        <v>0.23449402462830726</v>
      </c>
      <c r="D19" s="560">
        <v>0.76550597537169274</v>
      </c>
      <c r="E19" s="357"/>
      <c r="F19" s="357"/>
    </row>
    <row r="20" spans="1:6" ht="17.100000000000001" customHeight="1" x14ac:dyDescent="0.2">
      <c r="A20" s="358">
        <v>30</v>
      </c>
      <c r="B20" s="359" t="s">
        <v>351</v>
      </c>
      <c r="C20" s="561">
        <v>0.65575035969815409</v>
      </c>
      <c r="D20" s="560">
        <v>0.34424964030184591</v>
      </c>
      <c r="E20" s="357"/>
      <c r="F20" s="357"/>
    </row>
    <row r="21" spans="1:6" ht="17.100000000000001" customHeight="1" x14ac:dyDescent="0.2">
      <c r="A21" s="358">
        <v>31</v>
      </c>
      <c r="B21" s="359" t="s">
        <v>352</v>
      </c>
      <c r="C21" s="561">
        <v>0.15292646048856229</v>
      </c>
      <c r="D21" s="560">
        <v>0.84707353951143771</v>
      </c>
      <c r="E21" s="357"/>
      <c r="F21" s="357"/>
    </row>
    <row r="22" spans="1:6" ht="17.100000000000001" customHeight="1" x14ac:dyDescent="0.2">
      <c r="A22" s="358">
        <v>32</v>
      </c>
      <c r="B22" s="359" t="s">
        <v>272</v>
      </c>
      <c r="C22" s="561">
        <v>7.6360752473255689E-3</v>
      </c>
      <c r="D22" s="560">
        <v>0.99236392475267443</v>
      </c>
      <c r="E22" s="357"/>
      <c r="F22" s="357"/>
    </row>
    <row r="23" spans="1:6" ht="17.100000000000001" customHeight="1" x14ac:dyDescent="0.2">
      <c r="A23" s="358">
        <v>33</v>
      </c>
      <c r="B23" s="359" t="s">
        <v>273</v>
      </c>
      <c r="C23" s="561">
        <v>0.25041266014902763</v>
      </c>
      <c r="D23" s="560">
        <v>0.74958733985097237</v>
      </c>
      <c r="E23" s="357"/>
      <c r="F23" s="357"/>
    </row>
    <row r="24" spans="1:6" ht="17.100000000000001" customHeight="1" x14ac:dyDescent="0.2">
      <c r="A24" s="358">
        <v>34</v>
      </c>
      <c r="B24" s="359" t="s">
        <v>353</v>
      </c>
      <c r="C24" s="561">
        <v>9.5154664819196988E-4</v>
      </c>
      <c r="D24" s="560">
        <v>0.99904845335180803</v>
      </c>
      <c r="E24" s="357"/>
      <c r="F24" s="357"/>
    </row>
    <row r="25" spans="1:6" ht="17.100000000000001" customHeight="1" x14ac:dyDescent="0.2">
      <c r="A25" s="358">
        <v>35</v>
      </c>
      <c r="B25" s="359" t="s">
        <v>274</v>
      </c>
      <c r="C25" s="561">
        <v>2.4678024320845204E-2</v>
      </c>
      <c r="D25" s="560">
        <v>0.9753219756791548</v>
      </c>
      <c r="E25" s="357"/>
      <c r="F25" s="357"/>
    </row>
    <row r="26" spans="1:6" ht="17.100000000000001" customHeight="1" x14ac:dyDescent="0.2">
      <c r="A26" s="358">
        <v>39</v>
      </c>
      <c r="B26" s="359" t="s">
        <v>354</v>
      </c>
      <c r="C26" s="561">
        <v>0.22036476120568127</v>
      </c>
      <c r="D26" s="560">
        <v>0.77963523879431873</v>
      </c>
      <c r="E26" s="357"/>
      <c r="F26" s="357"/>
    </row>
    <row r="27" spans="1:6" ht="17.100000000000001" customHeight="1" x14ac:dyDescent="0.2">
      <c r="A27" s="358">
        <v>41</v>
      </c>
      <c r="B27" s="359" t="s">
        <v>275</v>
      </c>
      <c r="C27" s="561">
        <v>1</v>
      </c>
      <c r="D27" s="560">
        <v>0</v>
      </c>
      <c r="E27" s="357"/>
      <c r="F27" s="357"/>
    </row>
    <row r="28" spans="1:6" ht="17.100000000000001" customHeight="1" x14ac:dyDescent="0.2">
      <c r="A28" s="358">
        <v>46</v>
      </c>
      <c r="B28" s="359" t="s">
        <v>387</v>
      </c>
      <c r="C28" s="561">
        <v>0.62909366281054369</v>
      </c>
      <c r="D28" s="560">
        <v>0.37090633718945637</v>
      </c>
      <c r="E28" s="357"/>
      <c r="F28" s="357"/>
    </row>
    <row r="29" spans="1:6" ht="17.100000000000001" customHeight="1" x14ac:dyDescent="0.2">
      <c r="A29" s="358">
        <v>47</v>
      </c>
      <c r="B29" s="359" t="s">
        <v>355</v>
      </c>
      <c r="C29" s="561">
        <v>1</v>
      </c>
      <c r="D29" s="560">
        <v>0</v>
      </c>
      <c r="E29" s="357"/>
      <c r="F29" s="357"/>
    </row>
    <row r="30" spans="1:6" ht="17.100000000000001" customHeight="1" x14ac:dyDescent="0.2">
      <c r="A30" s="358">
        <v>48</v>
      </c>
      <c r="B30" s="359" t="s">
        <v>356</v>
      </c>
      <c r="C30" s="561">
        <v>1</v>
      </c>
      <c r="D30" s="560">
        <v>0</v>
      </c>
      <c r="E30" s="357"/>
      <c r="F30" s="357"/>
    </row>
    <row r="31" spans="1:6" ht="17.100000000000001" customHeight="1" x14ac:dyDescent="0.2">
      <c r="A31" s="358">
        <v>51</v>
      </c>
      <c r="B31" s="359" t="s">
        <v>276</v>
      </c>
      <c r="C31" s="561">
        <v>0.49382988606300171</v>
      </c>
      <c r="D31" s="560">
        <v>0.50617011393699829</v>
      </c>
      <c r="E31" s="357"/>
      <c r="F31" s="357"/>
    </row>
    <row r="32" spans="1:6" ht="17.100000000000001" customHeight="1" x14ac:dyDescent="0.2">
      <c r="A32" s="358">
        <v>53</v>
      </c>
      <c r="B32" s="359" t="s">
        <v>277</v>
      </c>
      <c r="C32" s="561">
        <v>0.61377428415537905</v>
      </c>
      <c r="D32" s="560">
        <v>0.38622571584462101</v>
      </c>
      <c r="E32" s="357"/>
      <c r="F32" s="357"/>
    </row>
    <row r="33" spans="1:6" ht="17.100000000000001" customHeight="1" x14ac:dyDescent="0.2">
      <c r="A33" s="358">
        <v>55</v>
      </c>
      <c r="B33" s="359" t="s">
        <v>278</v>
      </c>
      <c r="C33" s="561">
        <v>1</v>
      </c>
      <c r="D33" s="560">
        <v>0</v>
      </c>
      <c r="E33" s="357"/>
      <c r="F33" s="357"/>
    </row>
    <row r="34" spans="1:6" ht="17.100000000000001" customHeight="1" x14ac:dyDescent="0.2">
      <c r="A34" s="358">
        <v>57</v>
      </c>
      <c r="B34" s="359" t="s">
        <v>279</v>
      </c>
      <c r="C34" s="561">
        <v>0.75060904331604561</v>
      </c>
      <c r="D34" s="560">
        <v>0.24939095668395442</v>
      </c>
      <c r="E34" s="357"/>
      <c r="F34" s="357"/>
    </row>
    <row r="35" spans="1:6" ht="17.100000000000001" customHeight="1" x14ac:dyDescent="0.2">
      <c r="A35" s="358">
        <v>59</v>
      </c>
      <c r="B35" s="359" t="s">
        <v>280</v>
      </c>
      <c r="C35" s="561">
        <v>0.7880714741838426</v>
      </c>
      <c r="D35" s="560">
        <v>0.21192852581615737</v>
      </c>
      <c r="E35" s="357"/>
      <c r="F35" s="357"/>
    </row>
    <row r="36" spans="1:6" ht="17.100000000000001" customHeight="1" x14ac:dyDescent="0.2">
      <c r="A36" s="358">
        <v>61</v>
      </c>
      <c r="B36" s="359" t="s">
        <v>281</v>
      </c>
      <c r="C36" s="561">
        <v>1</v>
      </c>
      <c r="D36" s="560">
        <v>0</v>
      </c>
      <c r="E36" s="357"/>
      <c r="F36" s="357"/>
    </row>
    <row r="37" spans="1:6" ht="17.100000000000001" customHeight="1" x14ac:dyDescent="0.2">
      <c r="A37" s="358">
        <v>63</v>
      </c>
      <c r="B37" s="359" t="s">
        <v>282</v>
      </c>
      <c r="C37" s="561">
        <v>0.95522239103521578</v>
      </c>
      <c r="D37" s="560">
        <v>4.477760896478427E-2</v>
      </c>
      <c r="E37" s="357"/>
      <c r="F37" s="357"/>
    </row>
    <row r="38" spans="1:6" ht="17.100000000000001" customHeight="1" x14ac:dyDescent="0.2">
      <c r="A38" s="358">
        <v>64</v>
      </c>
      <c r="B38" s="359" t="s">
        <v>283</v>
      </c>
      <c r="C38" s="561">
        <v>0.99080284684038067</v>
      </c>
      <c r="D38" s="560">
        <v>9.1971531596193208E-3</v>
      </c>
      <c r="E38" s="357"/>
      <c r="F38" s="357"/>
    </row>
    <row r="39" spans="1:6" ht="17.100000000000001" customHeight="1" x14ac:dyDescent="0.2">
      <c r="A39" s="342">
        <v>65</v>
      </c>
      <c r="B39" s="343" t="s">
        <v>357</v>
      </c>
      <c r="C39" s="561">
        <v>0.98187347695267513</v>
      </c>
      <c r="D39" s="560">
        <v>1.8126523047324924E-2</v>
      </c>
      <c r="E39" s="357"/>
      <c r="F39" s="357"/>
    </row>
    <row r="40" spans="1:6" ht="17.100000000000001" customHeight="1" x14ac:dyDescent="0.2">
      <c r="A40" s="342">
        <v>66</v>
      </c>
      <c r="B40" s="343" t="s">
        <v>284</v>
      </c>
      <c r="C40" s="561">
        <v>0.6805114875291528</v>
      </c>
      <c r="D40" s="560">
        <v>0.3194885124708472</v>
      </c>
      <c r="E40" s="357"/>
      <c r="F40" s="357"/>
    </row>
    <row r="41" spans="1:6" ht="17.100000000000001" customHeight="1" x14ac:dyDescent="0.2">
      <c r="A41" s="342">
        <v>67</v>
      </c>
      <c r="B41" s="343" t="s">
        <v>285</v>
      </c>
      <c r="C41" s="561">
        <v>0.82030496683323129</v>
      </c>
      <c r="D41" s="560">
        <v>0.17969503316676874</v>
      </c>
      <c r="E41" s="357"/>
      <c r="F41" s="357"/>
    </row>
    <row r="42" spans="1:6" ht="17.100000000000001" customHeight="1" x14ac:dyDescent="0.2">
      <c r="A42" s="342">
        <v>68</v>
      </c>
      <c r="B42" s="343" t="s">
        <v>286</v>
      </c>
      <c r="C42" s="561">
        <v>1</v>
      </c>
      <c r="D42" s="560">
        <v>0</v>
      </c>
      <c r="E42" s="357"/>
      <c r="F42" s="357"/>
    </row>
    <row r="43" spans="1:6" ht="17.100000000000001" customHeight="1" thickBot="1" x14ac:dyDescent="0.25">
      <c r="A43" s="342">
        <v>69</v>
      </c>
      <c r="B43" s="343" t="s">
        <v>287</v>
      </c>
      <c r="C43" s="561">
        <v>7.0739845855236627E-3</v>
      </c>
      <c r="D43" s="560">
        <v>0.99292601541447634</v>
      </c>
      <c r="E43" s="357"/>
      <c r="F43" s="357"/>
    </row>
    <row r="44" spans="1:6" ht="20.100000000000001" customHeight="1" thickTop="1" x14ac:dyDescent="0.2">
      <c r="A44" s="690" t="s">
        <v>238</v>
      </c>
      <c r="B44" s="691"/>
      <c r="C44" s="562">
        <v>0.6466848253430928</v>
      </c>
      <c r="D44" s="563">
        <v>0.35331517465690726</v>
      </c>
      <c r="E44" s="357"/>
      <c r="F44" s="357"/>
    </row>
    <row r="45" spans="1:6" x14ac:dyDescent="0.2">
      <c r="A45" s="360"/>
      <c r="B45" s="360"/>
      <c r="C45" s="360"/>
      <c r="D45" s="361"/>
      <c r="E45" s="357"/>
      <c r="F45" s="357"/>
    </row>
    <row r="46" spans="1:6" ht="18" customHeight="1" x14ac:dyDescent="0.2">
      <c r="A46" s="360"/>
      <c r="B46" s="360" t="s">
        <v>185</v>
      </c>
      <c r="C46" s="360"/>
      <c r="D46" s="361"/>
      <c r="E46" s="357"/>
      <c r="F46" s="357"/>
    </row>
    <row r="47" spans="1:6" ht="18" customHeight="1" x14ac:dyDescent="0.2">
      <c r="A47" s="362"/>
      <c r="B47" s="360" t="s">
        <v>308</v>
      </c>
      <c r="C47" s="362"/>
      <c r="D47" s="357"/>
      <c r="E47" s="357"/>
      <c r="F47" s="357"/>
    </row>
    <row r="48" spans="1:6" x14ac:dyDescent="0.2">
      <c r="A48" s="362"/>
      <c r="B48" s="362"/>
      <c r="C48" s="362"/>
      <c r="D48" s="357"/>
      <c r="E48" s="357"/>
      <c r="F48" s="357"/>
    </row>
    <row r="49" spans="1:6" x14ac:dyDescent="0.2">
      <c r="A49" s="357"/>
      <c r="B49" s="357"/>
      <c r="C49" s="357"/>
      <c r="D49" s="357"/>
      <c r="E49" s="357"/>
      <c r="F49" s="357"/>
    </row>
    <row r="50" spans="1:6" x14ac:dyDescent="0.2">
      <c r="A50" s="357"/>
      <c r="B50" s="357"/>
      <c r="C50" s="357"/>
      <c r="D50" s="357"/>
      <c r="E50" s="357"/>
      <c r="F50" s="357"/>
    </row>
    <row r="51" spans="1:6" x14ac:dyDescent="0.2">
      <c r="A51" s="357"/>
      <c r="B51" s="357"/>
      <c r="C51" s="357"/>
      <c r="D51" s="357"/>
      <c r="E51" s="357"/>
      <c r="F51" s="357"/>
    </row>
    <row r="52" spans="1:6" x14ac:dyDescent="0.2">
      <c r="A52" s="357"/>
      <c r="B52" s="357"/>
      <c r="C52" s="357"/>
      <c r="D52" s="357"/>
      <c r="E52" s="357"/>
      <c r="F52" s="357"/>
    </row>
    <row r="53" spans="1:6" x14ac:dyDescent="0.2">
      <c r="A53" s="357"/>
      <c r="B53" s="357"/>
      <c r="C53" s="357"/>
      <c r="D53" s="357"/>
      <c r="E53" s="357"/>
      <c r="F53" s="357"/>
    </row>
    <row r="54" spans="1:6" x14ac:dyDescent="0.2">
      <c r="A54" s="357"/>
      <c r="B54" s="357"/>
      <c r="C54" s="357"/>
      <c r="D54" s="357"/>
      <c r="E54" s="357"/>
      <c r="F54" s="357"/>
    </row>
    <row r="55" spans="1:6" x14ac:dyDescent="0.2">
      <c r="A55" s="357"/>
      <c r="B55" s="357"/>
      <c r="C55" s="357"/>
      <c r="D55" s="357"/>
      <c r="E55" s="357"/>
      <c r="F55" s="357"/>
    </row>
    <row r="56" spans="1:6" x14ac:dyDescent="0.2">
      <c r="A56" s="357"/>
      <c r="B56" s="357"/>
      <c r="C56" s="357"/>
      <c r="D56" s="357"/>
      <c r="E56" s="357"/>
      <c r="F56" s="357"/>
    </row>
    <row r="57" spans="1:6" x14ac:dyDescent="0.2">
      <c r="A57" s="357"/>
      <c r="B57" s="357"/>
      <c r="C57" s="357"/>
      <c r="D57" s="357"/>
      <c r="E57" s="357"/>
      <c r="F57" s="357"/>
    </row>
    <row r="58" spans="1:6" x14ac:dyDescent="0.2">
      <c r="A58" s="357"/>
      <c r="B58" s="357"/>
      <c r="C58" s="357"/>
      <c r="D58" s="357"/>
      <c r="E58" s="357"/>
      <c r="F58" s="357"/>
    </row>
    <row r="59" spans="1:6" x14ac:dyDescent="0.2">
      <c r="A59" s="357"/>
      <c r="B59" s="357"/>
      <c r="C59" s="357"/>
      <c r="D59" s="357"/>
      <c r="E59" s="357"/>
      <c r="F59" s="357"/>
    </row>
    <row r="60" spans="1:6" x14ac:dyDescent="0.2">
      <c r="A60" s="357"/>
      <c r="B60" s="357"/>
      <c r="C60" s="357"/>
      <c r="D60" s="357"/>
      <c r="E60" s="357"/>
      <c r="F60" s="357"/>
    </row>
    <row r="61" spans="1:6" x14ac:dyDescent="0.2">
      <c r="A61" s="357"/>
      <c r="B61" s="357"/>
      <c r="C61" s="357"/>
      <c r="D61" s="357"/>
      <c r="E61" s="357"/>
      <c r="F61" s="357"/>
    </row>
    <row r="62" spans="1:6" x14ac:dyDescent="0.2">
      <c r="A62" s="357"/>
      <c r="B62" s="357"/>
      <c r="C62" s="357"/>
      <c r="D62" s="357"/>
      <c r="E62" s="357"/>
      <c r="F62" s="357"/>
    </row>
    <row r="63" spans="1:6" x14ac:dyDescent="0.2">
      <c r="A63" s="357"/>
      <c r="B63" s="357"/>
      <c r="C63" s="357"/>
      <c r="D63" s="357"/>
      <c r="E63" s="357"/>
      <c r="F63" s="357"/>
    </row>
    <row r="64" spans="1:6" x14ac:dyDescent="0.2">
      <c r="A64" s="357"/>
      <c r="B64" s="357"/>
      <c r="C64" s="357"/>
      <c r="D64" s="357"/>
      <c r="E64" s="357"/>
      <c r="F64" s="357"/>
    </row>
    <row r="65" spans="1:6" x14ac:dyDescent="0.2">
      <c r="A65" s="357"/>
      <c r="B65" s="357"/>
      <c r="C65" s="357"/>
      <c r="D65" s="357"/>
      <c r="E65" s="357"/>
      <c r="F65" s="357"/>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37"/>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4.21875" style="53" customWidth="1"/>
    <col min="2" max="2" width="23.77734375" style="54" customWidth="1"/>
    <col min="3" max="10" width="12.6640625" style="54" customWidth="1"/>
    <col min="11" max="11" width="5.88671875" style="54" customWidth="1"/>
    <col min="12" max="12" width="11.77734375" style="54" customWidth="1"/>
    <col min="13" max="16384" width="9" style="54"/>
  </cols>
  <sheetData>
    <row r="1" spans="1:12" x14ac:dyDescent="0.2">
      <c r="A1" s="564" t="s">
        <v>384</v>
      </c>
      <c r="B1" s="361"/>
      <c r="C1" s="361"/>
      <c r="D1" s="361"/>
      <c r="E1" s="361"/>
      <c r="F1" s="361"/>
      <c r="G1" s="361"/>
      <c r="H1" s="361"/>
      <c r="I1" s="361"/>
      <c r="J1" s="361"/>
      <c r="K1" s="357"/>
      <c r="L1" s="357"/>
    </row>
    <row r="2" spans="1:12" x14ac:dyDescent="0.2">
      <c r="A2" s="363"/>
      <c r="B2" s="364"/>
      <c r="C2" s="361"/>
      <c r="D2" s="361"/>
      <c r="E2" s="361"/>
      <c r="F2" s="361"/>
      <c r="G2" s="361"/>
      <c r="H2" s="361"/>
      <c r="I2" s="361"/>
      <c r="J2" s="361"/>
      <c r="K2" s="357"/>
      <c r="L2" s="357"/>
    </row>
    <row r="3" spans="1:12" x14ac:dyDescent="0.2">
      <c r="A3" s="692" t="s">
        <v>183</v>
      </c>
      <c r="B3" s="693"/>
      <c r="C3" s="365" t="s">
        <v>289</v>
      </c>
      <c r="D3" s="365" t="s">
        <v>300</v>
      </c>
      <c r="E3" s="365" t="s">
        <v>301</v>
      </c>
      <c r="F3" s="365" t="s">
        <v>302</v>
      </c>
      <c r="G3" s="365" t="s">
        <v>303</v>
      </c>
      <c r="H3" s="365" t="s">
        <v>304</v>
      </c>
      <c r="I3" s="365" t="s">
        <v>361</v>
      </c>
      <c r="J3" s="366"/>
      <c r="K3" s="357"/>
      <c r="L3" s="357"/>
    </row>
    <row r="4" spans="1:12" s="142" customFormat="1" ht="39.9" customHeight="1" x14ac:dyDescent="0.2">
      <c r="A4" s="694"/>
      <c r="B4" s="695"/>
      <c r="C4" s="278" t="s">
        <v>362</v>
      </c>
      <c r="D4" s="278" t="s">
        <v>36</v>
      </c>
      <c r="E4" s="278" t="s">
        <v>37</v>
      </c>
      <c r="F4" s="278" t="s">
        <v>363</v>
      </c>
      <c r="G4" s="278" t="s">
        <v>364</v>
      </c>
      <c r="H4" s="278" t="s">
        <v>38</v>
      </c>
      <c r="I4" s="278" t="s">
        <v>365</v>
      </c>
      <c r="J4" s="278" t="s">
        <v>239</v>
      </c>
      <c r="K4" s="367"/>
      <c r="L4" s="367"/>
    </row>
    <row r="5" spans="1:12" x14ac:dyDescent="0.2">
      <c r="A5" s="342" t="s">
        <v>255</v>
      </c>
      <c r="B5" s="343" t="s">
        <v>256</v>
      </c>
      <c r="C5" s="565">
        <v>1.0439E-2</v>
      </c>
      <c r="D5" s="566">
        <v>1.0503999999999999E-2</v>
      </c>
      <c r="E5" s="566">
        <v>1.0499999999999999E-3</v>
      </c>
      <c r="F5" s="566">
        <v>8.7500000000000002E-4</v>
      </c>
      <c r="G5" s="566">
        <v>2.8370000000000001E-3</v>
      </c>
      <c r="H5" s="566">
        <v>0.868448</v>
      </c>
      <c r="I5" s="567">
        <v>3.7862E-2</v>
      </c>
      <c r="J5" s="568">
        <v>1.5963000000000001E-2</v>
      </c>
      <c r="K5" s="357"/>
      <c r="L5" s="357"/>
    </row>
    <row r="6" spans="1:12" x14ac:dyDescent="0.2">
      <c r="A6" s="342" t="s">
        <v>257</v>
      </c>
      <c r="B6" s="343" t="s">
        <v>258</v>
      </c>
      <c r="C6" s="569">
        <v>1.41E-3</v>
      </c>
      <c r="D6" s="570">
        <v>7.7800000000000005E-4</v>
      </c>
      <c r="E6" s="570">
        <v>3.0899999999999998E-4</v>
      </c>
      <c r="F6" s="570">
        <v>1.0189999999999999E-3</v>
      </c>
      <c r="G6" s="570">
        <v>6.7699999999999998E-4</v>
      </c>
      <c r="H6" s="570">
        <v>8.7399129999999996</v>
      </c>
      <c r="I6" s="571">
        <v>6.927E-3</v>
      </c>
      <c r="J6" s="572">
        <v>3.258E-3</v>
      </c>
      <c r="K6" s="357"/>
      <c r="L6" s="357"/>
    </row>
    <row r="7" spans="1:12" x14ac:dyDescent="0.2">
      <c r="A7" s="342" t="s">
        <v>259</v>
      </c>
      <c r="B7" s="343" t="s">
        <v>260</v>
      </c>
      <c r="C7" s="569">
        <v>1.701E-3</v>
      </c>
      <c r="D7" s="570">
        <v>8.0500000000000005E-4</v>
      </c>
      <c r="E7" s="570">
        <v>1.0900000000000001E-4</v>
      </c>
      <c r="F7" s="570">
        <v>1.0000000000000001E-5</v>
      </c>
      <c r="G7" s="570">
        <v>1.2E-5</v>
      </c>
      <c r="H7" s="570">
        <v>6.7569000000000004E-2</v>
      </c>
      <c r="I7" s="571">
        <v>1.4309000000000001E-2</v>
      </c>
      <c r="J7" s="572">
        <v>4.7229999999999998E-3</v>
      </c>
      <c r="K7" s="357"/>
      <c r="L7" s="357"/>
    </row>
    <row r="8" spans="1:12" x14ac:dyDescent="0.2">
      <c r="A8" s="342" t="s">
        <v>263</v>
      </c>
      <c r="B8" s="343" t="s">
        <v>261</v>
      </c>
      <c r="C8" s="569">
        <v>9.8999999999999994E-5</v>
      </c>
      <c r="D8" s="570">
        <v>2.0900000000000001E-4</v>
      </c>
      <c r="E8" s="570">
        <v>1.02E-4</v>
      </c>
      <c r="F8" s="570">
        <v>1.9799999999999999E-4</v>
      </c>
      <c r="G8" s="570">
        <v>1.2999999999999999E-4</v>
      </c>
      <c r="H8" s="570">
        <v>-4.3839999999999999E-3</v>
      </c>
      <c r="I8" s="571">
        <v>1.5430000000000001E-3</v>
      </c>
      <c r="J8" s="572">
        <v>5.9000000000000003E-4</v>
      </c>
      <c r="K8" s="357"/>
      <c r="L8" s="357"/>
    </row>
    <row r="9" spans="1:12" x14ac:dyDescent="0.2">
      <c r="A9" s="342">
        <v>11</v>
      </c>
      <c r="B9" s="343" t="s">
        <v>262</v>
      </c>
      <c r="C9" s="569">
        <v>2.4192000000000002E-2</v>
      </c>
      <c r="D9" s="570">
        <v>1.7115999999999999E-2</v>
      </c>
      <c r="E9" s="570">
        <v>1.08E-3</v>
      </c>
      <c r="F9" s="570">
        <v>1.8699999999999999E-4</v>
      </c>
      <c r="G9" s="570">
        <v>2.3499999999999999E-4</v>
      </c>
      <c r="H9" s="570">
        <v>2.1363319999999999</v>
      </c>
      <c r="I9" s="571">
        <v>5.2217E-2</v>
      </c>
      <c r="J9" s="572">
        <v>2.2648000000000001E-2</v>
      </c>
      <c r="K9" s="357"/>
      <c r="L9" s="357"/>
    </row>
    <row r="10" spans="1:12" x14ac:dyDescent="0.2">
      <c r="A10" s="342">
        <v>15</v>
      </c>
      <c r="B10" s="343" t="s">
        <v>264</v>
      </c>
      <c r="C10" s="569">
        <v>1.1509999999999999E-3</v>
      </c>
      <c r="D10" s="570">
        <v>1.1900000000000001E-3</v>
      </c>
      <c r="E10" s="570">
        <v>2.8600000000000001E-4</v>
      </c>
      <c r="F10" s="570">
        <v>2.43E-4</v>
      </c>
      <c r="G10" s="570">
        <v>2.8600000000000001E-4</v>
      </c>
      <c r="H10" s="570">
        <v>-9.5447000000000004E-2</v>
      </c>
      <c r="I10" s="571">
        <v>1.8721000000000002E-2</v>
      </c>
      <c r="J10" s="572">
        <v>6.2649999999999997E-3</v>
      </c>
      <c r="K10" s="357"/>
      <c r="L10" s="357"/>
    </row>
    <row r="11" spans="1:12" x14ac:dyDescent="0.2">
      <c r="A11" s="342">
        <v>16</v>
      </c>
      <c r="B11" s="343" t="s">
        <v>265</v>
      </c>
      <c r="C11" s="569">
        <v>5.2769999999999996E-3</v>
      </c>
      <c r="D11" s="570">
        <v>2.444E-3</v>
      </c>
      <c r="E11" s="570">
        <v>2.709E-3</v>
      </c>
      <c r="F11" s="570">
        <v>1.0205000000000001E-2</v>
      </c>
      <c r="G11" s="570">
        <v>6.7549999999999997E-3</v>
      </c>
      <c r="H11" s="570">
        <v>-0.57280900000000001</v>
      </c>
      <c r="I11" s="571">
        <v>4.1742000000000001E-2</v>
      </c>
      <c r="J11" s="572">
        <v>1.5414000000000001E-2</v>
      </c>
      <c r="K11" s="357"/>
      <c r="L11" s="357"/>
    </row>
    <row r="12" spans="1:12" x14ac:dyDescent="0.2">
      <c r="A12" s="342">
        <v>20</v>
      </c>
      <c r="B12" s="343" t="s">
        <v>266</v>
      </c>
      <c r="C12" s="569">
        <v>1.9350000000000001E-3</v>
      </c>
      <c r="D12" s="570">
        <v>1.039E-3</v>
      </c>
      <c r="E12" s="570">
        <v>3.4359999999999998E-3</v>
      </c>
      <c r="F12" s="570">
        <v>3.7100000000000002E-4</v>
      </c>
      <c r="G12" s="570">
        <v>2.7799999999999998E-4</v>
      </c>
      <c r="H12" s="570">
        <v>0.18981999999999999</v>
      </c>
      <c r="I12" s="571">
        <v>3.1280000000000002E-2</v>
      </c>
      <c r="J12" s="572">
        <v>1.0692E-2</v>
      </c>
      <c r="K12" s="357"/>
      <c r="L12" s="357"/>
    </row>
    <row r="13" spans="1:12" x14ac:dyDescent="0.2">
      <c r="A13" s="342">
        <v>21</v>
      </c>
      <c r="B13" s="343" t="s">
        <v>267</v>
      </c>
      <c r="C13" s="569">
        <v>3.6299999999999999E-4</v>
      </c>
      <c r="D13" s="570">
        <v>9.1299999999999997E-4</v>
      </c>
      <c r="E13" s="570">
        <v>2.6699999999999998E-4</v>
      </c>
      <c r="F13" s="570">
        <v>7.4899999999999999E-4</v>
      </c>
      <c r="G13" s="570">
        <v>4.9700000000000005E-4</v>
      </c>
      <c r="H13" s="570">
        <v>3.7597999999999999E-2</v>
      </c>
      <c r="I13" s="571">
        <v>4.6000000000000001E-4</v>
      </c>
      <c r="J13" s="572">
        <v>6.0499999999999996E-4</v>
      </c>
      <c r="K13" s="357"/>
      <c r="L13" s="357"/>
    </row>
    <row r="14" spans="1:12" x14ac:dyDescent="0.2">
      <c r="A14" s="342">
        <v>22</v>
      </c>
      <c r="B14" s="343" t="s">
        <v>349</v>
      </c>
      <c r="C14" s="569">
        <v>1.9070000000000001E-3</v>
      </c>
      <c r="D14" s="570">
        <v>1.859E-3</v>
      </c>
      <c r="E14" s="570">
        <v>1.24E-3</v>
      </c>
      <c r="F14" s="570">
        <v>3.8539999999999998E-3</v>
      </c>
      <c r="G14" s="570">
        <v>2.6819999999999999E-3</v>
      </c>
      <c r="H14" s="570">
        <v>0.126306</v>
      </c>
      <c r="I14" s="571">
        <v>2.6246999999999999E-2</v>
      </c>
      <c r="J14" s="572">
        <v>9.4450000000000003E-3</v>
      </c>
      <c r="K14" s="357"/>
      <c r="L14" s="357"/>
    </row>
    <row r="15" spans="1:12" x14ac:dyDescent="0.2">
      <c r="A15" s="342">
        <v>25</v>
      </c>
      <c r="B15" s="343" t="s">
        <v>268</v>
      </c>
      <c r="C15" s="569">
        <v>1.158E-3</v>
      </c>
      <c r="D15" s="570">
        <v>6.2200000000000005E-4</v>
      </c>
      <c r="E15" s="570">
        <v>8.6799999999999996E-4</v>
      </c>
      <c r="F15" s="570">
        <v>2.5926000000000001E-2</v>
      </c>
      <c r="G15" s="570">
        <v>1.6265000000000002E-2</v>
      </c>
      <c r="H15" s="570">
        <v>-0.77334499999999995</v>
      </c>
      <c r="I15" s="571">
        <v>1.6308E-2</v>
      </c>
      <c r="J15" s="572">
        <v>8.371E-3</v>
      </c>
      <c r="K15" s="357"/>
      <c r="L15" s="357"/>
    </row>
    <row r="16" spans="1:12" x14ac:dyDescent="0.2">
      <c r="A16" s="342">
        <v>26</v>
      </c>
      <c r="B16" s="343" t="s">
        <v>269</v>
      </c>
      <c r="C16" s="569">
        <v>9.1000000000000003E-5</v>
      </c>
      <c r="D16" s="570">
        <v>6.7000000000000002E-5</v>
      </c>
      <c r="E16" s="570">
        <v>7.2000000000000002E-5</v>
      </c>
      <c r="F16" s="570">
        <v>3.7720000000000002E-3</v>
      </c>
      <c r="G16" s="570">
        <v>2.395E-3</v>
      </c>
      <c r="H16" s="570">
        <v>-1.073915</v>
      </c>
      <c r="I16" s="571">
        <v>0.11311499999999999</v>
      </c>
      <c r="J16" s="572">
        <v>3.5164000000000001E-2</v>
      </c>
      <c r="K16" s="357"/>
      <c r="L16" s="357"/>
    </row>
    <row r="17" spans="1:12" x14ac:dyDescent="0.2">
      <c r="A17" s="342">
        <v>27</v>
      </c>
      <c r="B17" s="343" t="s">
        <v>270</v>
      </c>
      <c r="C17" s="569">
        <v>1.6100000000000001E-4</v>
      </c>
      <c r="D17" s="570">
        <v>2.5900000000000001E-4</v>
      </c>
      <c r="E17" s="570">
        <v>1.95E-4</v>
      </c>
      <c r="F17" s="570">
        <v>1.7149999999999999E-3</v>
      </c>
      <c r="G17" s="570">
        <v>5.6999999999999998E-4</v>
      </c>
      <c r="H17" s="570">
        <v>-6.2458E-2</v>
      </c>
      <c r="I17" s="571">
        <v>1.0093E-2</v>
      </c>
      <c r="J17" s="572">
        <v>3.3809999999999999E-3</v>
      </c>
      <c r="K17" s="357"/>
      <c r="L17" s="357"/>
    </row>
    <row r="18" spans="1:12" x14ac:dyDescent="0.2">
      <c r="A18" s="342">
        <v>28</v>
      </c>
      <c r="B18" s="343" t="s">
        <v>271</v>
      </c>
      <c r="C18" s="569">
        <v>8.6600000000000002E-4</v>
      </c>
      <c r="D18" s="570">
        <v>3.86E-4</v>
      </c>
      <c r="E18" s="570">
        <v>3.19E-4</v>
      </c>
      <c r="F18" s="570">
        <v>9.9000000000000008E-3</v>
      </c>
      <c r="G18" s="570">
        <v>6.326E-3</v>
      </c>
      <c r="H18" s="570">
        <v>-0.157531</v>
      </c>
      <c r="I18" s="571">
        <v>1.5994000000000001E-2</v>
      </c>
      <c r="J18" s="572">
        <v>6.2729999999999999E-3</v>
      </c>
      <c r="K18" s="357"/>
      <c r="L18" s="357"/>
    </row>
    <row r="19" spans="1:12" x14ac:dyDescent="0.2">
      <c r="A19" s="342">
        <v>29</v>
      </c>
      <c r="B19" s="343" t="s">
        <v>358</v>
      </c>
      <c r="C19" s="569">
        <v>9.0000000000000006E-5</v>
      </c>
      <c r="D19" s="570">
        <v>1.3100000000000001E-4</v>
      </c>
      <c r="E19" s="570">
        <v>1.3799999999999999E-4</v>
      </c>
      <c r="F19" s="570">
        <v>2.3749999999999999E-3</v>
      </c>
      <c r="G19" s="570">
        <v>3.8300000000000001E-3</v>
      </c>
      <c r="H19" s="570">
        <v>-0.434475</v>
      </c>
      <c r="I19" s="571">
        <v>2.0346E-2</v>
      </c>
      <c r="J19" s="572">
        <v>6.7759999999999999E-3</v>
      </c>
      <c r="K19" s="357"/>
      <c r="L19" s="357"/>
    </row>
    <row r="20" spans="1:12" x14ac:dyDescent="0.2">
      <c r="A20" s="342">
        <v>30</v>
      </c>
      <c r="B20" s="343" t="s">
        <v>351</v>
      </c>
      <c r="C20" s="569">
        <v>2.9999999999999997E-4</v>
      </c>
      <c r="D20" s="570">
        <v>3.8299999999999999E-4</v>
      </c>
      <c r="E20" s="570">
        <v>4.35E-4</v>
      </c>
      <c r="F20" s="570">
        <v>1.0280000000000001E-3</v>
      </c>
      <c r="G20" s="570">
        <v>1.4264000000000001E-2</v>
      </c>
      <c r="H20" s="570">
        <v>2.121518</v>
      </c>
      <c r="I20" s="571">
        <v>3.3101999999999999E-2</v>
      </c>
      <c r="J20" s="572">
        <v>1.1873E-2</v>
      </c>
      <c r="K20" s="357"/>
      <c r="L20" s="357"/>
    </row>
    <row r="21" spans="1:12" x14ac:dyDescent="0.2">
      <c r="A21" s="342">
        <v>31</v>
      </c>
      <c r="B21" s="343" t="s">
        <v>352</v>
      </c>
      <c r="C21" s="569">
        <v>2.3900000000000001E-4</v>
      </c>
      <c r="D21" s="570">
        <v>2.03E-4</v>
      </c>
      <c r="E21" s="570">
        <v>8.5499999999999997E-4</v>
      </c>
      <c r="F21" s="570">
        <v>1.01E-3</v>
      </c>
      <c r="G21" s="570">
        <v>2.542E-3</v>
      </c>
      <c r="H21" s="570">
        <v>-2.6550000000000001E-2</v>
      </c>
      <c r="I21" s="571">
        <v>2.2595000000000001E-2</v>
      </c>
      <c r="J21" s="572">
        <v>7.4599999999999996E-3</v>
      </c>
      <c r="K21" s="357"/>
      <c r="L21" s="357"/>
    </row>
    <row r="22" spans="1:12" x14ac:dyDescent="0.2">
      <c r="A22" s="342">
        <v>32</v>
      </c>
      <c r="B22" s="343" t="s">
        <v>272</v>
      </c>
      <c r="C22" s="569">
        <v>6.9999999999999999E-6</v>
      </c>
      <c r="D22" s="570">
        <v>1.2E-5</v>
      </c>
      <c r="E22" s="570">
        <v>1.1E-5</v>
      </c>
      <c r="F22" s="570">
        <v>1.7E-5</v>
      </c>
      <c r="G22" s="570">
        <v>1.7E-5</v>
      </c>
      <c r="H22" s="570">
        <v>-0.117894</v>
      </c>
      <c r="I22" s="571">
        <v>0.18249599999999999</v>
      </c>
      <c r="J22" s="572">
        <v>5.6087999999999999E-2</v>
      </c>
      <c r="K22" s="357"/>
      <c r="L22" s="357"/>
    </row>
    <row r="23" spans="1:12" x14ac:dyDescent="0.2">
      <c r="A23" s="342">
        <v>33</v>
      </c>
      <c r="B23" s="343" t="s">
        <v>273</v>
      </c>
      <c r="C23" s="569">
        <v>1.9819999999999998E-3</v>
      </c>
      <c r="D23" s="570">
        <v>2.7469999999999999E-3</v>
      </c>
      <c r="E23" s="570">
        <v>2.6600000000000001E-4</v>
      </c>
      <c r="F23" s="570">
        <v>3.9129999999999998E-3</v>
      </c>
      <c r="G23" s="570">
        <v>3.5070000000000001E-3</v>
      </c>
      <c r="H23" s="570">
        <v>-0.11470900000000001</v>
      </c>
      <c r="I23" s="571">
        <v>2.4371E-2</v>
      </c>
      <c r="J23" s="572">
        <v>9.0570000000000008E-3</v>
      </c>
      <c r="K23" s="357"/>
      <c r="L23" s="357"/>
    </row>
    <row r="24" spans="1:12" x14ac:dyDescent="0.2">
      <c r="A24" s="342">
        <v>34</v>
      </c>
      <c r="B24" s="343" t="s">
        <v>353</v>
      </c>
      <c r="C24" s="569">
        <v>3.9999999999999998E-6</v>
      </c>
      <c r="D24" s="570">
        <v>7.9999999999999996E-6</v>
      </c>
      <c r="E24" s="570">
        <v>0</v>
      </c>
      <c r="F24" s="570">
        <v>1.7E-5</v>
      </c>
      <c r="G24" s="570">
        <v>2.4000000000000001E-4</v>
      </c>
      <c r="H24" s="570">
        <v>-1.6260000000000001E-3</v>
      </c>
      <c r="I24" s="571">
        <v>0.13020499999999999</v>
      </c>
      <c r="J24" s="572">
        <v>4.0042000000000001E-2</v>
      </c>
      <c r="K24" s="357"/>
      <c r="L24" s="357"/>
    </row>
    <row r="25" spans="1:12" x14ac:dyDescent="0.2">
      <c r="A25" s="342">
        <v>35</v>
      </c>
      <c r="B25" s="343" t="s">
        <v>274</v>
      </c>
      <c r="C25" s="569">
        <v>4.3000000000000002E-5</v>
      </c>
      <c r="D25" s="570">
        <v>7.3800000000000005E-4</v>
      </c>
      <c r="E25" s="570">
        <v>9.1000000000000003E-5</v>
      </c>
      <c r="F25" s="570">
        <v>1.4200000000000001E-4</v>
      </c>
      <c r="G25" s="570">
        <v>1.03E-4</v>
      </c>
      <c r="H25" s="570">
        <v>7.7499999999999997E-4</v>
      </c>
      <c r="I25" s="571">
        <v>4.3555999999999997E-2</v>
      </c>
      <c r="J25" s="572">
        <v>1.3677999999999999E-2</v>
      </c>
      <c r="K25" s="357"/>
      <c r="L25" s="357"/>
    </row>
    <row r="26" spans="1:12" x14ac:dyDescent="0.2">
      <c r="A26" s="342">
        <v>39</v>
      </c>
      <c r="B26" s="343" t="s">
        <v>354</v>
      </c>
      <c r="C26" s="569">
        <v>5.842E-3</v>
      </c>
      <c r="D26" s="570">
        <v>2.9250000000000001E-3</v>
      </c>
      <c r="E26" s="570">
        <v>1.9499999999999999E-3</v>
      </c>
      <c r="F26" s="570">
        <v>1.5659999999999999E-3</v>
      </c>
      <c r="G26" s="570">
        <v>1.3760000000000001E-3</v>
      </c>
      <c r="H26" s="570">
        <v>-0.22619700000000001</v>
      </c>
      <c r="I26" s="571">
        <v>5.0860000000000002E-3</v>
      </c>
      <c r="J26" s="572">
        <v>3.202E-3</v>
      </c>
      <c r="K26" s="357"/>
      <c r="L26" s="357"/>
    </row>
    <row r="27" spans="1:12" x14ac:dyDescent="0.2">
      <c r="A27" s="342">
        <v>41</v>
      </c>
      <c r="B27" s="343" t="s">
        <v>275</v>
      </c>
      <c r="C27" s="569">
        <v>3.581E-3</v>
      </c>
      <c r="D27" s="570">
        <v>6.156E-3</v>
      </c>
      <c r="E27" s="570">
        <v>7.0619999999999997E-3</v>
      </c>
      <c r="F27" s="570">
        <v>0.78640100000000002</v>
      </c>
      <c r="G27" s="570">
        <v>0.48860900000000002</v>
      </c>
      <c r="H27" s="570">
        <v>2.0563000000000001E-2</v>
      </c>
      <c r="I27" s="571">
        <v>6.3200000000000001E-3</v>
      </c>
      <c r="J27" s="572">
        <v>9.6887000000000001E-2</v>
      </c>
      <c r="K27" s="357"/>
      <c r="L27" s="357"/>
    </row>
    <row r="28" spans="1:12" x14ac:dyDescent="0.2">
      <c r="A28" s="342">
        <v>46</v>
      </c>
      <c r="B28" s="343" t="s">
        <v>387</v>
      </c>
      <c r="C28" s="569">
        <v>1.2068000000000001E-2</v>
      </c>
      <c r="D28" s="570">
        <v>2.0742E-2</v>
      </c>
      <c r="E28" s="570">
        <v>9.8010000000000007E-3</v>
      </c>
      <c r="F28" s="570">
        <v>5.3E-3</v>
      </c>
      <c r="G28" s="570">
        <v>4.3880000000000004E-3</v>
      </c>
      <c r="H28" s="570">
        <v>2.0867E-2</v>
      </c>
      <c r="I28" s="571">
        <v>9.2522999999999994E-2</v>
      </c>
      <c r="J28" s="572">
        <v>3.8299E-2</v>
      </c>
      <c r="K28" s="357"/>
      <c r="L28" s="357"/>
    </row>
    <row r="29" spans="1:12" x14ac:dyDescent="0.2">
      <c r="A29" s="342">
        <v>47</v>
      </c>
      <c r="B29" s="343" t="s">
        <v>355</v>
      </c>
      <c r="C29" s="569">
        <v>5.764E-3</v>
      </c>
      <c r="D29" s="570">
        <v>8.3739999999999995E-3</v>
      </c>
      <c r="E29" s="570">
        <v>5.8129999999999996E-3</v>
      </c>
      <c r="F29" s="570">
        <v>2.7650000000000001E-3</v>
      </c>
      <c r="G29" s="570">
        <v>2.513E-3</v>
      </c>
      <c r="H29" s="570">
        <v>1.6198000000000001E-2</v>
      </c>
      <c r="I29" s="571">
        <v>2.0869999999999999E-3</v>
      </c>
      <c r="J29" s="572">
        <v>5.0800000000000003E-3</v>
      </c>
      <c r="K29" s="357"/>
      <c r="L29" s="357"/>
    </row>
    <row r="30" spans="1:12" x14ac:dyDescent="0.2">
      <c r="A30" s="342">
        <v>48</v>
      </c>
      <c r="B30" s="343" t="s">
        <v>356</v>
      </c>
      <c r="C30" s="569">
        <v>1.1084E-2</v>
      </c>
      <c r="D30" s="570">
        <v>5.5160000000000001E-3</v>
      </c>
      <c r="E30" s="570">
        <v>2.0209999999999999E-2</v>
      </c>
      <c r="F30" s="570">
        <v>4.5880000000000001E-3</v>
      </c>
      <c r="G30" s="570">
        <v>3.5769999999999999E-3</v>
      </c>
      <c r="H30" s="570">
        <v>1.1037E-2</v>
      </c>
      <c r="I30" s="571">
        <v>3.6280000000000001E-3</v>
      </c>
      <c r="J30" s="572">
        <v>7.4799999999999997E-3</v>
      </c>
      <c r="K30" s="357"/>
      <c r="L30" s="357"/>
    </row>
    <row r="31" spans="1:12" x14ac:dyDescent="0.2">
      <c r="A31" s="342">
        <v>51</v>
      </c>
      <c r="B31" s="343" t="s">
        <v>276</v>
      </c>
      <c r="C31" s="569">
        <v>0.105739</v>
      </c>
      <c r="D31" s="570">
        <v>9.5577999999999996E-2</v>
      </c>
      <c r="E31" s="570">
        <v>1.4760000000000001E-2</v>
      </c>
      <c r="F31" s="570">
        <v>2.5406999999999999E-2</v>
      </c>
      <c r="G31" s="570">
        <v>1.9993E-2</v>
      </c>
      <c r="H31" s="570">
        <v>1.2187760000000001</v>
      </c>
      <c r="I31" s="571">
        <v>0.108921</v>
      </c>
      <c r="J31" s="572">
        <v>7.3966000000000004E-2</v>
      </c>
      <c r="K31" s="357"/>
      <c r="L31" s="357"/>
    </row>
    <row r="32" spans="1:12" x14ac:dyDescent="0.2">
      <c r="A32" s="342">
        <v>53</v>
      </c>
      <c r="B32" s="343" t="s">
        <v>277</v>
      </c>
      <c r="C32" s="569">
        <v>8.0230000000000006E-3</v>
      </c>
      <c r="D32" s="570">
        <v>6.4330999999999999E-2</v>
      </c>
      <c r="E32" s="570">
        <v>9.0119999999999992E-3</v>
      </c>
      <c r="F32" s="570">
        <v>9.417E-3</v>
      </c>
      <c r="G32" s="570">
        <v>6.7970000000000001E-3</v>
      </c>
      <c r="H32" s="570">
        <v>0.111083</v>
      </c>
      <c r="I32" s="571">
        <v>1.242E-2</v>
      </c>
      <c r="J32" s="572">
        <v>2.9121999999999999E-2</v>
      </c>
      <c r="K32" s="357"/>
      <c r="L32" s="357"/>
    </row>
    <row r="33" spans="1:12" x14ac:dyDescent="0.2">
      <c r="A33" s="342">
        <v>55</v>
      </c>
      <c r="B33" s="343" t="s">
        <v>278</v>
      </c>
      <c r="C33" s="569">
        <v>1.6674999999999999E-2</v>
      </c>
      <c r="D33" s="570">
        <v>0.19867000000000001</v>
      </c>
      <c r="E33" s="570">
        <v>9.0189999999999992E-3</v>
      </c>
      <c r="F33" s="570">
        <v>5.8279999999999998E-3</v>
      </c>
      <c r="G33" s="570">
        <v>7.221E-3</v>
      </c>
      <c r="H33" s="570">
        <v>7.2644E-2</v>
      </c>
      <c r="I33" s="571">
        <v>7.1570000000000002E-3</v>
      </c>
      <c r="J33" s="572">
        <v>7.4122999999999994E-2</v>
      </c>
      <c r="K33" s="357"/>
      <c r="L33" s="357"/>
    </row>
    <row r="34" spans="1:12" x14ac:dyDescent="0.2">
      <c r="A34" s="342">
        <v>57</v>
      </c>
      <c r="B34" s="343" t="s">
        <v>279</v>
      </c>
      <c r="C34" s="569">
        <v>5.4573000000000003E-2</v>
      </c>
      <c r="D34" s="570">
        <v>5.3162000000000001E-2</v>
      </c>
      <c r="E34" s="570">
        <v>2.5479000000000002E-2</v>
      </c>
      <c r="F34" s="570">
        <v>3.8898000000000002E-2</v>
      </c>
      <c r="G34" s="570">
        <v>2.9350999999999999E-2</v>
      </c>
      <c r="H34" s="570">
        <v>1.6829769999999999</v>
      </c>
      <c r="I34" s="571">
        <v>4.0017999999999998E-2</v>
      </c>
      <c r="J34" s="572">
        <v>4.1172E-2</v>
      </c>
      <c r="K34" s="357"/>
      <c r="L34" s="357"/>
    </row>
    <row r="35" spans="1:12" x14ac:dyDescent="0.2">
      <c r="A35" s="342">
        <v>59</v>
      </c>
      <c r="B35" s="343" t="s">
        <v>280</v>
      </c>
      <c r="C35" s="569">
        <v>3.6518000000000002E-2</v>
      </c>
      <c r="D35" s="570">
        <v>8.9656E-2</v>
      </c>
      <c r="E35" s="570">
        <v>2.4774999999999998E-2</v>
      </c>
      <c r="F35" s="570">
        <v>2.9212999999999999E-2</v>
      </c>
      <c r="G35" s="570">
        <v>2.8861999999999999E-2</v>
      </c>
      <c r="H35" s="570">
        <v>-0.15442800000000001</v>
      </c>
      <c r="I35" s="571">
        <v>2.1495E-2</v>
      </c>
      <c r="J35" s="572">
        <v>4.7071000000000002E-2</v>
      </c>
      <c r="K35" s="357"/>
      <c r="L35" s="357"/>
    </row>
    <row r="36" spans="1:12" x14ac:dyDescent="0.2">
      <c r="A36" s="342">
        <v>61</v>
      </c>
      <c r="B36" s="343" t="s">
        <v>281</v>
      </c>
      <c r="C36" s="569">
        <v>3.0000000000000001E-6</v>
      </c>
      <c r="D36" s="570">
        <v>8.3800000000000003E-3</v>
      </c>
      <c r="E36" s="570">
        <v>0.34245100000000001</v>
      </c>
      <c r="F36" s="570">
        <v>1.0000000000000001E-5</v>
      </c>
      <c r="G36" s="570">
        <v>6.9999999999999999E-6</v>
      </c>
      <c r="H36" s="570">
        <v>1.4E-5</v>
      </c>
      <c r="I36" s="571">
        <v>6.0000000000000002E-6</v>
      </c>
      <c r="J36" s="572">
        <v>6.6141000000000005E-2</v>
      </c>
      <c r="K36" s="357"/>
      <c r="L36" s="357"/>
    </row>
    <row r="37" spans="1:12" x14ac:dyDescent="0.2">
      <c r="A37" s="342">
        <v>63</v>
      </c>
      <c r="B37" s="343" t="s">
        <v>282</v>
      </c>
      <c r="C37" s="569">
        <v>5.1199999999999998E-4</v>
      </c>
      <c r="D37" s="570">
        <v>2.0691999999999999E-2</v>
      </c>
      <c r="E37" s="570">
        <v>0.20392299999999999</v>
      </c>
      <c r="F37" s="570">
        <v>0.147425</v>
      </c>
      <c r="G37" s="570">
        <v>0.158771</v>
      </c>
      <c r="H37" s="570">
        <v>5.7520000000000002E-3</v>
      </c>
      <c r="I37" s="571">
        <v>4.973E-3</v>
      </c>
      <c r="J37" s="572">
        <v>6.9453000000000001E-2</v>
      </c>
      <c r="K37" s="357"/>
      <c r="L37" s="357"/>
    </row>
    <row r="38" spans="1:12" x14ac:dyDescent="0.2">
      <c r="A38" s="342">
        <v>64</v>
      </c>
      <c r="B38" s="343" t="s">
        <v>283</v>
      </c>
      <c r="C38" s="569">
        <v>6.7815E-2</v>
      </c>
      <c r="D38" s="570">
        <v>7.3099999999999998E-2</v>
      </c>
      <c r="E38" s="570">
        <v>0.44199899999999998</v>
      </c>
      <c r="F38" s="570">
        <v>3.1999999999999999E-5</v>
      </c>
      <c r="G38" s="570">
        <v>2.8E-5</v>
      </c>
      <c r="H38" s="570">
        <v>3.97E-4</v>
      </c>
      <c r="I38" s="571">
        <v>3.7750000000000001E-3</v>
      </c>
      <c r="J38" s="572">
        <v>0.108899</v>
      </c>
      <c r="K38" s="357"/>
      <c r="L38" s="357"/>
    </row>
    <row r="39" spans="1:12" x14ac:dyDescent="0.2">
      <c r="A39" s="342">
        <v>65</v>
      </c>
      <c r="B39" s="343" t="s">
        <v>357</v>
      </c>
      <c r="C39" s="569">
        <v>1.4549999999999999E-3</v>
      </c>
      <c r="D39" s="570">
        <v>2.7203999999999999E-2</v>
      </c>
      <c r="E39" s="570">
        <v>1.073E-3</v>
      </c>
      <c r="F39" s="570">
        <v>1.3209999999999999E-3</v>
      </c>
      <c r="G39" s="570">
        <v>9.9500000000000001E-4</v>
      </c>
      <c r="H39" s="570">
        <v>1.9088999999999998E-2</v>
      </c>
      <c r="I39" s="571">
        <v>1.4710000000000001E-3</v>
      </c>
      <c r="J39" s="572">
        <v>1.0295E-2</v>
      </c>
      <c r="K39" s="357"/>
      <c r="L39" s="357"/>
    </row>
    <row r="40" spans="1:12" x14ac:dyDescent="0.2">
      <c r="A40" s="342">
        <v>66</v>
      </c>
      <c r="B40" s="343" t="s">
        <v>284</v>
      </c>
      <c r="C40" s="569">
        <v>4.2979999999999997E-2</v>
      </c>
      <c r="D40" s="570">
        <v>5.4112E-2</v>
      </c>
      <c r="E40" s="570">
        <v>6.3819000000000001E-2</v>
      </c>
      <c r="F40" s="570">
        <v>9.2466000000000007E-2</v>
      </c>
      <c r="G40" s="570">
        <v>6.7113999999999993E-2</v>
      </c>
      <c r="H40" s="570">
        <v>0.46593499999999999</v>
      </c>
      <c r="I40" s="571">
        <v>5.2158999999999997E-2</v>
      </c>
      <c r="J40" s="572">
        <v>5.8722999999999997E-2</v>
      </c>
      <c r="K40" s="357"/>
      <c r="L40" s="357"/>
    </row>
    <row r="41" spans="1:12" x14ac:dyDescent="0.2">
      <c r="A41" s="342">
        <v>67</v>
      </c>
      <c r="B41" s="343" t="s">
        <v>285</v>
      </c>
      <c r="C41" s="569">
        <v>0.42295899999999997</v>
      </c>
      <c r="D41" s="570">
        <v>5.3427000000000002E-2</v>
      </c>
      <c r="E41" s="570">
        <v>1.0822999999999999E-2</v>
      </c>
      <c r="F41" s="570">
        <v>1.5430000000000001E-3</v>
      </c>
      <c r="G41" s="570">
        <v>1.941E-3</v>
      </c>
      <c r="H41" s="570">
        <v>4.3499999999999997E-3</v>
      </c>
      <c r="I41" s="571">
        <v>3.7005000000000003E-2</v>
      </c>
      <c r="J41" s="572">
        <v>3.6663000000000001E-2</v>
      </c>
      <c r="K41" s="357"/>
      <c r="L41" s="357"/>
    </row>
    <row r="42" spans="1:12" x14ac:dyDescent="0.2">
      <c r="A42" s="342">
        <v>68</v>
      </c>
      <c r="B42" s="343" t="s">
        <v>286</v>
      </c>
      <c r="C42" s="569">
        <v>1.554E-3</v>
      </c>
      <c r="D42" s="570">
        <v>1.418E-3</v>
      </c>
      <c r="E42" s="570">
        <v>3.385E-3</v>
      </c>
      <c r="F42" s="570">
        <v>1.9610000000000001E-3</v>
      </c>
      <c r="G42" s="570">
        <v>1.572E-3</v>
      </c>
      <c r="H42" s="570">
        <v>4.7759999999999997E-2</v>
      </c>
      <c r="I42" s="571">
        <v>1.0859999999999999E-3</v>
      </c>
      <c r="J42" s="572">
        <v>1.7309999999999999E-3</v>
      </c>
      <c r="K42" s="357"/>
      <c r="L42" s="357"/>
    </row>
    <row r="43" spans="1:12" ht="13.8" thickBot="1" x14ac:dyDescent="0.25">
      <c r="A43" s="342">
        <v>69</v>
      </c>
      <c r="B43" s="343" t="s">
        <v>287</v>
      </c>
      <c r="C43" s="569">
        <v>3.1999999999999999E-5</v>
      </c>
      <c r="D43" s="570">
        <v>2.8E-5</v>
      </c>
      <c r="E43" s="570">
        <v>2.9E-5</v>
      </c>
      <c r="F43" s="570">
        <v>9.6000000000000002E-5</v>
      </c>
      <c r="G43" s="570">
        <v>6.4999999999999994E-5</v>
      </c>
      <c r="H43" s="570">
        <v>1.4100000000000001E-4</v>
      </c>
      <c r="I43" s="571">
        <v>5.8999999999999998E-5</v>
      </c>
      <c r="J43" s="572">
        <v>4.5000000000000003E-5</v>
      </c>
      <c r="K43" s="357"/>
      <c r="L43" s="357"/>
    </row>
    <row r="44" spans="1:12" ht="20.100000000000001" customHeight="1" thickTop="1" x14ac:dyDescent="0.2">
      <c r="A44" s="696" t="s">
        <v>240</v>
      </c>
      <c r="B44" s="697"/>
      <c r="C44" s="573">
        <v>0.85059399999999996</v>
      </c>
      <c r="D44" s="574">
        <v>0.82588399999999995</v>
      </c>
      <c r="E44" s="574">
        <v>1.209219</v>
      </c>
      <c r="F44" s="574">
        <v>1.221765</v>
      </c>
      <c r="G44" s="574">
        <v>0.88762700000000005</v>
      </c>
      <c r="H44" s="574">
        <v>14.170095</v>
      </c>
      <c r="I44" s="575">
        <v>1.2436799999999999</v>
      </c>
      <c r="J44" s="576">
        <v>1.0561160000000001</v>
      </c>
      <c r="K44" s="357"/>
      <c r="L44" s="357"/>
    </row>
    <row r="45" spans="1:12" x14ac:dyDescent="0.2">
      <c r="A45" s="368"/>
      <c r="B45" s="357"/>
      <c r="C45" s="357"/>
      <c r="D45" s="357"/>
      <c r="E45" s="357"/>
      <c r="F45" s="357"/>
      <c r="G45" s="357"/>
      <c r="H45" s="357"/>
      <c r="I45" s="357"/>
      <c r="J45" s="357"/>
      <c r="K45" s="357"/>
      <c r="L45" s="357"/>
    </row>
    <row r="46" spans="1:12" x14ac:dyDescent="0.2">
      <c r="A46" s="368"/>
      <c r="B46" s="357"/>
      <c r="C46" s="357"/>
      <c r="D46" s="357"/>
      <c r="E46" s="357"/>
      <c r="F46" s="357"/>
      <c r="G46" s="357"/>
      <c r="H46" s="357"/>
      <c r="I46" s="357"/>
      <c r="J46" s="357"/>
      <c r="K46" s="357"/>
      <c r="L46" s="357"/>
    </row>
    <row r="47" spans="1:12" x14ac:dyDescent="0.2">
      <c r="A47" s="368"/>
      <c r="B47" s="357"/>
      <c r="C47" s="357"/>
      <c r="D47" s="357"/>
      <c r="E47" s="357"/>
      <c r="F47" s="357"/>
      <c r="G47" s="357"/>
      <c r="H47" s="357"/>
      <c r="I47" s="357"/>
      <c r="J47" s="357"/>
      <c r="K47" s="357"/>
      <c r="L47" s="357"/>
    </row>
    <row r="48" spans="1:12" x14ac:dyDescent="0.2">
      <c r="A48" s="368"/>
      <c r="B48" s="357"/>
      <c r="C48" s="357"/>
      <c r="D48" s="357"/>
      <c r="E48" s="357"/>
      <c r="F48" s="357"/>
      <c r="G48" s="357"/>
      <c r="H48" s="357"/>
      <c r="I48" s="357"/>
      <c r="J48" s="357"/>
      <c r="K48" s="357"/>
      <c r="L48" s="357"/>
    </row>
    <row r="49" spans="1:12" x14ac:dyDescent="0.2">
      <c r="A49" s="368"/>
      <c r="B49" s="357"/>
      <c r="C49" s="357"/>
      <c r="D49" s="357"/>
      <c r="E49" s="357"/>
      <c r="F49" s="357"/>
      <c r="G49" s="357"/>
      <c r="H49" s="357"/>
      <c r="I49" s="357"/>
      <c r="J49" s="357"/>
      <c r="K49" s="357"/>
      <c r="L49" s="357"/>
    </row>
    <row r="50" spans="1:12" x14ac:dyDescent="0.2">
      <c r="A50" s="368"/>
      <c r="B50" s="357"/>
      <c r="C50" s="357"/>
      <c r="D50" s="357"/>
      <c r="E50" s="357"/>
      <c r="F50" s="357"/>
      <c r="G50" s="357"/>
      <c r="H50" s="357"/>
      <c r="I50" s="357"/>
      <c r="J50" s="357"/>
      <c r="K50" s="357"/>
      <c r="L50" s="357"/>
    </row>
    <row r="51" spans="1:12" x14ac:dyDescent="0.2">
      <c r="A51" s="368"/>
      <c r="B51" s="357"/>
      <c r="C51" s="357"/>
      <c r="D51" s="357"/>
      <c r="E51" s="357"/>
      <c r="F51" s="357"/>
      <c r="G51" s="357"/>
      <c r="H51" s="357"/>
      <c r="I51" s="357"/>
      <c r="J51" s="357"/>
      <c r="K51" s="357"/>
      <c r="L51" s="357"/>
    </row>
    <row r="52" spans="1:12" x14ac:dyDescent="0.2">
      <c r="A52" s="368"/>
      <c r="B52" s="357"/>
      <c r="C52" s="357"/>
      <c r="D52" s="357"/>
      <c r="E52" s="357"/>
      <c r="F52" s="357"/>
      <c r="G52" s="357"/>
      <c r="H52" s="357"/>
      <c r="I52" s="357"/>
      <c r="J52" s="357"/>
      <c r="K52" s="357"/>
      <c r="L52" s="357"/>
    </row>
    <row r="53" spans="1:12" x14ac:dyDescent="0.2">
      <c r="A53" s="368"/>
      <c r="B53" s="357"/>
      <c r="C53" s="357"/>
      <c r="D53" s="357"/>
      <c r="E53" s="357"/>
      <c r="F53" s="357"/>
      <c r="G53" s="357"/>
      <c r="H53" s="357"/>
      <c r="I53" s="357"/>
      <c r="J53" s="357"/>
      <c r="K53" s="357"/>
      <c r="L53" s="357"/>
    </row>
    <row r="54" spans="1:12" x14ac:dyDescent="0.2">
      <c r="A54" s="368"/>
      <c r="B54" s="357"/>
      <c r="C54" s="357"/>
      <c r="D54" s="357"/>
      <c r="E54" s="357"/>
      <c r="F54" s="357"/>
      <c r="G54" s="357"/>
      <c r="H54" s="357"/>
      <c r="I54" s="357"/>
      <c r="J54" s="357"/>
      <c r="K54" s="357"/>
      <c r="L54" s="357"/>
    </row>
    <row r="55" spans="1:12" x14ac:dyDescent="0.2">
      <c r="A55" s="368"/>
      <c r="B55" s="357"/>
      <c r="C55" s="357"/>
      <c r="D55" s="357"/>
      <c r="E55" s="357"/>
      <c r="F55" s="357"/>
      <c r="G55" s="357"/>
      <c r="H55" s="357"/>
      <c r="I55" s="357"/>
      <c r="J55" s="357"/>
      <c r="K55" s="357"/>
      <c r="L55" s="357"/>
    </row>
    <row r="56" spans="1:12" x14ac:dyDescent="0.2">
      <c r="A56" s="368"/>
      <c r="B56" s="357"/>
      <c r="C56" s="357"/>
      <c r="D56" s="357"/>
      <c r="E56" s="357"/>
      <c r="F56" s="357"/>
      <c r="G56" s="357"/>
      <c r="H56" s="357"/>
      <c r="I56" s="357"/>
      <c r="J56" s="357"/>
      <c r="K56" s="357"/>
      <c r="L56" s="357"/>
    </row>
    <row r="57" spans="1:12" x14ac:dyDescent="0.2">
      <c r="A57" s="368"/>
      <c r="B57" s="357"/>
      <c r="C57" s="357"/>
      <c r="D57" s="357"/>
      <c r="E57" s="357"/>
      <c r="F57" s="357"/>
      <c r="G57" s="357"/>
      <c r="H57" s="357"/>
      <c r="I57" s="357"/>
      <c r="J57" s="357"/>
      <c r="K57" s="357"/>
      <c r="L57" s="357"/>
    </row>
    <row r="58" spans="1:12" x14ac:dyDescent="0.2">
      <c r="A58" s="368"/>
      <c r="B58" s="357"/>
      <c r="C58" s="357"/>
      <c r="D58" s="357"/>
      <c r="E58" s="357"/>
      <c r="F58" s="357"/>
      <c r="G58" s="357"/>
      <c r="H58" s="357"/>
      <c r="I58" s="357"/>
      <c r="J58" s="357"/>
      <c r="K58" s="357"/>
      <c r="L58" s="357"/>
    </row>
    <row r="59" spans="1:12" x14ac:dyDescent="0.2">
      <c r="A59" s="368"/>
      <c r="B59" s="357"/>
      <c r="C59" s="357"/>
      <c r="D59" s="357"/>
      <c r="E59" s="357"/>
      <c r="F59" s="357"/>
      <c r="G59" s="357"/>
      <c r="H59" s="357"/>
      <c r="I59" s="357"/>
      <c r="J59" s="357"/>
      <c r="K59" s="357"/>
      <c r="L59" s="357"/>
    </row>
    <row r="60" spans="1:12" x14ac:dyDescent="0.2">
      <c r="A60" s="368"/>
      <c r="B60" s="357"/>
      <c r="C60" s="357"/>
      <c r="D60" s="357"/>
      <c r="E60" s="357"/>
      <c r="F60" s="357"/>
      <c r="G60" s="357"/>
      <c r="H60" s="357"/>
      <c r="I60" s="357"/>
      <c r="J60" s="357"/>
      <c r="K60" s="357"/>
      <c r="L60" s="357"/>
    </row>
    <row r="61" spans="1:12" x14ac:dyDescent="0.2">
      <c r="A61" s="368"/>
      <c r="B61" s="357"/>
      <c r="C61" s="357"/>
      <c r="D61" s="357"/>
      <c r="E61" s="357"/>
      <c r="F61" s="357"/>
      <c r="G61" s="357"/>
      <c r="H61" s="357"/>
      <c r="I61" s="357"/>
      <c r="J61" s="357"/>
      <c r="K61" s="357"/>
      <c r="L61" s="357"/>
    </row>
    <row r="62" spans="1:12" x14ac:dyDescent="0.2">
      <c r="A62" s="368"/>
      <c r="B62" s="357"/>
      <c r="C62" s="357"/>
      <c r="D62" s="357"/>
      <c r="E62" s="357"/>
      <c r="F62" s="357"/>
      <c r="G62" s="357"/>
      <c r="H62" s="357"/>
      <c r="I62" s="357"/>
      <c r="J62" s="357"/>
      <c r="K62" s="357"/>
      <c r="L62" s="357"/>
    </row>
    <row r="63" spans="1:12" x14ac:dyDescent="0.2">
      <c r="A63" s="368"/>
      <c r="B63" s="357"/>
      <c r="C63" s="357"/>
      <c r="D63" s="357"/>
      <c r="E63" s="357"/>
      <c r="F63" s="357"/>
      <c r="G63" s="357"/>
      <c r="H63" s="357"/>
      <c r="I63" s="357"/>
      <c r="J63" s="357"/>
      <c r="K63" s="357"/>
      <c r="L63" s="357"/>
    </row>
    <row r="64" spans="1:12" x14ac:dyDescent="0.2">
      <c r="A64" s="368"/>
      <c r="B64" s="357"/>
      <c r="C64" s="357"/>
      <c r="D64" s="357"/>
      <c r="E64" s="357"/>
      <c r="F64" s="357"/>
      <c r="G64" s="357"/>
      <c r="H64" s="357"/>
      <c r="I64" s="357"/>
      <c r="J64" s="357"/>
      <c r="K64" s="357"/>
      <c r="L64" s="357"/>
    </row>
    <row r="65" spans="1:12" x14ac:dyDescent="0.2">
      <c r="A65" s="368"/>
      <c r="B65" s="357"/>
      <c r="C65" s="357"/>
      <c r="D65" s="357"/>
      <c r="E65" s="357"/>
      <c r="F65" s="357"/>
      <c r="G65" s="357"/>
      <c r="H65" s="357"/>
      <c r="I65" s="357"/>
      <c r="J65" s="357"/>
      <c r="K65" s="357"/>
      <c r="L65" s="357"/>
    </row>
    <row r="66" spans="1:12" x14ac:dyDescent="0.2">
      <c r="A66" s="368"/>
      <c r="B66" s="357"/>
      <c r="C66" s="357"/>
      <c r="D66" s="357"/>
      <c r="E66" s="357"/>
      <c r="F66" s="357"/>
      <c r="G66" s="357"/>
      <c r="H66" s="357"/>
      <c r="I66" s="357"/>
      <c r="J66" s="357"/>
      <c r="K66" s="357"/>
      <c r="L66" s="357"/>
    </row>
    <row r="67" spans="1:12" x14ac:dyDescent="0.2">
      <c r="A67" s="368"/>
      <c r="B67" s="357"/>
      <c r="C67" s="357"/>
      <c r="D67" s="357"/>
      <c r="E67" s="357"/>
      <c r="F67" s="357"/>
      <c r="G67" s="357"/>
      <c r="H67" s="357"/>
      <c r="I67" s="357"/>
      <c r="J67" s="357"/>
      <c r="K67" s="357"/>
      <c r="L67" s="357"/>
    </row>
    <row r="68" spans="1:12" x14ac:dyDescent="0.2">
      <c r="A68" s="368"/>
      <c r="B68" s="357"/>
      <c r="C68" s="357"/>
      <c r="D68" s="357"/>
      <c r="E68" s="357"/>
      <c r="F68" s="357"/>
      <c r="G68" s="357"/>
      <c r="H68" s="357"/>
      <c r="I68" s="357"/>
      <c r="J68" s="357"/>
      <c r="K68" s="357"/>
      <c r="L68" s="357"/>
    </row>
    <row r="69" spans="1:12" x14ac:dyDescent="0.2">
      <c r="A69" s="368"/>
      <c r="B69" s="357"/>
      <c r="C69" s="357"/>
      <c r="D69" s="357"/>
      <c r="E69" s="357"/>
      <c r="F69" s="357"/>
      <c r="G69" s="357"/>
      <c r="H69" s="357"/>
      <c r="I69" s="357"/>
      <c r="J69" s="357"/>
      <c r="K69" s="357"/>
      <c r="L69" s="357"/>
    </row>
    <row r="70" spans="1:12" x14ac:dyDescent="0.2">
      <c r="A70" s="368"/>
      <c r="B70" s="357"/>
      <c r="C70" s="357"/>
      <c r="D70" s="357"/>
      <c r="E70" s="357"/>
      <c r="F70" s="357"/>
      <c r="G70" s="357"/>
      <c r="H70" s="357"/>
      <c r="I70" s="357"/>
      <c r="J70" s="357"/>
      <c r="K70" s="357"/>
      <c r="L70" s="357"/>
    </row>
    <row r="71" spans="1:12" x14ac:dyDescent="0.2">
      <c r="A71" s="368"/>
      <c r="B71" s="357"/>
      <c r="C71" s="357"/>
      <c r="D71" s="357"/>
      <c r="E71" s="357"/>
      <c r="F71" s="357"/>
      <c r="G71" s="357"/>
      <c r="H71" s="357"/>
      <c r="I71" s="357"/>
      <c r="J71" s="357"/>
      <c r="K71" s="357"/>
      <c r="L71" s="357"/>
    </row>
    <row r="72" spans="1:12" x14ac:dyDescent="0.2">
      <c r="A72" s="368"/>
      <c r="B72" s="357"/>
      <c r="C72" s="357"/>
      <c r="D72" s="357"/>
      <c r="E72" s="357"/>
      <c r="F72" s="357"/>
      <c r="G72" s="357"/>
      <c r="H72" s="357"/>
      <c r="I72" s="357"/>
      <c r="J72" s="357"/>
      <c r="K72" s="357"/>
      <c r="L72" s="357"/>
    </row>
    <row r="73" spans="1:12" x14ac:dyDescent="0.2">
      <c r="A73" s="368"/>
      <c r="B73" s="357"/>
      <c r="C73" s="357"/>
      <c r="D73" s="357"/>
      <c r="E73" s="357"/>
      <c r="F73" s="357"/>
      <c r="G73" s="357"/>
      <c r="H73" s="357"/>
      <c r="I73" s="357"/>
      <c r="J73" s="357"/>
      <c r="K73" s="357"/>
      <c r="L73" s="357"/>
    </row>
    <row r="74" spans="1:12" x14ac:dyDescent="0.2">
      <c r="A74" s="368"/>
      <c r="B74" s="357"/>
      <c r="C74" s="357"/>
      <c r="D74" s="357"/>
      <c r="E74" s="357"/>
      <c r="F74" s="357"/>
      <c r="G74" s="357"/>
      <c r="H74" s="357"/>
      <c r="I74" s="357"/>
      <c r="J74" s="357"/>
      <c r="K74" s="357"/>
      <c r="L74" s="357"/>
    </row>
    <row r="75" spans="1:12" x14ac:dyDescent="0.2">
      <c r="A75" s="368"/>
      <c r="B75" s="357"/>
      <c r="C75" s="357"/>
      <c r="D75" s="357"/>
      <c r="E75" s="357"/>
      <c r="F75" s="357"/>
      <c r="G75" s="357"/>
      <c r="H75" s="357"/>
      <c r="I75" s="357"/>
      <c r="J75" s="357"/>
      <c r="K75" s="357"/>
      <c r="L75" s="357"/>
    </row>
    <row r="76" spans="1:12" x14ac:dyDescent="0.2">
      <c r="A76" s="368"/>
      <c r="B76" s="357"/>
      <c r="C76" s="357"/>
      <c r="D76" s="357"/>
      <c r="E76" s="357"/>
      <c r="F76" s="357"/>
      <c r="G76" s="357"/>
      <c r="H76" s="357"/>
      <c r="I76" s="357"/>
      <c r="J76" s="357"/>
      <c r="K76" s="357"/>
      <c r="L76" s="357"/>
    </row>
    <row r="77" spans="1:12" x14ac:dyDescent="0.2">
      <c r="A77" s="368"/>
      <c r="B77" s="357"/>
      <c r="C77" s="357"/>
      <c r="D77" s="357"/>
      <c r="E77" s="357"/>
      <c r="F77" s="357"/>
      <c r="G77" s="357"/>
      <c r="H77" s="357"/>
      <c r="I77" s="357"/>
      <c r="J77" s="357"/>
      <c r="K77" s="357"/>
      <c r="L77" s="357"/>
    </row>
    <row r="78" spans="1:12" x14ac:dyDescent="0.2">
      <c r="A78" s="368"/>
      <c r="B78" s="357"/>
      <c r="C78" s="357"/>
      <c r="D78" s="357"/>
      <c r="E78" s="357"/>
      <c r="F78" s="357"/>
      <c r="G78" s="357"/>
      <c r="H78" s="357"/>
      <c r="I78" s="357"/>
      <c r="J78" s="357"/>
      <c r="K78" s="357"/>
      <c r="L78" s="357"/>
    </row>
    <row r="79" spans="1:12" x14ac:dyDescent="0.2">
      <c r="A79" s="368"/>
      <c r="B79" s="357"/>
      <c r="C79" s="357"/>
      <c r="D79" s="357"/>
      <c r="E79" s="357"/>
      <c r="F79" s="357"/>
      <c r="G79" s="357"/>
      <c r="H79" s="357"/>
      <c r="I79" s="357"/>
      <c r="J79" s="357"/>
      <c r="K79" s="357"/>
      <c r="L79" s="357"/>
    </row>
    <row r="80" spans="1:12" x14ac:dyDescent="0.2">
      <c r="A80" s="368"/>
      <c r="B80" s="357"/>
      <c r="C80" s="357"/>
      <c r="D80" s="357"/>
      <c r="E80" s="357"/>
      <c r="F80" s="357"/>
      <c r="G80" s="357"/>
      <c r="H80" s="357"/>
      <c r="I80" s="357"/>
      <c r="J80" s="357"/>
      <c r="K80" s="357"/>
      <c r="L80" s="357"/>
    </row>
    <row r="81" spans="1:12" x14ac:dyDescent="0.2">
      <c r="A81" s="368"/>
      <c r="B81" s="357"/>
      <c r="C81" s="357"/>
      <c r="D81" s="357"/>
      <c r="E81" s="357"/>
      <c r="F81" s="357"/>
      <c r="G81" s="357"/>
      <c r="H81" s="357"/>
      <c r="I81" s="357"/>
      <c r="J81" s="357"/>
      <c r="K81" s="357"/>
      <c r="L81" s="357"/>
    </row>
    <row r="82" spans="1:12" x14ac:dyDescent="0.2">
      <c r="A82" s="368"/>
      <c r="B82" s="357"/>
      <c r="C82" s="357"/>
      <c r="D82" s="357"/>
      <c r="E82" s="357"/>
      <c r="F82" s="357"/>
      <c r="G82" s="357"/>
      <c r="H82" s="357"/>
      <c r="I82" s="357"/>
      <c r="J82" s="357"/>
      <c r="K82" s="357"/>
      <c r="L82" s="357"/>
    </row>
    <row r="83" spans="1:12" x14ac:dyDescent="0.2">
      <c r="A83" s="368"/>
      <c r="B83" s="357"/>
      <c r="C83" s="357"/>
      <c r="D83" s="357"/>
      <c r="E83" s="357"/>
      <c r="F83" s="357"/>
      <c r="G83" s="357"/>
      <c r="H83" s="357"/>
      <c r="I83" s="357"/>
      <c r="J83" s="357"/>
      <c r="K83" s="357"/>
      <c r="L83" s="357"/>
    </row>
    <row r="84" spans="1:12" x14ac:dyDescent="0.2">
      <c r="A84" s="368"/>
      <c r="B84" s="357"/>
      <c r="C84" s="357"/>
      <c r="D84" s="357"/>
      <c r="E84" s="357"/>
      <c r="F84" s="357"/>
      <c r="G84" s="357"/>
      <c r="H84" s="357"/>
      <c r="I84" s="357"/>
      <c r="J84" s="357"/>
      <c r="K84" s="357"/>
      <c r="L84" s="357"/>
    </row>
    <row r="85" spans="1:12" x14ac:dyDescent="0.2">
      <c r="A85" s="368"/>
      <c r="B85" s="357"/>
      <c r="C85" s="357"/>
      <c r="D85" s="357"/>
      <c r="E85" s="357"/>
      <c r="F85" s="357"/>
      <c r="G85" s="357"/>
      <c r="H85" s="357"/>
      <c r="I85" s="357"/>
      <c r="J85" s="357"/>
      <c r="K85" s="357"/>
      <c r="L85" s="357"/>
    </row>
    <row r="86" spans="1:12" x14ac:dyDescent="0.2">
      <c r="A86" s="368"/>
      <c r="B86" s="357"/>
      <c r="C86" s="357"/>
      <c r="D86" s="357"/>
      <c r="E86" s="357"/>
      <c r="F86" s="357"/>
      <c r="G86" s="357"/>
      <c r="H86" s="357"/>
      <c r="I86" s="357"/>
      <c r="J86" s="357"/>
      <c r="K86" s="357"/>
      <c r="L86" s="357"/>
    </row>
    <row r="87" spans="1:12" x14ac:dyDescent="0.2">
      <c r="A87" s="368"/>
      <c r="B87" s="357"/>
      <c r="C87" s="357"/>
      <c r="D87" s="357"/>
      <c r="E87" s="357"/>
      <c r="F87" s="357"/>
      <c r="G87" s="357"/>
      <c r="H87" s="357"/>
      <c r="I87" s="357"/>
      <c r="J87" s="357"/>
      <c r="K87" s="357"/>
      <c r="L87" s="357"/>
    </row>
    <row r="88" spans="1:12" x14ac:dyDescent="0.2">
      <c r="A88" s="368"/>
      <c r="B88" s="357"/>
      <c r="C88" s="357"/>
      <c r="D88" s="357"/>
      <c r="E88" s="357"/>
      <c r="F88" s="357"/>
      <c r="G88" s="357"/>
      <c r="H88" s="357"/>
      <c r="I88" s="357"/>
      <c r="J88" s="357"/>
      <c r="K88" s="357"/>
      <c r="L88" s="357"/>
    </row>
    <row r="89" spans="1:12" x14ac:dyDescent="0.2">
      <c r="A89" s="368"/>
      <c r="B89" s="357"/>
      <c r="C89" s="357"/>
      <c r="D89" s="357"/>
      <c r="E89" s="357"/>
      <c r="F89" s="357"/>
      <c r="G89" s="357"/>
      <c r="H89" s="357"/>
      <c r="I89" s="357"/>
      <c r="J89" s="357"/>
      <c r="K89" s="357"/>
      <c r="L89" s="357"/>
    </row>
    <row r="90" spans="1:12" x14ac:dyDescent="0.2">
      <c r="A90" s="368"/>
      <c r="B90" s="357"/>
      <c r="C90" s="357"/>
      <c r="D90" s="357"/>
      <c r="E90" s="357"/>
      <c r="F90" s="357"/>
      <c r="G90" s="357"/>
      <c r="H90" s="357"/>
      <c r="I90" s="357"/>
      <c r="J90" s="357"/>
      <c r="K90" s="357"/>
      <c r="L90" s="357"/>
    </row>
    <row r="91" spans="1:12" x14ac:dyDescent="0.2">
      <c r="A91" s="368"/>
      <c r="B91" s="357"/>
      <c r="C91" s="357"/>
      <c r="D91" s="357"/>
      <c r="E91" s="357"/>
      <c r="F91" s="357"/>
      <c r="G91" s="357"/>
      <c r="H91" s="357"/>
      <c r="I91" s="357"/>
      <c r="J91" s="357"/>
      <c r="K91" s="357"/>
      <c r="L91" s="357"/>
    </row>
    <row r="92" spans="1:12" x14ac:dyDescent="0.2">
      <c r="A92" s="368"/>
      <c r="B92" s="357"/>
      <c r="C92" s="357"/>
      <c r="D92" s="357"/>
      <c r="E92" s="357"/>
      <c r="F92" s="357"/>
      <c r="G92" s="357"/>
      <c r="H92" s="357"/>
      <c r="I92" s="357"/>
      <c r="J92" s="357"/>
      <c r="K92" s="357"/>
      <c r="L92" s="357"/>
    </row>
    <row r="93" spans="1:12" x14ac:dyDescent="0.2">
      <c r="A93" s="368"/>
      <c r="B93" s="357"/>
      <c r="C93" s="357"/>
      <c r="D93" s="357"/>
      <c r="E93" s="357"/>
      <c r="F93" s="357"/>
      <c r="G93" s="357"/>
      <c r="H93" s="357"/>
      <c r="I93" s="357"/>
      <c r="J93" s="357"/>
      <c r="K93" s="357"/>
      <c r="L93" s="357"/>
    </row>
    <row r="94" spans="1:12" x14ac:dyDescent="0.2">
      <c r="A94" s="368"/>
      <c r="B94" s="357"/>
      <c r="C94" s="357"/>
      <c r="D94" s="357"/>
      <c r="E94" s="357"/>
      <c r="F94" s="357"/>
      <c r="G94" s="357"/>
      <c r="H94" s="357"/>
      <c r="I94" s="357"/>
      <c r="J94" s="357"/>
      <c r="K94" s="357"/>
      <c r="L94" s="357"/>
    </row>
    <row r="95" spans="1:12" x14ac:dyDescent="0.2">
      <c r="A95" s="368"/>
      <c r="B95" s="357"/>
      <c r="C95" s="357"/>
      <c r="D95" s="357"/>
      <c r="E95" s="357"/>
      <c r="F95" s="357"/>
      <c r="G95" s="357"/>
      <c r="H95" s="357"/>
      <c r="I95" s="357"/>
      <c r="J95" s="357"/>
      <c r="K95" s="357"/>
      <c r="L95" s="357"/>
    </row>
    <row r="96" spans="1:12" x14ac:dyDescent="0.2">
      <c r="A96" s="368"/>
      <c r="B96" s="357"/>
      <c r="C96" s="357"/>
      <c r="D96" s="357"/>
      <c r="E96" s="357"/>
      <c r="F96" s="357"/>
      <c r="G96" s="357"/>
      <c r="H96" s="357"/>
      <c r="I96" s="357"/>
      <c r="J96" s="357"/>
      <c r="K96" s="357"/>
      <c r="L96" s="357"/>
    </row>
    <row r="97" spans="1:12" x14ac:dyDescent="0.2">
      <c r="A97" s="368"/>
      <c r="B97" s="357"/>
      <c r="C97" s="357"/>
      <c r="D97" s="357"/>
      <c r="E97" s="357"/>
      <c r="F97" s="357"/>
      <c r="G97" s="357"/>
      <c r="H97" s="357"/>
      <c r="I97" s="357"/>
      <c r="J97" s="357"/>
      <c r="K97" s="357"/>
      <c r="L97" s="357"/>
    </row>
    <row r="98" spans="1:12" x14ac:dyDescent="0.2">
      <c r="A98" s="368"/>
      <c r="B98" s="357"/>
      <c r="C98" s="357"/>
      <c r="D98" s="357"/>
      <c r="E98" s="357"/>
      <c r="F98" s="357"/>
      <c r="G98" s="357"/>
      <c r="H98" s="357"/>
      <c r="I98" s="357"/>
      <c r="J98" s="357"/>
      <c r="K98" s="357"/>
      <c r="L98" s="357"/>
    </row>
    <row r="99" spans="1:12" x14ac:dyDescent="0.2">
      <c r="A99" s="368"/>
      <c r="B99" s="357"/>
      <c r="C99" s="357"/>
      <c r="D99" s="357"/>
      <c r="E99" s="357"/>
      <c r="F99" s="357"/>
      <c r="G99" s="357"/>
      <c r="H99" s="357"/>
      <c r="I99" s="357"/>
      <c r="J99" s="357"/>
      <c r="K99" s="357"/>
      <c r="L99" s="357"/>
    </row>
    <row r="100" spans="1:12" x14ac:dyDescent="0.2">
      <c r="A100" s="368"/>
      <c r="B100" s="357"/>
      <c r="C100" s="357"/>
      <c r="D100" s="357"/>
      <c r="E100" s="357"/>
      <c r="F100" s="357"/>
      <c r="G100" s="357"/>
      <c r="H100" s="357"/>
      <c r="I100" s="357"/>
      <c r="J100" s="357"/>
      <c r="K100" s="357"/>
      <c r="L100" s="357"/>
    </row>
    <row r="101" spans="1:12" x14ac:dyDescent="0.2">
      <c r="A101" s="368"/>
      <c r="B101" s="357"/>
      <c r="C101" s="357"/>
      <c r="D101" s="357"/>
      <c r="E101" s="357"/>
      <c r="F101" s="357"/>
      <c r="G101" s="357"/>
      <c r="H101" s="357"/>
      <c r="I101" s="357"/>
      <c r="J101" s="357"/>
      <c r="K101" s="357"/>
      <c r="L101" s="357"/>
    </row>
    <row r="102" spans="1:12" x14ac:dyDescent="0.2">
      <c r="A102" s="368"/>
      <c r="B102" s="357"/>
      <c r="C102" s="357"/>
      <c r="D102" s="357"/>
      <c r="E102" s="357"/>
      <c r="F102" s="357"/>
      <c r="G102" s="357"/>
      <c r="H102" s="357"/>
      <c r="I102" s="357"/>
      <c r="J102" s="357"/>
      <c r="K102" s="357"/>
      <c r="L102" s="357"/>
    </row>
    <row r="103" spans="1:12" x14ac:dyDescent="0.2">
      <c r="A103" s="368"/>
      <c r="B103" s="357"/>
      <c r="C103" s="357"/>
      <c r="D103" s="357"/>
      <c r="E103" s="357"/>
      <c r="F103" s="357"/>
      <c r="G103" s="357"/>
      <c r="H103" s="357"/>
      <c r="I103" s="357"/>
      <c r="J103" s="357"/>
      <c r="K103" s="357"/>
      <c r="L103" s="357"/>
    </row>
    <row r="104" spans="1:12" x14ac:dyDescent="0.2">
      <c r="A104" s="368"/>
      <c r="B104" s="357"/>
      <c r="C104" s="357"/>
      <c r="D104" s="357"/>
      <c r="E104" s="357"/>
      <c r="F104" s="357"/>
      <c r="G104" s="357"/>
      <c r="H104" s="357"/>
      <c r="I104" s="357"/>
      <c r="J104" s="357"/>
      <c r="K104" s="357"/>
      <c r="L104" s="357"/>
    </row>
    <row r="105" spans="1:12" x14ac:dyDescent="0.2">
      <c r="A105" s="368"/>
      <c r="B105" s="357"/>
      <c r="C105" s="357"/>
      <c r="D105" s="357"/>
      <c r="E105" s="357"/>
      <c r="F105" s="357"/>
      <c r="G105" s="357"/>
      <c r="H105" s="357"/>
      <c r="I105" s="357"/>
      <c r="J105" s="357"/>
      <c r="K105" s="357"/>
      <c r="L105" s="357"/>
    </row>
    <row r="106" spans="1:12" x14ac:dyDescent="0.2">
      <c r="A106" s="368"/>
      <c r="B106" s="357"/>
      <c r="C106" s="357"/>
      <c r="D106" s="357"/>
      <c r="E106" s="357"/>
      <c r="F106" s="357"/>
      <c r="G106" s="357"/>
      <c r="H106" s="357"/>
      <c r="I106" s="357"/>
      <c r="J106" s="357"/>
      <c r="K106" s="357"/>
      <c r="L106" s="357"/>
    </row>
    <row r="107" spans="1:12" x14ac:dyDescent="0.2">
      <c r="A107" s="368"/>
      <c r="B107" s="357"/>
      <c r="C107" s="357"/>
      <c r="D107" s="357"/>
      <c r="E107" s="357"/>
      <c r="F107" s="357"/>
      <c r="G107" s="357"/>
      <c r="H107" s="357"/>
      <c r="I107" s="357"/>
      <c r="J107" s="357"/>
      <c r="K107" s="357"/>
      <c r="L107" s="357"/>
    </row>
    <row r="108" spans="1:12" x14ac:dyDescent="0.2">
      <c r="A108" s="368"/>
      <c r="B108" s="357"/>
      <c r="C108" s="357"/>
      <c r="D108" s="357"/>
      <c r="E108" s="357"/>
      <c r="F108" s="357"/>
      <c r="G108" s="357"/>
      <c r="H108" s="357"/>
      <c r="I108" s="357"/>
      <c r="J108" s="357"/>
      <c r="K108" s="357"/>
      <c r="L108" s="357"/>
    </row>
    <row r="109" spans="1:12" x14ac:dyDescent="0.2">
      <c r="A109" s="368"/>
      <c r="B109" s="357"/>
      <c r="C109" s="357"/>
      <c r="D109" s="357"/>
      <c r="E109" s="357"/>
      <c r="F109" s="357"/>
      <c r="G109" s="357"/>
      <c r="H109" s="357"/>
      <c r="I109" s="357"/>
      <c r="J109" s="357"/>
      <c r="K109" s="357"/>
      <c r="L109" s="357"/>
    </row>
    <row r="110" spans="1:12" x14ac:dyDescent="0.2">
      <c r="A110" s="368"/>
      <c r="B110" s="357"/>
      <c r="C110" s="357"/>
      <c r="D110" s="357"/>
      <c r="E110" s="357"/>
      <c r="F110" s="357"/>
      <c r="G110" s="357"/>
      <c r="H110" s="357"/>
      <c r="I110" s="357"/>
      <c r="J110" s="357"/>
      <c r="K110" s="357"/>
      <c r="L110" s="357"/>
    </row>
    <row r="111" spans="1:12" x14ac:dyDescent="0.2">
      <c r="A111" s="368"/>
      <c r="B111" s="357"/>
      <c r="C111" s="357"/>
      <c r="D111" s="357"/>
      <c r="E111" s="357"/>
      <c r="F111" s="357"/>
      <c r="G111" s="357"/>
      <c r="H111" s="357"/>
      <c r="I111" s="357"/>
      <c r="J111" s="357"/>
      <c r="K111" s="357"/>
      <c r="L111" s="357"/>
    </row>
    <row r="112" spans="1:12" x14ac:dyDescent="0.2">
      <c r="A112" s="368"/>
      <c r="B112" s="357"/>
      <c r="C112" s="357"/>
      <c r="D112" s="357"/>
      <c r="E112" s="357"/>
      <c r="F112" s="357"/>
      <c r="G112" s="357"/>
      <c r="H112" s="357"/>
      <c r="I112" s="357"/>
      <c r="J112" s="357"/>
      <c r="K112" s="357"/>
      <c r="L112" s="357"/>
    </row>
    <row r="113" spans="1:12" x14ac:dyDescent="0.2">
      <c r="A113" s="368"/>
      <c r="B113" s="357"/>
      <c r="C113" s="357"/>
      <c r="D113" s="357"/>
      <c r="E113" s="357"/>
      <c r="F113" s="357"/>
      <c r="G113" s="357"/>
      <c r="H113" s="357"/>
      <c r="I113" s="357"/>
      <c r="J113" s="357"/>
      <c r="K113" s="357"/>
      <c r="L113" s="357"/>
    </row>
    <row r="114" spans="1:12" x14ac:dyDescent="0.2">
      <c r="A114" s="368"/>
      <c r="B114" s="357"/>
      <c r="C114" s="357"/>
      <c r="D114" s="357"/>
      <c r="E114" s="357"/>
      <c r="F114" s="357"/>
      <c r="G114" s="357"/>
      <c r="H114" s="357"/>
      <c r="I114" s="357"/>
      <c r="J114" s="357"/>
      <c r="K114" s="357"/>
      <c r="L114" s="357"/>
    </row>
    <row r="115" spans="1:12" x14ac:dyDescent="0.2">
      <c r="A115" s="368"/>
      <c r="B115" s="357"/>
      <c r="C115" s="357"/>
      <c r="D115" s="357"/>
      <c r="E115" s="357"/>
      <c r="F115" s="357"/>
      <c r="G115" s="357"/>
      <c r="H115" s="357"/>
      <c r="I115" s="357"/>
      <c r="J115" s="357"/>
      <c r="K115" s="357"/>
      <c r="L115" s="357"/>
    </row>
    <row r="116" spans="1:12" x14ac:dyDescent="0.2">
      <c r="A116" s="368"/>
      <c r="B116" s="357"/>
      <c r="C116" s="357"/>
      <c r="D116" s="357"/>
      <c r="E116" s="357"/>
      <c r="F116" s="357"/>
      <c r="G116" s="357"/>
      <c r="H116" s="357"/>
      <c r="I116" s="357"/>
      <c r="J116" s="357"/>
      <c r="K116" s="357"/>
      <c r="L116" s="357"/>
    </row>
    <row r="117" spans="1:12" x14ac:dyDescent="0.2">
      <c r="A117" s="368"/>
      <c r="B117" s="357"/>
      <c r="C117" s="357"/>
      <c r="D117" s="357"/>
      <c r="E117" s="357"/>
      <c r="F117" s="357"/>
      <c r="G117" s="357"/>
      <c r="H117" s="357"/>
      <c r="I117" s="357"/>
      <c r="J117" s="357"/>
      <c r="K117" s="357"/>
      <c r="L117" s="357"/>
    </row>
    <row r="118" spans="1:12" x14ac:dyDescent="0.2">
      <c r="A118" s="368"/>
      <c r="B118" s="357"/>
      <c r="C118" s="357"/>
      <c r="D118" s="357"/>
      <c r="E118" s="357"/>
      <c r="F118" s="357"/>
      <c r="G118" s="357"/>
      <c r="H118" s="357"/>
      <c r="I118" s="357"/>
      <c r="J118" s="357"/>
      <c r="K118" s="357"/>
      <c r="L118" s="357"/>
    </row>
    <row r="119" spans="1:12" x14ac:dyDescent="0.2">
      <c r="A119" s="368"/>
      <c r="B119" s="357"/>
      <c r="C119" s="357"/>
      <c r="D119" s="357"/>
      <c r="E119" s="357"/>
      <c r="F119" s="357"/>
      <c r="G119" s="357"/>
      <c r="H119" s="357"/>
      <c r="I119" s="357"/>
      <c r="J119" s="357"/>
      <c r="K119" s="357"/>
      <c r="L119" s="357"/>
    </row>
    <row r="120" spans="1:12" x14ac:dyDescent="0.2">
      <c r="A120" s="368"/>
      <c r="B120" s="357"/>
      <c r="C120" s="357"/>
      <c r="D120" s="357"/>
      <c r="E120" s="357"/>
      <c r="F120" s="357"/>
      <c r="G120" s="357"/>
      <c r="H120" s="357"/>
      <c r="I120" s="357"/>
      <c r="J120" s="357"/>
      <c r="K120" s="357"/>
      <c r="L120" s="357"/>
    </row>
    <row r="121" spans="1:12" x14ac:dyDescent="0.2">
      <c r="A121" s="368"/>
      <c r="B121" s="357"/>
      <c r="C121" s="357"/>
      <c r="D121" s="357"/>
      <c r="E121" s="357"/>
      <c r="F121" s="357"/>
      <c r="G121" s="357"/>
      <c r="H121" s="357"/>
      <c r="I121" s="357"/>
      <c r="J121" s="357"/>
      <c r="K121" s="357"/>
      <c r="L121" s="357"/>
    </row>
    <row r="122" spans="1:12" x14ac:dyDescent="0.2">
      <c r="A122" s="368"/>
      <c r="B122" s="357"/>
      <c r="C122" s="357"/>
      <c r="D122" s="357"/>
      <c r="E122" s="357"/>
      <c r="F122" s="357"/>
      <c r="G122" s="357"/>
      <c r="H122" s="357"/>
      <c r="I122" s="357"/>
      <c r="J122" s="357"/>
      <c r="K122" s="357"/>
      <c r="L122" s="357"/>
    </row>
    <row r="123" spans="1:12" x14ac:dyDescent="0.2">
      <c r="A123" s="368"/>
      <c r="B123" s="357"/>
      <c r="C123" s="357"/>
      <c r="D123" s="357"/>
      <c r="E123" s="357"/>
      <c r="F123" s="357"/>
      <c r="G123" s="357"/>
      <c r="H123" s="357"/>
      <c r="I123" s="357"/>
      <c r="J123" s="357"/>
      <c r="K123" s="357"/>
      <c r="L123" s="357"/>
    </row>
    <row r="124" spans="1:12" x14ac:dyDescent="0.2">
      <c r="A124" s="368"/>
      <c r="B124" s="357"/>
      <c r="C124" s="357"/>
      <c r="D124" s="357"/>
      <c r="E124" s="357"/>
      <c r="F124" s="357"/>
      <c r="G124" s="357"/>
      <c r="H124" s="357"/>
      <c r="I124" s="357"/>
      <c r="J124" s="357"/>
      <c r="K124" s="357"/>
      <c r="L124" s="357"/>
    </row>
    <row r="125" spans="1:12" x14ac:dyDescent="0.2">
      <c r="A125" s="368"/>
      <c r="B125" s="357"/>
      <c r="C125" s="357"/>
      <c r="D125" s="357"/>
      <c r="E125" s="357"/>
      <c r="F125" s="357"/>
      <c r="G125" s="357"/>
      <c r="H125" s="357"/>
      <c r="I125" s="357"/>
      <c r="J125" s="357"/>
      <c r="K125" s="357"/>
      <c r="L125" s="357"/>
    </row>
    <row r="126" spans="1:12" x14ac:dyDescent="0.2">
      <c r="A126" s="368"/>
      <c r="B126" s="357"/>
      <c r="C126" s="357"/>
      <c r="D126" s="357"/>
      <c r="E126" s="357"/>
      <c r="F126" s="357"/>
      <c r="G126" s="357"/>
      <c r="H126" s="357"/>
      <c r="I126" s="357"/>
      <c r="J126" s="357"/>
      <c r="K126" s="357"/>
      <c r="L126" s="357"/>
    </row>
    <row r="127" spans="1:12" x14ac:dyDescent="0.2">
      <c r="A127" s="368"/>
      <c r="B127" s="357"/>
      <c r="C127" s="357"/>
      <c r="D127" s="357"/>
      <c r="E127" s="357"/>
      <c r="F127" s="357"/>
      <c r="G127" s="357"/>
      <c r="H127" s="357"/>
      <c r="I127" s="357"/>
      <c r="J127" s="357"/>
      <c r="K127" s="357"/>
      <c r="L127" s="357"/>
    </row>
    <row r="128" spans="1:12" x14ac:dyDescent="0.2">
      <c r="A128" s="368"/>
      <c r="B128" s="357"/>
      <c r="C128" s="357"/>
      <c r="D128" s="357"/>
      <c r="E128" s="357"/>
      <c r="F128" s="357"/>
      <c r="G128" s="357"/>
      <c r="H128" s="357"/>
      <c r="I128" s="357"/>
      <c r="J128" s="357"/>
      <c r="K128" s="357"/>
      <c r="L128" s="357"/>
    </row>
    <row r="129" spans="1:12" x14ac:dyDescent="0.2">
      <c r="A129" s="368"/>
      <c r="B129" s="357"/>
      <c r="C129" s="357"/>
      <c r="D129" s="357"/>
      <c r="E129" s="357"/>
      <c r="F129" s="357"/>
      <c r="G129" s="357"/>
      <c r="H129" s="357"/>
      <c r="I129" s="357"/>
      <c r="J129" s="357"/>
      <c r="K129" s="357"/>
      <c r="L129" s="357"/>
    </row>
    <row r="130" spans="1:12" x14ac:dyDescent="0.2">
      <c r="A130" s="368"/>
      <c r="B130" s="357"/>
      <c r="C130" s="357"/>
      <c r="D130" s="357"/>
      <c r="E130" s="357"/>
      <c r="F130" s="357"/>
      <c r="G130" s="357"/>
      <c r="H130" s="357"/>
      <c r="I130" s="357"/>
      <c r="J130" s="357"/>
      <c r="K130" s="357"/>
      <c r="L130" s="357"/>
    </row>
    <row r="131" spans="1:12" x14ac:dyDescent="0.2">
      <c r="A131" s="368"/>
      <c r="B131" s="357"/>
      <c r="C131" s="357"/>
      <c r="D131" s="357"/>
      <c r="E131" s="357"/>
      <c r="F131" s="357"/>
      <c r="G131" s="357"/>
      <c r="H131" s="357"/>
      <c r="I131" s="357"/>
      <c r="J131" s="357"/>
      <c r="K131" s="357"/>
      <c r="L131" s="357"/>
    </row>
    <row r="132" spans="1:12" x14ac:dyDescent="0.2">
      <c r="A132" s="368"/>
      <c r="B132" s="357"/>
      <c r="C132" s="357"/>
      <c r="D132" s="357"/>
      <c r="E132" s="357"/>
      <c r="F132" s="357"/>
      <c r="G132" s="357"/>
      <c r="H132" s="357"/>
      <c r="I132" s="357"/>
      <c r="J132" s="357"/>
      <c r="K132" s="357"/>
      <c r="L132" s="357"/>
    </row>
    <row r="133" spans="1:12" x14ac:dyDescent="0.2">
      <c r="A133" s="368"/>
      <c r="B133" s="357"/>
      <c r="C133" s="357"/>
      <c r="D133" s="357"/>
      <c r="E133" s="357"/>
      <c r="F133" s="357"/>
      <c r="G133" s="357"/>
      <c r="H133" s="357"/>
      <c r="I133" s="357"/>
      <c r="J133" s="357"/>
      <c r="K133" s="357"/>
      <c r="L133" s="357"/>
    </row>
    <row r="134" spans="1:12" x14ac:dyDescent="0.2">
      <c r="A134" s="368"/>
      <c r="B134" s="357"/>
      <c r="C134" s="357"/>
      <c r="D134" s="357"/>
      <c r="E134" s="357"/>
      <c r="F134" s="357"/>
      <c r="G134" s="357"/>
      <c r="H134" s="357"/>
      <c r="I134" s="357"/>
      <c r="J134" s="357"/>
      <c r="K134" s="357"/>
      <c r="L134" s="357"/>
    </row>
    <row r="135" spans="1:12" x14ac:dyDescent="0.2">
      <c r="A135" s="368"/>
      <c r="B135" s="357"/>
      <c r="C135" s="357"/>
      <c r="D135" s="357"/>
      <c r="E135" s="357"/>
      <c r="F135" s="357"/>
      <c r="G135" s="357"/>
      <c r="H135" s="357"/>
      <c r="I135" s="357"/>
      <c r="J135" s="357"/>
      <c r="K135" s="357"/>
      <c r="L135" s="357"/>
    </row>
    <row r="136" spans="1:12" x14ac:dyDescent="0.2">
      <c r="A136" s="368"/>
      <c r="B136" s="357"/>
      <c r="C136" s="357"/>
      <c r="D136" s="357"/>
      <c r="E136" s="357"/>
      <c r="F136" s="357"/>
      <c r="G136" s="357"/>
      <c r="H136" s="357"/>
      <c r="I136" s="357"/>
      <c r="J136" s="357"/>
      <c r="K136" s="357"/>
      <c r="L136" s="357"/>
    </row>
    <row r="137" spans="1:12" x14ac:dyDescent="0.2">
      <c r="A137" s="368"/>
      <c r="B137" s="357"/>
      <c r="C137" s="357"/>
      <c r="D137" s="357"/>
      <c r="E137" s="357"/>
      <c r="F137" s="357"/>
      <c r="G137" s="357"/>
      <c r="H137" s="357"/>
      <c r="I137" s="357"/>
      <c r="J137" s="357"/>
      <c r="K137" s="357"/>
      <c r="L137" s="357"/>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49"/>
  <sheetViews>
    <sheetView showGridLines="0" zoomScale="90" zoomScaleNormal="90" workbookViewId="0">
      <pane xSplit="2" ySplit="6" topLeftCell="C7" activePane="bottomRight" state="frozen"/>
      <selection pane="topRight" activeCell="C1" sqref="C1"/>
      <selection pane="bottomLeft" activeCell="A7" sqref="A7"/>
      <selection pane="bottomRight"/>
    </sheetView>
  </sheetViews>
  <sheetFormatPr defaultRowHeight="13.2" x14ac:dyDescent="0.2"/>
  <cols>
    <col min="1" max="1" width="3.109375" customWidth="1"/>
    <col min="2" max="2" width="20" customWidth="1"/>
    <col min="3" max="8" width="12.6640625" customWidth="1"/>
  </cols>
  <sheetData>
    <row r="1" spans="1:9" x14ac:dyDescent="0.2">
      <c r="A1" s="369" t="s">
        <v>186</v>
      </c>
      <c r="B1" s="370"/>
      <c r="C1" s="370"/>
      <c r="D1" s="370"/>
      <c r="E1" s="370"/>
      <c r="F1" s="370"/>
      <c r="G1" s="370"/>
      <c r="H1" s="370"/>
      <c r="I1" s="370"/>
    </row>
    <row r="2" spans="1:9" x14ac:dyDescent="0.15">
      <c r="A2" s="331"/>
      <c r="B2" s="370"/>
      <c r="C2" s="371"/>
      <c r="D2" s="331" t="s">
        <v>187</v>
      </c>
      <c r="E2" s="370"/>
      <c r="F2" s="370"/>
      <c r="G2" s="370"/>
      <c r="H2" s="372" t="s">
        <v>178</v>
      </c>
      <c r="I2" s="370"/>
    </row>
    <row r="3" spans="1:9" ht="6.9" customHeight="1" thickBot="1" x14ac:dyDescent="0.25">
      <c r="A3" s="331"/>
      <c r="B3" s="331"/>
      <c r="C3" s="373"/>
      <c r="D3" s="373"/>
      <c r="E3" s="331"/>
      <c r="F3" s="331"/>
      <c r="G3" s="331"/>
      <c r="H3" s="374"/>
      <c r="I3" s="370"/>
    </row>
    <row r="4" spans="1:9" s="88" customFormat="1" x14ac:dyDescent="0.15">
      <c r="A4" s="698" t="s">
        <v>188</v>
      </c>
      <c r="B4" s="699"/>
      <c r="C4" s="375" t="s">
        <v>78</v>
      </c>
      <c r="D4" s="376" t="s">
        <v>64</v>
      </c>
      <c r="E4" s="375" t="s">
        <v>64</v>
      </c>
      <c r="F4" s="704" t="s">
        <v>65</v>
      </c>
      <c r="G4" s="706" t="s">
        <v>66</v>
      </c>
      <c r="H4" s="377" t="s">
        <v>78</v>
      </c>
      <c r="I4" s="378"/>
    </row>
    <row r="5" spans="1:9" s="88" customFormat="1" x14ac:dyDescent="0.2">
      <c r="A5" s="700"/>
      <c r="B5" s="701"/>
      <c r="C5" s="379" t="s">
        <v>67</v>
      </c>
      <c r="D5" s="380" t="s">
        <v>68</v>
      </c>
      <c r="E5" s="379" t="s">
        <v>69</v>
      </c>
      <c r="F5" s="705"/>
      <c r="G5" s="707"/>
      <c r="H5" s="381" t="s">
        <v>70</v>
      </c>
      <c r="I5" s="378"/>
    </row>
    <row r="6" spans="1:9" x14ac:dyDescent="0.2">
      <c r="A6" s="702"/>
      <c r="B6" s="703"/>
      <c r="C6" s="382" t="s">
        <v>71</v>
      </c>
      <c r="D6" s="383" t="s">
        <v>72</v>
      </c>
      <c r="E6" s="382" t="s">
        <v>73</v>
      </c>
      <c r="F6" s="383" t="s">
        <v>74</v>
      </c>
      <c r="G6" s="384" t="s">
        <v>75</v>
      </c>
      <c r="H6" s="385" t="s">
        <v>76</v>
      </c>
      <c r="I6" s="370"/>
    </row>
    <row r="7" spans="1:9" ht="18" customHeight="1" x14ac:dyDescent="0.2">
      <c r="A7" s="386" t="s">
        <v>255</v>
      </c>
      <c r="B7" s="387" t="s">
        <v>256</v>
      </c>
      <c r="C7" s="478">
        <f>入力!D43</f>
        <v>0</v>
      </c>
      <c r="D7" s="638">
        <v>0.22992698599835415</v>
      </c>
      <c r="E7" s="615">
        <v>5.2930773855034238E-2</v>
      </c>
      <c r="F7" s="577">
        <f>C7*D7</f>
        <v>0</v>
      </c>
      <c r="G7" s="578">
        <f>C7*E7</f>
        <v>0</v>
      </c>
      <c r="H7" s="579">
        <f>C7-F7-G7</f>
        <v>0</v>
      </c>
      <c r="I7" s="370"/>
    </row>
    <row r="8" spans="1:9" ht="18" customHeight="1" x14ac:dyDescent="0.2">
      <c r="A8" s="388" t="s">
        <v>257</v>
      </c>
      <c r="B8" s="389" t="s">
        <v>258</v>
      </c>
      <c r="C8" s="478">
        <f>入力!D44</f>
        <v>0</v>
      </c>
      <c r="D8" s="639">
        <v>0.24139676113360325</v>
      </c>
      <c r="E8" s="617">
        <v>3.9979757085020245E-2</v>
      </c>
      <c r="F8" s="577">
        <f t="shared" ref="F8:F26" si="0">C8*D8</f>
        <v>0</v>
      </c>
      <c r="G8" s="578">
        <f t="shared" ref="G8:G26" si="1">C8*E8</f>
        <v>0</v>
      </c>
      <c r="H8" s="579">
        <f t="shared" ref="H8:H39" si="2">C8-F8-G8</f>
        <v>0</v>
      </c>
      <c r="I8" s="370"/>
    </row>
    <row r="9" spans="1:9" ht="18" customHeight="1" x14ac:dyDescent="0.2">
      <c r="A9" s="388" t="s">
        <v>259</v>
      </c>
      <c r="B9" s="389" t="s">
        <v>260</v>
      </c>
      <c r="C9" s="478">
        <f>入力!D45</f>
        <v>0</v>
      </c>
      <c r="D9" s="639">
        <v>0.29615038753050998</v>
      </c>
      <c r="E9" s="617">
        <v>4.2863871879415913E-2</v>
      </c>
      <c r="F9" s="577">
        <f t="shared" si="0"/>
        <v>0</v>
      </c>
      <c r="G9" s="578">
        <f t="shared" si="1"/>
        <v>0</v>
      </c>
      <c r="H9" s="579">
        <f t="shared" si="2"/>
        <v>0</v>
      </c>
      <c r="I9" s="370"/>
    </row>
    <row r="10" spans="1:9" ht="18" customHeight="1" x14ac:dyDescent="0.2">
      <c r="A10" s="388" t="s">
        <v>263</v>
      </c>
      <c r="B10" s="389" t="s">
        <v>261</v>
      </c>
      <c r="C10" s="478">
        <f>入力!D46</f>
        <v>0</v>
      </c>
      <c r="D10" s="639">
        <v>1.2770746140326476E-2</v>
      </c>
      <c r="E10" s="617">
        <v>7.5258892106161573E-2</v>
      </c>
      <c r="F10" s="577">
        <f t="shared" si="0"/>
        <v>0</v>
      </c>
      <c r="G10" s="578">
        <f t="shared" si="1"/>
        <v>0</v>
      </c>
      <c r="H10" s="579">
        <f t="shared" si="2"/>
        <v>0</v>
      </c>
      <c r="I10" s="370"/>
    </row>
    <row r="11" spans="1:9" ht="18" customHeight="1" x14ac:dyDescent="0.2">
      <c r="A11" s="388">
        <v>11</v>
      </c>
      <c r="B11" s="389" t="s">
        <v>262</v>
      </c>
      <c r="C11" s="478">
        <f>入力!D47</f>
        <v>140000</v>
      </c>
      <c r="D11" s="639">
        <v>0.31897309753028824</v>
      </c>
      <c r="E11" s="617">
        <v>3.4974624312594543E-2</v>
      </c>
      <c r="F11" s="577">
        <f t="shared" si="0"/>
        <v>44656.233654240357</v>
      </c>
      <c r="G11" s="578">
        <f t="shared" si="1"/>
        <v>4896.4474037632363</v>
      </c>
      <c r="H11" s="579">
        <f t="shared" si="2"/>
        <v>90447.318941996418</v>
      </c>
      <c r="I11" s="370"/>
    </row>
    <row r="12" spans="1:9" ht="18" customHeight="1" x14ac:dyDescent="0.2">
      <c r="A12" s="388">
        <v>15</v>
      </c>
      <c r="B12" s="389" t="s">
        <v>264</v>
      </c>
      <c r="C12" s="478">
        <f>入力!D48</f>
        <v>92000</v>
      </c>
      <c r="D12" s="639">
        <v>0.43289059271188135</v>
      </c>
      <c r="E12" s="617">
        <v>3.1830295429605665E-2</v>
      </c>
      <c r="F12" s="577">
        <f t="shared" si="0"/>
        <v>39825.934529493083</v>
      </c>
      <c r="G12" s="578">
        <f t="shared" si="1"/>
        <v>2928.387179523721</v>
      </c>
      <c r="H12" s="579">
        <f t="shared" si="2"/>
        <v>49245.678290983196</v>
      </c>
      <c r="I12" s="370"/>
    </row>
    <row r="13" spans="1:9" ht="18" customHeight="1" x14ac:dyDescent="0.2">
      <c r="A13" s="388">
        <v>16</v>
      </c>
      <c r="B13" s="389" t="s">
        <v>265</v>
      </c>
      <c r="C13" s="478">
        <f>入力!D49</f>
        <v>23200</v>
      </c>
      <c r="D13" s="639">
        <v>0.22777229487782322</v>
      </c>
      <c r="E13" s="617">
        <v>6.8733174530178631E-2</v>
      </c>
      <c r="F13" s="577">
        <f t="shared" si="0"/>
        <v>5284.3172411654987</v>
      </c>
      <c r="G13" s="578">
        <f t="shared" si="1"/>
        <v>1594.6096491001442</v>
      </c>
      <c r="H13" s="579">
        <f t="shared" si="2"/>
        <v>16321.073109734356</v>
      </c>
      <c r="I13" s="370"/>
    </row>
    <row r="14" spans="1:9" ht="18" customHeight="1" x14ac:dyDescent="0.2">
      <c r="A14" s="388">
        <v>20</v>
      </c>
      <c r="B14" s="389" t="s">
        <v>266</v>
      </c>
      <c r="C14" s="478">
        <f>入力!D50</f>
        <v>0</v>
      </c>
      <c r="D14" s="639">
        <v>0.2102043499767286</v>
      </c>
      <c r="E14" s="617">
        <v>2.9858347125721881E-2</v>
      </c>
      <c r="F14" s="577">
        <f t="shared" si="0"/>
        <v>0</v>
      </c>
      <c r="G14" s="578">
        <f t="shared" si="1"/>
        <v>0</v>
      </c>
      <c r="H14" s="579">
        <f t="shared" si="2"/>
        <v>0</v>
      </c>
      <c r="I14" s="370"/>
    </row>
    <row r="15" spans="1:9" ht="18" customHeight="1" x14ac:dyDescent="0.2">
      <c r="A15" s="388">
        <v>21</v>
      </c>
      <c r="B15" s="389" t="s">
        <v>267</v>
      </c>
      <c r="C15" s="478">
        <f>入力!D51</f>
        <v>0</v>
      </c>
      <c r="D15" s="639">
        <v>0.18250225591508584</v>
      </c>
      <c r="E15" s="617">
        <v>2.3247396138689074E-2</v>
      </c>
      <c r="F15" s="577">
        <f t="shared" si="0"/>
        <v>0</v>
      </c>
      <c r="G15" s="578">
        <f t="shared" si="1"/>
        <v>0</v>
      </c>
      <c r="H15" s="579">
        <f t="shared" si="2"/>
        <v>0</v>
      </c>
      <c r="I15" s="370"/>
    </row>
    <row r="16" spans="1:9" ht="18" customHeight="1" x14ac:dyDescent="0.2">
      <c r="A16" s="388">
        <v>22</v>
      </c>
      <c r="B16" s="389" t="s">
        <v>349</v>
      </c>
      <c r="C16" s="478">
        <f>入力!D52</f>
        <v>0</v>
      </c>
      <c r="D16" s="639">
        <v>0.18507577961222504</v>
      </c>
      <c r="E16" s="617">
        <v>3.2262756151137946E-2</v>
      </c>
      <c r="F16" s="577">
        <f t="shared" si="0"/>
        <v>0</v>
      </c>
      <c r="G16" s="578">
        <f t="shared" si="1"/>
        <v>0</v>
      </c>
      <c r="H16" s="579">
        <f t="shared" si="2"/>
        <v>0</v>
      </c>
      <c r="I16" s="370"/>
    </row>
    <row r="17" spans="1:9" ht="18" customHeight="1" x14ac:dyDescent="0.2">
      <c r="A17" s="388">
        <v>25</v>
      </c>
      <c r="B17" s="389" t="s">
        <v>268</v>
      </c>
      <c r="C17" s="478">
        <f>入力!D53</f>
        <v>0</v>
      </c>
      <c r="D17" s="639">
        <v>0.17883092711958865</v>
      </c>
      <c r="E17" s="617">
        <v>6.6266390469080241E-2</v>
      </c>
      <c r="F17" s="577">
        <f t="shared" si="0"/>
        <v>0</v>
      </c>
      <c r="G17" s="578">
        <f t="shared" si="1"/>
        <v>0</v>
      </c>
      <c r="H17" s="579">
        <f t="shared" si="2"/>
        <v>0</v>
      </c>
      <c r="I17" s="370"/>
    </row>
    <row r="18" spans="1:9" ht="18" customHeight="1" x14ac:dyDescent="0.2">
      <c r="A18" s="388">
        <v>26</v>
      </c>
      <c r="B18" s="389" t="s">
        <v>269</v>
      </c>
      <c r="C18" s="478">
        <f>入力!D54</f>
        <v>0</v>
      </c>
      <c r="D18" s="639">
        <v>4.4136106688233458E-2</v>
      </c>
      <c r="E18" s="617">
        <v>3.2261733262567288E-2</v>
      </c>
      <c r="F18" s="577">
        <f t="shared" si="0"/>
        <v>0</v>
      </c>
      <c r="G18" s="578">
        <f t="shared" si="1"/>
        <v>0</v>
      </c>
      <c r="H18" s="579">
        <f t="shared" si="2"/>
        <v>0</v>
      </c>
      <c r="I18" s="370"/>
    </row>
    <row r="19" spans="1:9" ht="18" customHeight="1" x14ac:dyDescent="0.2">
      <c r="A19" s="388">
        <v>27</v>
      </c>
      <c r="B19" s="389" t="s">
        <v>270</v>
      </c>
      <c r="C19" s="478">
        <f>入力!D55</f>
        <v>0</v>
      </c>
      <c r="D19" s="639">
        <v>8.3708278944950448E-2</v>
      </c>
      <c r="E19" s="617">
        <v>3.285179864509119E-2</v>
      </c>
      <c r="F19" s="577">
        <f t="shared" si="0"/>
        <v>0</v>
      </c>
      <c r="G19" s="578">
        <f t="shared" si="1"/>
        <v>0</v>
      </c>
      <c r="H19" s="579">
        <f t="shared" si="2"/>
        <v>0</v>
      </c>
      <c r="I19" s="370"/>
    </row>
    <row r="20" spans="1:9" ht="18" customHeight="1" x14ac:dyDescent="0.2">
      <c r="A20" s="388">
        <v>28</v>
      </c>
      <c r="B20" s="389" t="s">
        <v>271</v>
      </c>
      <c r="C20" s="478">
        <f>入力!D56</f>
        <v>0</v>
      </c>
      <c r="D20" s="639">
        <v>0.10045502275113756</v>
      </c>
      <c r="E20" s="617">
        <v>4.5405048030179286E-2</v>
      </c>
      <c r="F20" s="577">
        <f t="shared" si="0"/>
        <v>0</v>
      </c>
      <c r="G20" s="578">
        <f t="shared" si="1"/>
        <v>0</v>
      </c>
      <c r="H20" s="579">
        <f t="shared" si="2"/>
        <v>0</v>
      </c>
      <c r="I20" s="370"/>
    </row>
    <row r="21" spans="1:9" ht="18" customHeight="1" x14ac:dyDescent="0.2">
      <c r="A21" s="388">
        <v>29</v>
      </c>
      <c r="B21" s="389" t="s">
        <v>358</v>
      </c>
      <c r="C21" s="478">
        <f>入力!D57</f>
        <v>0</v>
      </c>
      <c r="D21" s="639">
        <v>0.12361904485748253</v>
      </c>
      <c r="E21" s="617">
        <v>1.523762577203004E-2</v>
      </c>
      <c r="F21" s="577">
        <f t="shared" si="0"/>
        <v>0</v>
      </c>
      <c r="G21" s="578">
        <f t="shared" si="1"/>
        <v>0</v>
      </c>
      <c r="H21" s="579">
        <f t="shared" si="2"/>
        <v>0</v>
      </c>
      <c r="I21" s="370"/>
    </row>
    <row r="22" spans="1:9" ht="18" customHeight="1" x14ac:dyDescent="0.2">
      <c r="A22" s="388">
        <v>30</v>
      </c>
      <c r="B22" s="389" t="s">
        <v>351</v>
      </c>
      <c r="C22" s="478">
        <f>入力!D58</f>
        <v>0</v>
      </c>
      <c r="D22" s="639">
        <v>0.13307588939694828</v>
      </c>
      <c r="E22" s="617">
        <v>1.3002141799019451E-2</v>
      </c>
      <c r="F22" s="577">
        <f t="shared" si="0"/>
        <v>0</v>
      </c>
      <c r="G22" s="578">
        <f t="shared" si="1"/>
        <v>0</v>
      </c>
      <c r="H22" s="579">
        <f t="shared" si="2"/>
        <v>0</v>
      </c>
      <c r="I22" s="370"/>
    </row>
    <row r="23" spans="1:9" ht="18" customHeight="1" x14ac:dyDescent="0.2">
      <c r="A23" s="388">
        <v>31</v>
      </c>
      <c r="B23" s="389" t="s">
        <v>352</v>
      </c>
      <c r="C23" s="478">
        <f>入力!D59</f>
        <v>0</v>
      </c>
      <c r="D23" s="639">
        <v>0.20693643904416342</v>
      </c>
      <c r="E23" s="617">
        <v>1.5492303281362767E-2</v>
      </c>
      <c r="F23" s="577">
        <f t="shared" si="0"/>
        <v>0</v>
      </c>
      <c r="G23" s="578">
        <f t="shared" si="1"/>
        <v>0</v>
      </c>
      <c r="H23" s="579">
        <f t="shared" si="2"/>
        <v>0</v>
      </c>
      <c r="I23" s="370"/>
    </row>
    <row r="24" spans="1:9" ht="18" customHeight="1" x14ac:dyDescent="0.2">
      <c r="A24" s="388">
        <v>32</v>
      </c>
      <c r="B24" s="389" t="s">
        <v>272</v>
      </c>
      <c r="C24" s="478">
        <f>入力!D60</f>
        <v>0</v>
      </c>
      <c r="D24" s="639">
        <v>6.7975530575738172E-2</v>
      </c>
      <c r="E24" s="617">
        <v>1.0992469247587287E-2</v>
      </c>
      <c r="F24" s="577">
        <f t="shared" si="0"/>
        <v>0</v>
      </c>
      <c r="G24" s="578">
        <f t="shared" si="1"/>
        <v>0</v>
      </c>
      <c r="H24" s="579">
        <f t="shared" si="2"/>
        <v>0</v>
      </c>
      <c r="I24" s="370"/>
    </row>
    <row r="25" spans="1:9" ht="18" customHeight="1" x14ac:dyDescent="0.2">
      <c r="A25" s="388">
        <v>33</v>
      </c>
      <c r="B25" s="389" t="s">
        <v>273</v>
      </c>
      <c r="C25" s="478">
        <f>入力!D61</f>
        <v>0</v>
      </c>
      <c r="D25" s="639">
        <v>0.18806433917009355</v>
      </c>
      <c r="E25" s="617">
        <v>1.1047533625104607E-2</v>
      </c>
      <c r="F25" s="577">
        <f t="shared" si="0"/>
        <v>0</v>
      </c>
      <c r="G25" s="578">
        <f t="shared" si="1"/>
        <v>0</v>
      </c>
      <c r="H25" s="579">
        <f t="shared" si="2"/>
        <v>0</v>
      </c>
      <c r="I25" s="370"/>
    </row>
    <row r="26" spans="1:9" ht="18" customHeight="1" x14ac:dyDescent="0.2">
      <c r="A26" s="388">
        <v>34</v>
      </c>
      <c r="B26" s="389" t="s">
        <v>353</v>
      </c>
      <c r="C26" s="478">
        <f>入力!D62</f>
        <v>0</v>
      </c>
      <c r="D26" s="639">
        <v>0.19345981196454651</v>
      </c>
      <c r="E26" s="617">
        <v>8.7422352933258854E-3</v>
      </c>
      <c r="F26" s="577">
        <f t="shared" si="0"/>
        <v>0</v>
      </c>
      <c r="G26" s="578">
        <f t="shared" si="1"/>
        <v>0</v>
      </c>
      <c r="H26" s="579">
        <f t="shared" si="2"/>
        <v>0</v>
      </c>
      <c r="I26" s="370"/>
    </row>
    <row r="27" spans="1:9" ht="18" customHeight="1" x14ac:dyDescent="0.2">
      <c r="A27" s="388">
        <v>35</v>
      </c>
      <c r="B27" s="389" t="s">
        <v>274</v>
      </c>
      <c r="C27" s="478">
        <f>入力!D63</f>
        <v>0</v>
      </c>
      <c r="D27" s="639">
        <v>9.5804938719456903E-2</v>
      </c>
      <c r="E27" s="617">
        <v>1.8393663790497412E-2</v>
      </c>
      <c r="F27" s="577">
        <f t="shared" ref="F27:F28" si="3">C27*D27</f>
        <v>0</v>
      </c>
      <c r="G27" s="578">
        <f t="shared" ref="G27:G28" si="4">C27*E27</f>
        <v>0</v>
      </c>
      <c r="H27" s="579">
        <f t="shared" si="2"/>
        <v>0</v>
      </c>
      <c r="I27" s="370"/>
    </row>
    <row r="28" spans="1:9" ht="18" customHeight="1" x14ac:dyDescent="0.2">
      <c r="A28" s="388">
        <v>39</v>
      </c>
      <c r="B28" s="389" t="s">
        <v>354</v>
      </c>
      <c r="C28" s="478">
        <f>入力!D64</f>
        <v>34800</v>
      </c>
      <c r="D28" s="639">
        <v>0.31022632680150286</v>
      </c>
      <c r="E28" s="617">
        <v>4.8668136516007113E-2</v>
      </c>
      <c r="F28" s="577">
        <f t="shared" si="3"/>
        <v>10795.8761726923</v>
      </c>
      <c r="G28" s="578">
        <f t="shared" si="4"/>
        <v>1693.6511507570476</v>
      </c>
      <c r="H28" s="579">
        <f t="shared" si="2"/>
        <v>22310.472676550653</v>
      </c>
      <c r="I28" s="370"/>
    </row>
    <row r="29" spans="1:9" ht="18" customHeight="1" x14ac:dyDescent="0.2">
      <c r="A29" s="388">
        <v>41</v>
      </c>
      <c r="B29" s="389" t="s">
        <v>275</v>
      </c>
      <c r="C29" s="478">
        <f>入力!D65</f>
        <v>0</v>
      </c>
      <c r="D29" s="640"/>
      <c r="E29" s="641"/>
      <c r="F29" s="580"/>
      <c r="G29" s="580"/>
      <c r="H29" s="579">
        <f t="shared" si="2"/>
        <v>0</v>
      </c>
      <c r="I29" s="370"/>
    </row>
    <row r="30" spans="1:9" ht="18" customHeight="1" x14ac:dyDescent="0.2">
      <c r="A30" s="388">
        <v>46</v>
      </c>
      <c r="B30" s="389" t="s">
        <v>387</v>
      </c>
      <c r="C30" s="478">
        <f>入力!D66</f>
        <v>0</v>
      </c>
      <c r="D30" s="640"/>
      <c r="E30" s="641"/>
      <c r="F30" s="580"/>
      <c r="G30" s="580"/>
      <c r="H30" s="579">
        <f t="shared" si="2"/>
        <v>0</v>
      </c>
      <c r="I30" s="370"/>
    </row>
    <row r="31" spans="1:9" ht="18" customHeight="1" x14ac:dyDescent="0.2">
      <c r="A31" s="388">
        <v>47</v>
      </c>
      <c r="B31" s="389" t="s">
        <v>355</v>
      </c>
      <c r="C31" s="478">
        <f>入力!D67</f>
        <v>0</v>
      </c>
      <c r="D31" s="640"/>
      <c r="E31" s="641"/>
      <c r="F31" s="580"/>
      <c r="G31" s="580"/>
      <c r="H31" s="579">
        <f t="shared" si="2"/>
        <v>0</v>
      </c>
      <c r="I31" s="370"/>
    </row>
    <row r="32" spans="1:9" ht="18" customHeight="1" x14ac:dyDescent="0.2">
      <c r="A32" s="388">
        <v>48</v>
      </c>
      <c r="B32" s="389" t="s">
        <v>356</v>
      </c>
      <c r="C32" s="478">
        <f>入力!D68</f>
        <v>0</v>
      </c>
      <c r="D32" s="640"/>
      <c r="E32" s="641"/>
      <c r="F32" s="580"/>
      <c r="G32" s="580"/>
      <c r="H32" s="579">
        <f t="shared" si="2"/>
        <v>0</v>
      </c>
      <c r="I32" s="370"/>
    </row>
    <row r="33" spans="1:9" ht="18" customHeight="1" x14ac:dyDescent="0.2">
      <c r="A33" s="388">
        <v>51</v>
      </c>
      <c r="B33" s="389" t="s">
        <v>276</v>
      </c>
      <c r="C33" s="478">
        <f>入力!D69</f>
        <v>0</v>
      </c>
      <c r="D33" s="640"/>
      <c r="E33" s="641"/>
      <c r="F33" s="581">
        <f>-SUM(F7:F28,F37,F42:F43,F45)</f>
        <v>-100573.35736422108</v>
      </c>
      <c r="G33" s="580"/>
      <c r="H33" s="579">
        <f t="shared" si="2"/>
        <v>100573.35736422108</v>
      </c>
      <c r="I33" s="370"/>
    </row>
    <row r="34" spans="1:9" ht="18" customHeight="1" x14ac:dyDescent="0.2">
      <c r="A34" s="388">
        <v>53</v>
      </c>
      <c r="B34" s="389" t="s">
        <v>277</v>
      </c>
      <c r="C34" s="478">
        <f>入力!D70</f>
        <v>0</v>
      </c>
      <c r="D34" s="640"/>
      <c r="E34" s="641"/>
      <c r="F34" s="580"/>
      <c r="G34" s="580"/>
      <c r="H34" s="579">
        <f t="shared" si="2"/>
        <v>0</v>
      </c>
      <c r="I34" s="370"/>
    </row>
    <row r="35" spans="1:9" ht="18" customHeight="1" x14ac:dyDescent="0.2">
      <c r="A35" s="388">
        <v>55</v>
      </c>
      <c r="B35" s="389" t="s">
        <v>278</v>
      </c>
      <c r="C35" s="478">
        <f>入力!D71</f>
        <v>0</v>
      </c>
      <c r="D35" s="640"/>
      <c r="E35" s="641"/>
      <c r="F35" s="580"/>
      <c r="G35" s="580"/>
      <c r="H35" s="579">
        <f t="shared" si="2"/>
        <v>0</v>
      </c>
      <c r="I35" s="370"/>
    </row>
    <row r="36" spans="1:9" ht="18" customHeight="1" x14ac:dyDescent="0.2">
      <c r="A36" s="388">
        <v>57</v>
      </c>
      <c r="B36" s="389" t="s">
        <v>279</v>
      </c>
      <c r="C36" s="478">
        <f>入力!D72</f>
        <v>150000</v>
      </c>
      <c r="D36" s="640"/>
      <c r="E36" s="641"/>
      <c r="F36" s="580"/>
      <c r="G36" s="581">
        <f>-SUM(G7:G28,G37,G42:G43,G45)</f>
        <v>-11117.493689796087</v>
      </c>
      <c r="H36" s="579">
        <f t="shared" si="2"/>
        <v>161117.49368979607</v>
      </c>
      <c r="I36" s="370"/>
    </row>
    <row r="37" spans="1:9" ht="18" customHeight="1" x14ac:dyDescent="0.2">
      <c r="A37" s="388">
        <v>59</v>
      </c>
      <c r="B37" s="389" t="s">
        <v>280</v>
      </c>
      <c r="C37" s="478">
        <f>入力!D73</f>
        <v>0</v>
      </c>
      <c r="D37" s="639">
        <v>3.4860428283664195E-2</v>
      </c>
      <c r="E37" s="617">
        <v>4.8157099782349484E-3</v>
      </c>
      <c r="F37" s="577">
        <f>C37*D37</f>
        <v>0</v>
      </c>
      <c r="G37" s="578">
        <f>C37*E37</f>
        <v>0</v>
      </c>
      <c r="H37" s="579">
        <f t="shared" si="2"/>
        <v>0</v>
      </c>
      <c r="I37" s="370"/>
    </row>
    <row r="38" spans="1:9" ht="18" customHeight="1" x14ac:dyDescent="0.2">
      <c r="A38" s="388">
        <v>61</v>
      </c>
      <c r="B38" s="389" t="s">
        <v>281</v>
      </c>
      <c r="C38" s="478">
        <f>入力!D74</f>
        <v>0</v>
      </c>
      <c r="D38" s="640"/>
      <c r="E38" s="641"/>
      <c r="F38" s="580"/>
      <c r="G38" s="580"/>
      <c r="H38" s="579">
        <f t="shared" si="2"/>
        <v>0</v>
      </c>
      <c r="I38" s="370"/>
    </row>
    <row r="39" spans="1:9" ht="18" customHeight="1" x14ac:dyDescent="0.2">
      <c r="A39" s="388">
        <v>63</v>
      </c>
      <c r="B39" s="389" t="s">
        <v>282</v>
      </c>
      <c r="C39" s="478">
        <f>入力!D75</f>
        <v>0</v>
      </c>
      <c r="D39" s="640"/>
      <c r="E39" s="617">
        <v>1.4608411105731505E-5</v>
      </c>
      <c r="F39" s="580"/>
      <c r="G39" s="578">
        <f>C39*E39</f>
        <v>0</v>
      </c>
      <c r="H39" s="579">
        <f t="shared" si="2"/>
        <v>0</v>
      </c>
      <c r="I39" s="370"/>
    </row>
    <row r="40" spans="1:9" ht="18" customHeight="1" x14ac:dyDescent="0.2">
      <c r="A40" s="388">
        <v>64</v>
      </c>
      <c r="B40" s="389" t="s">
        <v>283</v>
      </c>
      <c r="C40" s="478">
        <f>入力!D76</f>
        <v>0</v>
      </c>
      <c r="D40" s="640"/>
      <c r="E40" s="641"/>
      <c r="F40" s="580"/>
      <c r="G40" s="580"/>
      <c r="H40" s="579">
        <f>C40-F40-G40</f>
        <v>0</v>
      </c>
      <c r="I40" s="370"/>
    </row>
    <row r="41" spans="1:9" ht="18" customHeight="1" x14ac:dyDescent="0.2">
      <c r="A41" s="388">
        <v>65</v>
      </c>
      <c r="B41" s="389" t="s">
        <v>357</v>
      </c>
      <c r="C41" s="478">
        <f>入力!D77</f>
        <v>0</v>
      </c>
      <c r="D41" s="640"/>
      <c r="E41" s="641"/>
      <c r="F41" s="580"/>
      <c r="G41" s="580"/>
      <c r="H41" s="579">
        <f t="shared" ref="H41:H45" si="5">C41-F41-G41</f>
        <v>0</v>
      </c>
      <c r="I41" s="370"/>
    </row>
    <row r="42" spans="1:9" ht="18" customHeight="1" x14ac:dyDescent="0.2">
      <c r="A42" s="388">
        <v>66</v>
      </c>
      <c r="B42" s="389" t="s">
        <v>284</v>
      </c>
      <c r="C42" s="478">
        <f>入力!D78</f>
        <v>0</v>
      </c>
      <c r="D42" s="640"/>
      <c r="E42" s="641"/>
      <c r="F42" s="580"/>
      <c r="G42" s="580"/>
      <c r="H42" s="579">
        <f t="shared" si="5"/>
        <v>0</v>
      </c>
      <c r="I42" s="370"/>
    </row>
    <row r="43" spans="1:9" ht="18" customHeight="1" x14ac:dyDescent="0.2">
      <c r="A43" s="388">
        <v>67</v>
      </c>
      <c r="B43" s="389" t="s">
        <v>285</v>
      </c>
      <c r="C43" s="478">
        <f>入力!D79</f>
        <v>440000</v>
      </c>
      <c r="D43" s="639">
        <v>2.4990378704198883E-5</v>
      </c>
      <c r="E43" s="617">
        <v>9.9961514816795531E-6</v>
      </c>
      <c r="F43" s="577">
        <f t="shared" ref="F43" si="6">C43*D43</f>
        <v>10.995766629847509</v>
      </c>
      <c r="G43" s="578">
        <f t="shared" ref="G43" si="7">C43*E43</f>
        <v>4.3983066519390031</v>
      </c>
      <c r="H43" s="579">
        <f t="shared" si="5"/>
        <v>439984.60592671821</v>
      </c>
      <c r="I43" s="370"/>
    </row>
    <row r="44" spans="1:9" ht="18" customHeight="1" x14ac:dyDescent="0.2">
      <c r="A44" s="388">
        <v>68</v>
      </c>
      <c r="B44" s="389" t="s">
        <v>286</v>
      </c>
      <c r="C44" s="478">
        <f>入力!D80</f>
        <v>0</v>
      </c>
      <c r="D44" s="640"/>
      <c r="E44" s="641"/>
      <c r="F44" s="582"/>
      <c r="G44" s="580"/>
      <c r="H44" s="579">
        <f t="shared" si="5"/>
        <v>0</v>
      </c>
      <c r="I44" s="370"/>
    </row>
    <row r="45" spans="1:9" ht="18" customHeight="1" x14ac:dyDescent="0.2">
      <c r="A45" s="390">
        <v>69</v>
      </c>
      <c r="B45" s="391" t="s">
        <v>287</v>
      </c>
      <c r="C45" s="478">
        <f>入力!D81</f>
        <v>0</v>
      </c>
      <c r="D45" s="639">
        <v>1.5758226488978715E-2</v>
      </c>
      <c r="E45" s="617">
        <v>3.6042864060296005E-2</v>
      </c>
      <c r="F45" s="577">
        <f>C45*D45</f>
        <v>0</v>
      </c>
      <c r="G45" s="578">
        <f>C45*E45</f>
        <v>0</v>
      </c>
      <c r="H45" s="579">
        <f t="shared" si="5"/>
        <v>0</v>
      </c>
      <c r="I45" s="370"/>
    </row>
    <row r="46" spans="1:9" ht="20.100000000000001" customHeight="1" thickBot="1" x14ac:dyDescent="0.25">
      <c r="A46" s="708" t="s">
        <v>182</v>
      </c>
      <c r="B46" s="709"/>
      <c r="C46" s="479">
        <f>SUM(C7:C45)</f>
        <v>880000</v>
      </c>
      <c r="D46" s="583" t="s">
        <v>189</v>
      </c>
      <c r="E46" s="583" t="s">
        <v>189</v>
      </c>
      <c r="F46" s="584" t="s">
        <v>189</v>
      </c>
      <c r="G46" s="584" t="s">
        <v>189</v>
      </c>
      <c r="H46" s="585">
        <f>SUM(H7:H45)</f>
        <v>880000</v>
      </c>
      <c r="I46" s="370"/>
    </row>
    <row r="47" spans="1:9" ht="20.100000000000001" customHeight="1" x14ac:dyDescent="0.15">
      <c r="A47" s="392"/>
      <c r="B47" s="586" t="s">
        <v>371</v>
      </c>
      <c r="C47" s="331"/>
      <c r="D47" s="370"/>
      <c r="E47" s="331"/>
      <c r="F47" s="331"/>
      <c r="G47" s="331"/>
      <c r="H47" s="331"/>
      <c r="I47" s="370"/>
    </row>
    <row r="48" spans="1:9" ht="20.100000000000001" customHeight="1" x14ac:dyDescent="0.2">
      <c r="A48" s="331"/>
      <c r="B48" s="587" t="s">
        <v>372</v>
      </c>
      <c r="C48" s="331"/>
      <c r="D48" s="370"/>
      <c r="E48" s="331"/>
      <c r="F48" s="331"/>
      <c r="G48" s="331"/>
      <c r="H48" s="331"/>
      <c r="I48" s="370"/>
    </row>
    <row r="49" spans="1:9" x14ac:dyDescent="0.2">
      <c r="A49" s="370"/>
      <c r="B49" s="370"/>
      <c r="C49" s="370"/>
      <c r="D49" s="370"/>
      <c r="E49" s="370"/>
      <c r="F49" s="370"/>
      <c r="G49" s="370"/>
      <c r="H49" s="370"/>
      <c r="I49" s="370"/>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A1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31"/>
  <sheetViews>
    <sheetView showGridLines="0" topLeftCell="A295" zoomScale="90" zoomScaleNormal="90" workbookViewId="0"/>
  </sheetViews>
  <sheetFormatPr defaultColWidth="9" defaultRowHeight="12" x14ac:dyDescent="0.2"/>
  <cols>
    <col min="1" max="1" width="4" style="1" customWidth="1"/>
    <col min="2" max="2" width="3.21875" style="1" customWidth="1"/>
    <col min="3" max="3" width="20.77734375" style="1" customWidth="1"/>
    <col min="4" max="11" width="10.6640625" style="1" customWidth="1"/>
    <col min="12" max="12" width="6.6640625" style="1" customWidth="1"/>
    <col min="13" max="13" width="10.6640625" style="1" customWidth="1"/>
    <col min="14" max="14" width="8.77734375" style="1" customWidth="1"/>
    <col min="15" max="16384" width="9" style="1"/>
  </cols>
  <sheetData>
    <row r="1" spans="1:10" ht="24.9" customHeight="1" x14ac:dyDescent="0.2">
      <c r="A1" s="393" t="s">
        <v>190</v>
      </c>
      <c r="B1" s="331"/>
      <c r="C1" s="331"/>
      <c r="D1" s="394" t="str">
        <f>IF(入力!C3="","",入力!C3)</f>
        <v>県内でイベントが開催された場合、来場者の消費がもたらす経済的効果</v>
      </c>
      <c r="E1" s="331"/>
      <c r="F1" s="331"/>
      <c r="G1" s="331"/>
      <c r="H1" s="331"/>
      <c r="I1" s="331"/>
      <c r="J1" s="331"/>
    </row>
    <row r="2" spans="1:10" ht="24.9" customHeight="1" x14ac:dyDescent="0.15">
      <c r="A2" s="373"/>
      <c r="B2" s="373"/>
      <c r="C2" s="373" t="s">
        <v>191</v>
      </c>
      <c r="D2" s="373" t="s" ph="1">
        <v>367</v>
      </c>
      <c r="E2" s="373"/>
      <c r="F2" s="373"/>
      <c r="G2" s="373"/>
      <c r="H2" s="331"/>
      <c r="I2" s="331"/>
      <c r="J2" s="331"/>
    </row>
    <row r="3" spans="1:10" ht="24.9" customHeight="1" x14ac:dyDescent="0.2">
      <c r="A3" s="373"/>
      <c r="B3" s="373"/>
      <c r="C3" s="373" t="s">
        <v>192</v>
      </c>
      <c r="D3" s="266">
        <f>IF('結果（億円）'!F7=0,"－",'結果（億円）'!F7)</f>
        <v>8.8000000000000007</v>
      </c>
      <c r="E3" s="267" t="s">
        <v>368</v>
      </c>
      <c r="F3" s="268">
        <f>IF('結果（千円）'!F7=0,"－",'結果（千円）'!F7)</f>
        <v>880000</v>
      </c>
      <c r="G3" s="373" t="s">
        <v>193</v>
      </c>
      <c r="H3" s="331"/>
      <c r="I3" s="331"/>
      <c r="J3" s="331"/>
    </row>
    <row r="4" spans="1:10" ht="24.9" customHeight="1" x14ac:dyDescent="0.2">
      <c r="A4" s="331"/>
      <c r="B4" s="331"/>
      <c r="C4" s="331"/>
      <c r="D4" s="331"/>
      <c r="E4" s="331"/>
      <c r="F4" s="331"/>
      <c r="G4" s="331"/>
      <c r="H4" s="331"/>
      <c r="I4" s="331"/>
      <c r="J4" s="331"/>
    </row>
    <row r="5" spans="1:10" ht="24.9" customHeight="1" x14ac:dyDescent="0.15">
      <c r="A5" s="395" t="s">
        <v>194</v>
      </c>
      <c r="B5" s="331"/>
      <c r="C5" s="331"/>
      <c r="D5" s="396"/>
      <c r="E5" s="397"/>
      <c r="F5" s="396"/>
      <c r="G5" s="397"/>
      <c r="H5" s="396"/>
      <c r="I5" s="397"/>
      <c r="J5" s="398" t="s">
        <v>178</v>
      </c>
    </row>
    <row r="6" spans="1:10" ht="15" customHeight="1" x14ac:dyDescent="0.2">
      <c r="A6" s="331"/>
      <c r="B6" s="712" t="s">
        <v>184</v>
      </c>
      <c r="C6" s="713"/>
      <c r="D6" s="399"/>
      <c r="E6" s="400"/>
      <c r="F6" s="732" t="s">
        <v>195</v>
      </c>
      <c r="G6" s="401"/>
      <c r="H6" s="402"/>
      <c r="I6" s="401"/>
      <c r="J6" s="403"/>
    </row>
    <row r="7" spans="1:10" ht="15" customHeight="1" x14ac:dyDescent="0.15">
      <c r="A7" s="331"/>
      <c r="B7" s="714"/>
      <c r="C7" s="715"/>
      <c r="D7" s="404" t="s">
        <v>78</v>
      </c>
      <c r="E7" s="405" t="s">
        <v>7</v>
      </c>
      <c r="F7" s="733"/>
      <c r="G7" s="736" t="s">
        <v>196</v>
      </c>
      <c r="H7" s="406" t="s">
        <v>0</v>
      </c>
      <c r="I7" s="736" t="s">
        <v>197</v>
      </c>
      <c r="J7" s="406" t="s">
        <v>1</v>
      </c>
    </row>
    <row r="8" spans="1:10" ht="15" customHeight="1" x14ac:dyDescent="0.2">
      <c r="A8" s="331"/>
      <c r="B8" s="714"/>
      <c r="C8" s="715"/>
      <c r="D8" s="407"/>
      <c r="E8" s="405"/>
      <c r="F8" s="733"/>
      <c r="G8" s="737"/>
      <c r="H8" s="408" t="s">
        <v>2</v>
      </c>
      <c r="I8" s="737"/>
      <c r="J8" s="408" t="s">
        <v>2</v>
      </c>
    </row>
    <row r="9" spans="1:10" ht="15" customHeight="1" x14ac:dyDescent="0.2">
      <c r="A9" s="331"/>
      <c r="B9" s="716"/>
      <c r="C9" s="717"/>
      <c r="D9" s="409" t="s">
        <v>61</v>
      </c>
      <c r="E9" s="410" t="s">
        <v>62</v>
      </c>
      <c r="F9" s="409" t="s">
        <v>198</v>
      </c>
      <c r="G9" s="410" t="s">
        <v>3</v>
      </c>
      <c r="H9" s="409" t="s">
        <v>199</v>
      </c>
      <c r="I9" s="410" t="s">
        <v>4</v>
      </c>
      <c r="J9" s="411" t="s">
        <v>200</v>
      </c>
    </row>
    <row r="10" spans="1:10" ht="15" customHeight="1" x14ac:dyDescent="0.2">
      <c r="A10" s="331"/>
      <c r="B10" s="342" t="s">
        <v>255</v>
      </c>
      <c r="C10" s="343" t="s">
        <v>256</v>
      </c>
      <c r="D10" s="480">
        <f>入力!G43</f>
        <v>0</v>
      </c>
      <c r="E10" s="588">
        <f>入力!H43</f>
        <v>0.64523593864062168</v>
      </c>
      <c r="F10" s="589">
        <f>入力!I43</f>
        <v>0</v>
      </c>
      <c r="G10" s="588">
        <f>投入!AR5</f>
        <v>0.44359999999999999</v>
      </c>
      <c r="H10" s="589">
        <f t="shared" ref="H10:H43" si="0">F10*G10</f>
        <v>0</v>
      </c>
      <c r="I10" s="588">
        <f>投入!AS5</f>
        <v>0.153028</v>
      </c>
      <c r="J10" s="590">
        <f t="shared" ref="J10:J43" si="1">F10*I10</f>
        <v>0</v>
      </c>
    </row>
    <row r="11" spans="1:10" ht="15" customHeight="1" x14ac:dyDescent="0.2">
      <c r="A11" s="331"/>
      <c r="B11" s="342" t="s">
        <v>257</v>
      </c>
      <c r="C11" s="343" t="s">
        <v>258</v>
      </c>
      <c r="D11" s="480">
        <f>入力!G44</f>
        <v>0</v>
      </c>
      <c r="E11" s="588">
        <f>入力!H44</f>
        <v>0.8563840864758927</v>
      </c>
      <c r="F11" s="589">
        <f>入力!I44</f>
        <v>0</v>
      </c>
      <c r="G11" s="588">
        <f>投入!AR6</f>
        <v>0.60677700000000001</v>
      </c>
      <c r="H11" s="589">
        <f t="shared" si="0"/>
        <v>0</v>
      </c>
      <c r="I11" s="588">
        <f>投入!AS6</f>
        <v>0.25747100000000001</v>
      </c>
      <c r="J11" s="590">
        <f t="shared" si="1"/>
        <v>0</v>
      </c>
    </row>
    <row r="12" spans="1:10" ht="15" customHeight="1" x14ac:dyDescent="0.2">
      <c r="A12" s="331"/>
      <c r="B12" s="342" t="s">
        <v>259</v>
      </c>
      <c r="C12" s="343" t="s">
        <v>260</v>
      </c>
      <c r="D12" s="480">
        <f>入力!G45</f>
        <v>0</v>
      </c>
      <c r="E12" s="588">
        <f>入力!H45</f>
        <v>0.40991575388009316</v>
      </c>
      <c r="F12" s="589">
        <f>入力!I45</f>
        <v>0</v>
      </c>
      <c r="G12" s="588">
        <f>投入!AR7</f>
        <v>0.65526300000000004</v>
      </c>
      <c r="H12" s="589">
        <f t="shared" si="0"/>
        <v>0</v>
      </c>
      <c r="I12" s="588">
        <f>投入!AS7</f>
        <v>0.177374</v>
      </c>
      <c r="J12" s="590">
        <f t="shared" si="1"/>
        <v>0</v>
      </c>
    </row>
    <row r="13" spans="1:10" ht="15" customHeight="1" x14ac:dyDescent="0.2">
      <c r="A13" s="331"/>
      <c r="B13" s="342" t="s">
        <v>263</v>
      </c>
      <c r="C13" s="343" t="s">
        <v>261</v>
      </c>
      <c r="D13" s="480">
        <f>入力!G46</f>
        <v>0</v>
      </c>
      <c r="E13" s="588">
        <f>入力!H46</f>
        <v>5.2308604401407277E-2</v>
      </c>
      <c r="F13" s="589">
        <f>入力!I46</f>
        <v>0</v>
      </c>
      <c r="G13" s="588">
        <f>投入!AR8</f>
        <v>0.56228100000000003</v>
      </c>
      <c r="H13" s="589">
        <f t="shared" si="0"/>
        <v>0</v>
      </c>
      <c r="I13" s="588">
        <f>投入!AS8</f>
        <v>0.24601500000000001</v>
      </c>
      <c r="J13" s="590">
        <f t="shared" si="1"/>
        <v>0</v>
      </c>
    </row>
    <row r="14" spans="1:10" ht="15" customHeight="1" x14ac:dyDescent="0.2">
      <c r="A14" s="331"/>
      <c r="B14" s="342">
        <v>11</v>
      </c>
      <c r="C14" s="343" t="s">
        <v>262</v>
      </c>
      <c r="D14" s="480">
        <f>入力!G47</f>
        <v>90447.318941996418</v>
      </c>
      <c r="E14" s="588">
        <f>入力!H47</f>
        <v>0.1685345543539698</v>
      </c>
      <c r="F14" s="589">
        <f>入力!I47</f>
        <v>15243.498590400737</v>
      </c>
      <c r="G14" s="588">
        <f>投入!AR9</f>
        <v>0.32449099999999997</v>
      </c>
      <c r="H14" s="589">
        <f t="shared" si="0"/>
        <v>4946.3781010977254</v>
      </c>
      <c r="I14" s="588">
        <f>投入!AS9</f>
        <v>0.144432</v>
      </c>
      <c r="J14" s="590">
        <f t="shared" si="1"/>
        <v>2201.6489884087591</v>
      </c>
    </row>
    <row r="15" spans="1:10" ht="15" customHeight="1" x14ac:dyDescent="0.2">
      <c r="A15" s="331"/>
      <c r="B15" s="342">
        <v>15</v>
      </c>
      <c r="C15" s="343" t="s">
        <v>264</v>
      </c>
      <c r="D15" s="480">
        <f>入力!G48</f>
        <v>49245.678290983196</v>
      </c>
      <c r="E15" s="588">
        <f>入力!H48</f>
        <v>7.3574075753341517E-2</v>
      </c>
      <c r="F15" s="589">
        <f>入力!I48</f>
        <v>3623.2052651054837</v>
      </c>
      <c r="G15" s="588">
        <f>投入!AR10</f>
        <v>0.41122399999999998</v>
      </c>
      <c r="H15" s="589">
        <f t="shared" si="0"/>
        <v>1489.9489619377373</v>
      </c>
      <c r="I15" s="588">
        <f>投入!AS10</f>
        <v>0.29530800000000001</v>
      </c>
      <c r="J15" s="590">
        <f t="shared" si="1"/>
        <v>1069.9615004277703</v>
      </c>
    </row>
    <row r="16" spans="1:10" ht="15" customHeight="1" x14ac:dyDescent="0.2">
      <c r="A16" s="331"/>
      <c r="B16" s="342">
        <v>16</v>
      </c>
      <c r="C16" s="343" t="s">
        <v>265</v>
      </c>
      <c r="D16" s="480">
        <f>入力!G49</f>
        <v>16321.073109734356</v>
      </c>
      <c r="E16" s="588">
        <f>入力!H49</f>
        <v>0.30753116146768145</v>
      </c>
      <c r="F16" s="589">
        <f>入力!I49</f>
        <v>5019.2385698355502</v>
      </c>
      <c r="G16" s="588">
        <f>投入!AR11</f>
        <v>0.36720199999999997</v>
      </c>
      <c r="H16" s="589">
        <f t="shared" si="0"/>
        <v>1843.0744413207535</v>
      </c>
      <c r="I16" s="588">
        <f>投入!AS11</f>
        <v>0.129193</v>
      </c>
      <c r="J16" s="590">
        <f t="shared" si="1"/>
        <v>648.45048855276423</v>
      </c>
    </row>
    <row r="17" spans="1:10" ht="15" customHeight="1" x14ac:dyDescent="0.2">
      <c r="A17" s="331"/>
      <c r="B17" s="342">
        <v>20</v>
      </c>
      <c r="C17" s="343" t="s">
        <v>266</v>
      </c>
      <c r="D17" s="480">
        <f>入力!G50</f>
        <v>0</v>
      </c>
      <c r="E17" s="588">
        <f>入力!H50</f>
        <v>5.1861191133757201E-2</v>
      </c>
      <c r="F17" s="589">
        <f>入力!I50</f>
        <v>0</v>
      </c>
      <c r="G17" s="588">
        <f>投入!AR12</f>
        <v>0.40727799999999997</v>
      </c>
      <c r="H17" s="589">
        <f t="shared" si="0"/>
        <v>0</v>
      </c>
      <c r="I17" s="588">
        <f>投入!AS12</f>
        <v>0.11523700000000001</v>
      </c>
      <c r="J17" s="590">
        <f t="shared" si="1"/>
        <v>0</v>
      </c>
    </row>
    <row r="18" spans="1:10" ht="15" customHeight="1" x14ac:dyDescent="0.2">
      <c r="A18" s="331"/>
      <c r="B18" s="342">
        <v>21</v>
      </c>
      <c r="C18" s="343" t="s">
        <v>267</v>
      </c>
      <c r="D18" s="480">
        <f>入力!G51</f>
        <v>0</v>
      </c>
      <c r="E18" s="588">
        <f>入力!H51</f>
        <v>3.5495573837728722E-2</v>
      </c>
      <c r="F18" s="589">
        <f>入力!I51</f>
        <v>0</v>
      </c>
      <c r="G18" s="588">
        <f>投入!AR13</f>
        <v>0.46565200000000001</v>
      </c>
      <c r="H18" s="589">
        <f t="shared" si="0"/>
        <v>0</v>
      </c>
      <c r="I18" s="588">
        <f>投入!AS13</f>
        <v>9.0633000000000005E-2</v>
      </c>
      <c r="J18" s="590">
        <f t="shared" si="1"/>
        <v>0</v>
      </c>
    </row>
    <row r="19" spans="1:10" ht="15" customHeight="1" x14ac:dyDescent="0.2">
      <c r="A19" s="331"/>
      <c r="B19" s="342">
        <v>22</v>
      </c>
      <c r="C19" s="343" t="s">
        <v>349</v>
      </c>
      <c r="D19" s="480">
        <f>入力!G52</f>
        <v>0</v>
      </c>
      <c r="E19" s="588">
        <f>入力!H52</f>
        <v>0.27014248014019482</v>
      </c>
      <c r="F19" s="589">
        <f>入力!I52</f>
        <v>0</v>
      </c>
      <c r="G19" s="588">
        <f>投入!AR14</f>
        <v>0.455951</v>
      </c>
      <c r="H19" s="589">
        <f t="shared" si="0"/>
        <v>0</v>
      </c>
      <c r="I19" s="588">
        <f>投入!AS14</f>
        <v>0.247476</v>
      </c>
      <c r="J19" s="590">
        <f t="shared" si="1"/>
        <v>0</v>
      </c>
    </row>
    <row r="20" spans="1:10" ht="15" customHeight="1" x14ac:dyDescent="0.2">
      <c r="A20" s="331"/>
      <c r="B20" s="342">
        <v>25</v>
      </c>
      <c r="C20" s="343" t="s">
        <v>268</v>
      </c>
      <c r="D20" s="480">
        <f>入力!G53</f>
        <v>0</v>
      </c>
      <c r="E20" s="588">
        <f>入力!H53</f>
        <v>0.56085885051352258</v>
      </c>
      <c r="F20" s="589">
        <f>入力!I53</f>
        <v>0</v>
      </c>
      <c r="G20" s="588">
        <f>投入!AR15</f>
        <v>0.51603500000000002</v>
      </c>
      <c r="H20" s="589">
        <f t="shared" si="0"/>
        <v>0</v>
      </c>
      <c r="I20" s="588">
        <f>投入!AS15</f>
        <v>0.24607799999999999</v>
      </c>
      <c r="J20" s="590">
        <f t="shared" si="1"/>
        <v>0</v>
      </c>
    </row>
    <row r="21" spans="1:10" ht="15" customHeight="1" x14ac:dyDescent="0.2">
      <c r="A21" s="331"/>
      <c r="B21" s="342">
        <v>26</v>
      </c>
      <c r="C21" s="343" t="s">
        <v>269</v>
      </c>
      <c r="D21" s="480">
        <f>入力!G54</f>
        <v>0</v>
      </c>
      <c r="E21" s="588">
        <f>入力!H54</f>
        <v>0.21789816813389928</v>
      </c>
      <c r="F21" s="589">
        <f>入力!I54</f>
        <v>0</v>
      </c>
      <c r="G21" s="588">
        <f>投入!AR16</f>
        <v>0.32752399999999998</v>
      </c>
      <c r="H21" s="589">
        <f t="shared" si="0"/>
        <v>0</v>
      </c>
      <c r="I21" s="588">
        <f>投入!AS16</f>
        <v>0.122201</v>
      </c>
      <c r="J21" s="590">
        <f t="shared" si="1"/>
        <v>0</v>
      </c>
    </row>
    <row r="22" spans="1:10" ht="15" customHeight="1" x14ac:dyDescent="0.2">
      <c r="A22" s="331"/>
      <c r="B22" s="342">
        <v>27</v>
      </c>
      <c r="C22" s="343" t="s">
        <v>270</v>
      </c>
      <c r="D22" s="480">
        <f>入力!G55</f>
        <v>0</v>
      </c>
      <c r="E22" s="588">
        <f>入力!H55</f>
        <v>0.19141894773723644</v>
      </c>
      <c r="F22" s="589">
        <f>入力!I55</f>
        <v>0</v>
      </c>
      <c r="G22" s="588">
        <f>投入!AR17</f>
        <v>0.229827</v>
      </c>
      <c r="H22" s="589">
        <f t="shared" si="0"/>
        <v>0</v>
      </c>
      <c r="I22" s="588">
        <f>投入!AS17</f>
        <v>0.17247100000000001</v>
      </c>
      <c r="J22" s="590">
        <f t="shared" si="1"/>
        <v>0</v>
      </c>
    </row>
    <row r="23" spans="1:10" ht="15" customHeight="1" x14ac:dyDescent="0.2">
      <c r="A23" s="331"/>
      <c r="B23" s="342">
        <v>28</v>
      </c>
      <c r="C23" s="343" t="s">
        <v>271</v>
      </c>
      <c r="D23" s="480">
        <f>入力!G56</f>
        <v>0</v>
      </c>
      <c r="E23" s="588">
        <f>入力!H56</f>
        <v>0.15479076671729541</v>
      </c>
      <c r="F23" s="589">
        <f>入力!I56</f>
        <v>0</v>
      </c>
      <c r="G23" s="588">
        <f>投入!AR18</f>
        <v>0.53718900000000003</v>
      </c>
      <c r="H23" s="589">
        <f t="shared" si="0"/>
        <v>0</v>
      </c>
      <c r="I23" s="588">
        <f>投入!AS18</f>
        <v>0.310172</v>
      </c>
      <c r="J23" s="590">
        <f t="shared" si="1"/>
        <v>0</v>
      </c>
    </row>
    <row r="24" spans="1:10" ht="15" customHeight="1" x14ac:dyDescent="0.2">
      <c r="A24" s="331"/>
      <c r="B24" s="342">
        <v>29</v>
      </c>
      <c r="C24" s="343" t="s">
        <v>358</v>
      </c>
      <c r="D24" s="480">
        <f>入力!G57</f>
        <v>0</v>
      </c>
      <c r="E24" s="588">
        <f>入力!H57</f>
        <v>0.23449402462830726</v>
      </c>
      <c r="F24" s="589">
        <f>入力!I57</f>
        <v>0</v>
      </c>
      <c r="G24" s="588">
        <f>投入!AR19</f>
        <v>0.46703800000000001</v>
      </c>
      <c r="H24" s="589">
        <f t="shared" si="0"/>
        <v>0</v>
      </c>
      <c r="I24" s="588">
        <f>投入!AS19</f>
        <v>0.16475300000000001</v>
      </c>
      <c r="J24" s="590">
        <f t="shared" si="1"/>
        <v>0</v>
      </c>
    </row>
    <row r="25" spans="1:10" ht="15" customHeight="1" x14ac:dyDescent="0.2">
      <c r="A25" s="331"/>
      <c r="B25" s="342">
        <v>30</v>
      </c>
      <c r="C25" s="343" t="s">
        <v>351</v>
      </c>
      <c r="D25" s="480">
        <f>入力!G58</f>
        <v>0</v>
      </c>
      <c r="E25" s="588">
        <f>入力!H58</f>
        <v>0.65575035969815409</v>
      </c>
      <c r="F25" s="589">
        <f>入力!I58</f>
        <v>0</v>
      </c>
      <c r="G25" s="588">
        <f>投入!AR20</f>
        <v>0.46452399999999999</v>
      </c>
      <c r="H25" s="589">
        <f t="shared" si="0"/>
        <v>0</v>
      </c>
      <c r="I25" s="588">
        <f>投入!AS20</f>
        <v>0.26119399999999998</v>
      </c>
      <c r="J25" s="590">
        <f t="shared" si="1"/>
        <v>0</v>
      </c>
    </row>
    <row r="26" spans="1:10" ht="15" customHeight="1" x14ac:dyDescent="0.2">
      <c r="A26" s="331"/>
      <c r="B26" s="342">
        <v>31</v>
      </c>
      <c r="C26" s="343" t="s">
        <v>352</v>
      </c>
      <c r="D26" s="480">
        <f>入力!G59</f>
        <v>0</v>
      </c>
      <c r="E26" s="588">
        <f>入力!H59</f>
        <v>0.15292646048856229</v>
      </c>
      <c r="F26" s="589">
        <f>入力!I59</f>
        <v>0</v>
      </c>
      <c r="G26" s="588">
        <f>投入!AR21</f>
        <v>0.35369099999999998</v>
      </c>
      <c r="H26" s="589">
        <f t="shared" si="0"/>
        <v>0</v>
      </c>
      <c r="I26" s="588">
        <f>投入!AS21</f>
        <v>0.28465400000000002</v>
      </c>
      <c r="J26" s="590">
        <f t="shared" si="1"/>
        <v>0</v>
      </c>
    </row>
    <row r="27" spans="1:10" ht="15" customHeight="1" x14ac:dyDescent="0.2">
      <c r="A27" s="331"/>
      <c r="B27" s="342">
        <v>32</v>
      </c>
      <c r="C27" s="343" t="s">
        <v>272</v>
      </c>
      <c r="D27" s="480">
        <f>入力!G60</f>
        <v>0</v>
      </c>
      <c r="E27" s="588">
        <f>入力!H60</f>
        <v>7.6360752473255689E-3</v>
      </c>
      <c r="F27" s="589">
        <f>入力!I60</f>
        <v>0</v>
      </c>
      <c r="G27" s="588">
        <f>投入!AR22</f>
        <v>0.33721499999999999</v>
      </c>
      <c r="H27" s="589">
        <f t="shared" si="0"/>
        <v>0</v>
      </c>
      <c r="I27" s="588">
        <f>投入!AS22</f>
        <v>0.199266</v>
      </c>
      <c r="J27" s="590">
        <f t="shared" si="1"/>
        <v>0</v>
      </c>
    </row>
    <row r="28" spans="1:10" ht="15" customHeight="1" x14ac:dyDescent="0.2">
      <c r="A28" s="331"/>
      <c r="B28" s="342">
        <v>33</v>
      </c>
      <c r="C28" s="343" t="s">
        <v>273</v>
      </c>
      <c r="D28" s="480">
        <f>入力!G61</f>
        <v>0</v>
      </c>
      <c r="E28" s="588">
        <f>入力!H61</f>
        <v>0.25041266014902763</v>
      </c>
      <c r="F28" s="589">
        <f>入力!I61</f>
        <v>0</v>
      </c>
      <c r="G28" s="588">
        <f>投入!AR23</f>
        <v>0.35440899999999997</v>
      </c>
      <c r="H28" s="589">
        <f t="shared" si="0"/>
        <v>0</v>
      </c>
      <c r="I28" s="588">
        <f>投入!AS23</f>
        <v>0.19325600000000001</v>
      </c>
      <c r="J28" s="590">
        <f t="shared" si="1"/>
        <v>0</v>
      </c>
    </row>
    <row r="29" spans="1:10" ht="15" customHeight="1" x14ac:dyDescent="0.2">
      <c r="A29" s="331"/>
      <c r="B29" s="342">
        <v>34</v>
      </c>
      <c r="C29" s="343" t="s">
        <v>353</v>
      </c>
      <c r="D29" s="480">
        <f>入力!G62</f>
        <v>0</v>
      </c>
      <c r="E29" s="588">
        <f>入力!H62</f>
        <v>9.5154664819196988E-4</v>
      </c>
      <c r="F29" s="589">
        <f>入力!I62</f>
        <v>0</v>
      </c>
      <c r="G29" s="588">
        <f>投入!AR24</f>
        <v>0.320886</v>
      </c>
      <c r="H29" s="589">
        <f t="shared" si="0"/>
        <v>0</v>
      </c>
      <c r="I29" s="588">
        <f>投入!AS24</f>
        <v>3.4450000000000001E-2</v>
      </c>
      <c r="J29" s="590">
        <f t="shared" si="1"/>
        <v>0</v>
      </c>
    </row>
    <row r="30" spans="1:10" ht="15" customHeight="1" x14ac:dyDescent="0.2">
      <c r="A30" s="331"/>
      <c r="B30" s="342">
        <v>35</v>
      </c>
      <c r="C30" s="343" t="s">
        <v>274</v>
      </c>
      <c r="D30" s="480">
        <f>入力!G63</f>
        <v>0</v>
      </c>
      <c r="E30" s="588">
        <f>入力!H63</f>
        <v>2.4678024320845204E-2</v>
      </c>
      <c r="F30" s="589">
        <f>入力!I63</f>
        <v>0</v>
      </c>
      <c r="G30" s="588">
        <f>投入!AR25</f>
        <v>0.27920400000000001</v>
      </c>
      <c r="H30" s="589">
        <f t="shared" si="0"/>
        <v>0</v>
      </c>
      <c r="I30" s="588">
        <f>投入!AS25</f>
        <v>0.18775800000000001</v>
      </c>
      <c r="J30" s="590">
        <f t="shared" si="1"/>
        <v>0</v>
      </c>
    </row>
    <row r="31" spans="1:10" ht="15" customHeight="1" x14ac:dyDescent="0.2">
      <c r="A31" s="331"/>
      <c r="B31" s="342">
        <v>39</v>
      </c>
      <c r="C31" s="343" t="s">
        <v>354</v>
      </c>
      <c r="D31" s="480">
        <f>入力!G64</f>
        <v>22310.472676550653</v>
      </c>
      <c r="E31" s="588">
        <f>入力!H64</f>
        <v>0.22036476120568127</v>
      </c>
      <c r="F31" s="589">
        <f>入力!I64</f>
        <v>4916.4419837539617</v>
      </c>
      <c r="G31" s="588">
        <f>投入!AR26</f>
        <v>0.49852600000000002</v>
      </c>
      <c r="H31" s="589">
        <f t="shared" si="0"/>
        <v>2450.9741563929279</v>
      </c>
      <c r="I31" s="588">
        <f>投入!AS26</f>
        <v>0.26282800000000001</v>
      </c>
      <c r="J31" s="590">
        <f t="shared" si="1"/>
        <v>1292.1786137060863</v>
      </c>
    </row>
    <row r="32" spans="1:10" ht="15" customHeight="1" x14ac:dyDescent="0.2">
      <c r="A32" s="331"/>
      <c r="B32" s="342">
        <v>41</v>
      </c>
      <c r="C32" s="343" t="s">
        <v>275</v>
      </c>
      <c r="D32" s="480">
        <f>入力!G65</f>
        <v>0</v>
      </c>
      <c r="E32" s="588">
        <f>入力!H65</f>
        <v>1</v>
      </c>
      <c r="F32" s="589">
        <f>入力!I65</f>
        <v>0</v>
      </c>
      <c r="G32" s="588">
        <f>投入!AR27</f>
        <v>0.49614200000000003</v>
      </c>
      <c r="H32" s="589">
        <f t="shared" si="0"/>
        <v>0</v>
      </c>
      <c r="I32" s="588">
        <f>投入!AS27</f>
        <v>0.34335199999999999</v>
      </c>
      <c r="J32" s="590">
        <f t="shared" si="1"/>
        <v>0</v>
      </c>
    </row>
    <row r="33" spans="1:10" ht="15" customHeight="1" x14ac:dyDescent="0.2">
      <c r="A33" s="331"/>
      <c r="B33" s="342">
        <v>46</v>
      </c>
      <c r="C33" s="343" t="s">
        <v>387</v>
      </c>
      <c r="D33" s="480">
        <f>入力!G66</f>
        <v>0</v>
      </c>
      <c r="E33" s="588">
        <f>入力!H66</f>
        <v>0.62909366281054369</v>
      </c>
      <c r="F33" s="589">
        <f>入力!I66</f>
        <v>0</v>
      </c>
      <c r="G33" s="588">
        <f>投入!AR28</f>
        <v>0.47198499999999999</v>
      </c>
      <c r="H33" s="589">
        <f t="shared" si="0"/>
        <v>0</v>
      </c>
      <c r="I33" s="588">
        <f>投入!AS28</f>
        <v>7.3520000000000002E-2</v>
      </c>
      <c r="J33" s="590">
        <f t="shared" si="1"/>
        <v>0</v>
      </c>
    </row>
    <row r="34" spans="1:10" ht="15" customHeight="1" x14ac:dyDescent="0.2">
      <c r="A34" s="331"/>
      <c r="B34" s="342">
        <v>47</v>
      </c>
      <c r="C34" s="343" t="s">
        <v>355</v>
      </c>
      <c r="D34" s="480">
        <f>入力!G67</f>
        <v>0</v>
      </c>
      <c r="E34" s="588">
        <f>入力!H67</f>
        <v>1</v>
      </c>
      <c r="F34" s="589">
        <f>入力!I67</f>
        <v>0</v>
      </c>
      <c r="G34" s="588">
        <f>投入!AR29</f>
        <v>0.49848599999999998</v>
      </c>
      <c r="H34" s="589">
        <f t="shared" si="0"/>
        <v>0</v>
      </c>
      <c r="I34" s="588">
        <f>投入!AS29</f>
        <v>0.122907</v>
      </c>
      <c r="J34" s="590">
        <f t="shared" si="1"/>
        <v>0</v>
      </c>
    </row>
    <row r="35" spans="1:10" ht="15" customHeight="1" x14ac:dyDescent="0.2">
      <c r="A35" s="331"/>
      <c r="B35" s="342">
        <v>48</v>
      </c>
      <c r="C35" s="343" t="s">
        <v>356</v>
      </c>
      <c r="D35" s="480">
        <f>入力!G68</f>
        <v>0</v>
      </c>
      <c r="E35" s="588">
        <f>入力!H68</f>
        <v>1</v>
      </c>
      <c r="F35" s="589">
        <f>入力!I68</f>
        <v>0</v>
      </c>
      <c r="G35" s="588">
        <f>投入!AR30</f>
        <v>0.65642999999999996</v>
      </c>
      <c r="H35" s="589">
        <f t="shared" si="0"/>
        <v>0</v>
      </c>
      <c r="I35" s="588">
        <f>投入!AS30</f>
        <v>0.45842899999999998</v>
      </c>
      <c r="J35" s="590">
        <f t="shared" si="1"/>
        <v>0</v>
      </c>
    </row>
    <row r="36" spans="1:10" ht="15" customHeight="1" x14ac:dyDescent="0.2">
      <c r="A36" s="331"/>
      <c r="B36" s="342">
        <v>51</v>
      </c>
      <c r="C36" s="343" t="s">
        <v>276</v>
      </c>
      <c r="D36" s="480">
        <f>入力!G69</f>
        <v>100573.35736422108</v>
      </c>
      <c r="E36" s="588">
        <f>入力!H69</f>
        <v>0.49382988606300171</v>
      </c>
      <c r="F36" s="589">
        <f>入力!I69</f>
        <v>49666.129608146854</v>
      </c>
      <c r="G36" s="588">
        <f>投入!AR31</f>
        <v>0.70514699999999997</v>
      </c>
      <c r="H36" s="589">
        <f t="shared" si="0"/>
        <v>35021.922294795928</v>
      </c>
      <c r="I36" s="588">
        <f>投入!AS31</f>
        <v>0.43969599999999998</v>
      </c>
      <c r="J36" s="590">
        <f t="shared" si="1"/>
        <v>21837.998524183738</v>
      </c>
    </row>
    <row r="37" spans="1:10" ht="15" customHeight="1" x14ac:dyDescent="0.2">
      <c r="A37" s="331"/>
      <c r="B37" s="342">
        <v>53</v>
      </c>
      <c r="C37" s="343" t="s">
        <v>277</v>
      </c>
      <c r="D37" s="480">
        <f>入力!G70</f>
        <v>0</v>
      </c>
      <c r="E37" s="588">
        <f>入力!H70</f>
        <v>0.61377428415537905</v>
      </c>
      <c r="F37" s="589">
        <f>入力!I70</f>
        <v>0</v>
      </c>
      <c r="G37" s="588">
        <f>投入!AR32</f>
        <v>0.63192099999999995</v>
      </c>
      <c r="H37" s="589">
        <f t="shared" si="0"/>
        <v>0</v>
      </c>
      <c r="I37" s="588">
        <f>投入!AS32</f>
        <v>0.30506299999999997</v>
      </c>
      <c r="J37" s="590">
        <f t="shared" si="1"/>
        <v>0</v>
      </c>
    </row>
    <row r="38" spans="1:10" ht="15" customHeight="1" x14ac:dyDescent="0.2">
      <c r="A38" s="331"/>
      <c r="B38" s="342">
        <v>55</v>
      </c>
      <c r="C38" s="343" t="s">
        <v>278</v>
      </c>
      <c r="D38" s="480">
        <f>入力!G71</f>
        <v>0</v>
      </c>
      <c r="E38" s="588">
        <f>入力!H71</f>
        <v>1</v>
      </c>
      <c r="F38" s="589">
        <f>入力!I71</f>
        <v>0</v>
      </c>
      <c r="G38" s="588">
        <f>投入!AR33</f>
        <v>0.85193600000000003</v>
      </c>
      <c r="H38" s="589">
        <f t="shared" si="0"/>
        <v>0</v>
      </c>
      <c r="I38" s="588">
        <f>投入!AS33</f>
        <v>3.4349999999999999E-2</v>
      </c>
      <c r="J38" s="590">
        <f t="shared" si="1"/>
        <v>0</v>
      </c>
    </row>
    <row r="39" spans="1:10" ht="15" customHeight="1" x14ac:dyDescent="0.2">
      <c r="A39" s="331"/>
      <c r="B39" s="342">
        <v>57</v>
      </c>
      <c r="C39" s="343" t="s">
        <v>279</v>
      </c>
      <c r="D39" s="480">
        <f>入力!G72</f>
        <v>161117.49368979607</v>
      </c>
      <c r="E39" s="588">
        <f>入力!H72</f>
        <v>0.75060904331604561</v>
      </c>
      <c r="F39" s="589">
        <f>入力!I72</f>
        <v>120936.24779997685</v>
      </c>
      <c r="G39" s="588">
        <f>投入!AR34</f>
        <v>0.54243300000000005</v>
      </c>
      <c r="H39" s="589">
        <f t="shared" si="0"/>
        <v>65599.81170288485</v>
      </c>
      <c r="I39" s="588">
        <f>投入!AS34</f>
        <v>0.37218200000000001</v>
      </c>
      <c r="J39" s="590">
        <f t="shared" si="1"/>
        <v>45010.294578690984</v>
      </c>
    </row>
    <row r="40" spans="1:10" ht="15" customHeight="1" x14ac:dyDescent="0.2">
      <c r="A40" s="331"/>
      <c r="B40" s="342">
        <v>59</v>
      </c>
      <c r="C40" s="343" t="s">
        <v>280</v>
      </c>
      <c r="D40" s="480">
        <f>入力!G73</f>
        <v>0</v>
      </c>
      <c r="E40" s="588">
        <f>入力!H73</f>
        <v>0.7880714741838426</v>
      </c>
      <c r="F40" s="589">
        <f>入力!I73</f>
        <v>0</v>
      </c>
      <c r="G40" s="588">
        <f>投入!AR35</f>
        <v>0.49241499999999999</v>
      </c>
      <c r="H40" s="589">
        <f t="shared" si="0"/>
        <v>0</v>
      </c>
      <c r="I40" s="588">
        <f>投入!AS35</f>
        <v>0.16040499999999999</v>
      </c>
      <c r="J40" s="590">
        <f t="shared" si="1"/>
        <v>0</v>
      </c>
    </row>
    <row r="41" spans="1:10" ht="15" customHeight="1" x14ac:dyDescent="0.2">
      <c r="A41" s="331"/>
      <c r="B41" s="342">
        <v>61</v>
      </c>
      <c r="C41" s="343" t="s">
        <v>281</v>
      </c>
      <c r="D41" s="480">
        <f>入力!G74</f>
        <v>0</v>
      </c>
      <c r="E41" s="588">
        <f>入力!H74</f>
        <v>1</v>
      </c>
      <c r="F41" s="589">
        <f>入力!I74</f>
        <v>0</v>
      </c>
      <c r="G41" s="588">
        <f>投入!AR36</f>
        <v>0.73546599999999995</v>
      </c>
      <c r="H41" s="589">
        <f t="shared" si="0"/>
        <v>0</v>
      </c>
      <c r="I41" s="588">
        <f>投入!AS36</f>
        <v>0.34839900000000001</v>
      </c>
      <c r="J41" s="590">
        <f t="shared" si="1"/>
        <v>0</v>
      </c>
    </row>
    <row r="42" spans="1:10" ht="15" customHeight="1" x14ac:dyDescent="0.2">
      <c r="A42" s="331"/>
      <c r="B42" s="342">
        <v>63</v>
      </c>
      <c r="C42" s="343" t="s">
        <v>282</v>
      </c>
      <c r="D42" s="480">
        <f>入力!G75</f>
        <v>0</v>
      </c>
      <c r="E42" s="588">
        <f>入力!H75</f>
        <v>0.95522239103521578</v>
      </c>
      <c r="F42" s="589">
        <f>入力!I75</f>
        <v>0</v>
      </c>
      <c r="G42" s="588">
        <f>投入!AR37</f>
        <v>0.70424299999999995</v>
      </c>
      <c r="H42" s="589">
        <f t="shared" si="0"/>
        <v>0</v>
      </c>
      <c r="I42" s="588">
        <f>投入!AS37</f>
        <v>0.46853800000000001</v>
      </c>
      <c r="J42" s="590">
        <f t="shared" si="1"/>
        <v>0</v>
      </c>
    </row>
    <row r="43" spans="1:10" ht="15" customHeight="1" x14ac:dyDescent="0.2">
      <c r="A43" s="331"/>
      <c r="B43" s="342">
        <v>64</v>
      </c>
      <c r="C43" s="343" t="s">
        <v>283</v>
      </c>
      <c r="D43" s="480">
        <f>入力!G76</f>
        <v>0</v>
      </c>
      <c r="E43" s="588">
        <f>入力!H76</f>
        <v>0.99080284684038067</v>
      </c>
      <c r="F43" s="589">
        <f>入力!I76</f>
        <v>0</v>
      </c>
      <c r="G43" s="588">
        <f>投入!AR38</f>
        <v>0.61144900000000002</v>
      </c>
      <c r="H43" s="589">
        <f t="shared" si="0"/>
        <v>0</v>
      </c>
      <c r="I43" s="588">
        <f>投入!AS38</f>
        <v>0.52822800000000003</v>
      </c>
      <c r="J43" s="590">
        <f t="shared" si="1"/>
        <v>0</v>
      </c>
    </row>
    <row r="44" spans="1:10" ht="15" customHeight="1" x14ac:dyDescent="0.2">
      <c r="A44" s="331"/>
      <c r="B44" s="342">
        <v>65</v>
      </c>
      <c r="C44" s="343" t="s">
        <v>357</v>
      </c>
      <c r="D44" s="480">
        <f>入力!G77</f>
        <v>0</v>
      </c>
      <c r="E44" s="588">
        <f>入力!H77</f>
        <v>0.98187347695267513</v>
      </c>
      <c r="F44" s="589">
        <f>入力!I77</f>
        <v>0</v>
      </c>
      <c r="G44" s="588">
        <f>投入!AR39</f>
        <v>0.63195500000000004</v>
      </c>
      <c r="H44" s="589">
        <f>F44*G44</f>
        <v>0</v>
      </c>
      <c r="I44" s="588">
        <f>投入!AS39</f>
        <v>0.53484900000000002</v>
      </c>
      <c r="J44" s="590">
        <f>F44*I44</f>
        <v>0</v>
      </c>
    </row>
    <row r="45" spans="1:10" ht="15" customHeight="1" x14ac:dyDescent="0.2">
      <c r="A45" s="331"/>
      <c r="B45" s="342">
        <v>66</v>
      </c>
      <c r="C45" s="343" t="s">
        <v>284</v>
      </c>
      <c r="D45" s="480">
        <f>入力!G78</f>
        <v>0</v>
      </c>
      <c r="E45" s="588">
        <f>入力!H78</f>
        <v>0.6805114875291528</v>
      </c>
      <c r="F45" s="589">
        <f>入力!I78</f>
        <v>0</v>
      </c>
      <c r="G45" s="588">
        <f>投入!AR40</f>
        <v>0.65778499999999995</v>
      </c>
      <c r="H45" s="589">
        <f t="shared" ref="H45:H48" si="2">F45*G45</f>
        <v>0</v>
      </c>
      <c r="I45" s="588">
        <f>投入!AS40</f>
        <v>0.430672</v>
      </c>
      <c r="J45" s="590">
        <f t="shared" ref="J45:J48" si="3">F45*I45</f>
        <v>0</v>
      </c>
    </row>
    <row r="46" spans="1:10" ht="15" customHeight="1" x14ac:dyDescent="0.2">
      <c r="A46" s="331"/>
      <c r="B46" s="342">
        <v>67</v>
      </c>
      <c r="C46" s="343" t="s">
        <v>285</v>
      </c>
      <c r="D46" s="480">
        <f>入力!G79</f>
        <v>439984.60592671821</v>
      </c>
      <c r="E46" s="588">
        <f>入力!H79</f>
        <v>0.82030496683323129</v>
      </c>
      <c r="F46" s="589">
        <f>入力!I79</f>
        <v>360921.55757184891</v>
      </c>
      <c r="G46" s="588">
        <f>投入!AR41</f>
        <v>0.54804799999999998</v>
      </c>
      <c r="H46" s="589">
        <f t="shared" si="2"/>
        <v>197802.33778413665</v>
      </c>
      <c r="I46" s="588">
        <f>投入!AS41</f>
        <v>0.31551400000000002</v>
      </c>
      <c r="J46" s="590">
        <f t="shared" si="3"/>
        <v>113875.80431572434</v>
      </c>
    </row>
    <row r="47" spans="1:10" ht="15" customHeight="1" x14ac:dyDescent="0.2">
      <c r="A47" s="331"/>
      <c r="B47" s="342">
        <v>68</v>
      </c>
      <c r="C47" s="343" t="s">
        <v>286</v>
      </c>
      <c r="D47" s="480">
        <f>入力!G80</f>
        <v>0</v>
      </c>
      <c r="E47" s="588">
        <f>入力!H80</f>
        <v>1</v>
      </c>
      <c r="F47" s="589">
        <f>入力!I80</f>
        <v>0</v>
      </c>
      <c r="G47" s="588">
        <f>投入!AR42</f>
        <v>0</v>
      </c>
      <c r="H47" s="589">
        <f t="shared" si="2"/>
        <v>0</v>
      </c>
      <c r="I47" s="588">
        <f>投入!AS42</f>
        <v>0</v>
      </c>
      <c r="J47" s="590">
        <f t="shared" si="3"/>
        <v>0</v>
      </c>
    </row>
    <row r="48" spans="1:10" ht="15" customHeight="1" x14ac:dyDescent="0.2">
      <c r="A48" s="331"/>
      <c r="B48" s="342">
        <v>69</v>
      </c>
      <c r="C48" s="343" t="s">
        <v>287</v>
      </c>
      <c r="D48" s="480">
        <f>入力!G81</f>
        <v>0</v>
      </c>
      <c r="E48" s="588">
        <f>入力!H81</f>
        <v>7.0739845855236627E-3</v>
      </c>
      <c r="F48" s="589">
        <f>入力!I81</f>
        <v>0</v>
      </c>
      <c r="G48" s="588">
        <f>投入!AR43</f>
        <v>0.65922000000000003</v>
      </c>
      <c r="H48" s="589">
        <f t="shared" si="2"/>
        <v>0</v>
      </c>
      <c r="I48" s="588">
        <f>投入!AS43</f>
        <v>7.4229999999999999E-3</v>
      </c>
      <c r="J48" s="590">
        <f t="shared" si="3"/>
        <v>0</v>
      </c>
    </row>
    <row r="49" spans="1:14" ht="20.100000000000001" customHeight="1" x14ac:dyDescent="0.2">
      <c r="A49" s="331"/>
      <c r="B49" s="710" t="s">
        <v>241</v>
      </c>
      <c r="C49" s="711"/>
      <c r="D49" s="479">
        <f>SUM(D10:D48)</f>
        <v>880000</v>
      </c>
      <c r="E49" s="412" t="s">
        <v>189</v>
      </c>
      <c r="F49" s="591">
        <f>SUM(F10:F48)</f>
        <v>560326.31938906829</v>
      </c>
      <c r="G49" s="412" t="s">
        <v>189</v>
      </c>
      <c r="H49" s="591">
        <f>SUM(H10:H48)</f>
        <v>309154.44744256657</v>
      </c>
      <c r="I49" s="412" t="s">
        <v>189</v>
      </c>
      <c r="J49" s="591">
        <f>SUM(J10:J48)</f>
        <v>185936.33700969443</v>
      </c>
    </row>
    <row r="50" spans="1:14" x14ac:dyDescent="0.2">
      <c r="A50" s="331"/>
      <c r="B50" s="331"/>
      <c r="C50" s="331"/>
      <c r="D50" s="331"/>
      <c r="E50" s="331"/>
      <c r="F50" s="331"/>
      <c r="G50" s="373"/>
      <c r="H50" s="373"/>
      <c r="I50" s="373"/>
      <c r="J50" s="331"/>
    </row>
    <row r="51" spans="1:14" ht="20.100000000000001" customHeight="1" x14ac:dyDescent="0.15">
      <c r="A51" s="395" t="s">
        <v>329</v>
      </c>
      <c r="B51" s="331"/>
      <c r="C51" s="331"/>
      <c r="D51" s="331"/>
      <c r="E51" s="331"/>
      <c r="F51" s="331"/>
      <c r="G51" s="331"/>
      <c r="H51" s="398" t="s">
        <v>178</v>
      </c>
      <c r="I51" s="413"/>
      <c r="J51" s="413"/>
      <c r="K51" s="3"/>
      <c r="L51" s="3"/>
      <c r="M51" s="3"/>
      <c r="N51" s="7"/>
    </row>
    <row r="52" spans="1:14" ht="15" customHeight="1" x14ac:dyDescent="0.15">
      <c r="A52" s="331"/>
      <c r="B52" s="712" t="s">
        <v>184</v>
      </c>
      <c r="C52" s="713"/>
      <c r="D52" s="414"/>
      <c r="E52" s="734" t="s">
        <v>201</v>
      </c>
      <c r="F52" s="734" t="s">
        <v>202</v>
      </c>
      <c r="G52" s="414"/>
      <c r="H52" s="728" t="s">
        <v>203</v>
      </c>
      <c r="I52" s="415"/>
      <c r="J52" s="415"/>
      <c r="K52" s="3"/>
      <c r="L52" s="3"/>
      <c r="M52" s="3"/>
      <c r="N52" s="3"/>
    </row>
    <row r="53" spans="1:14" ht="15" customHeight="1" x14ac:dyDescent="0.15">
      <c r="A53" s="331"/>
      <c r="B53" s="714"/>
      <c r="C53" s="715"/>
      <c r="D53" s="416" t="s">
        <v>6</v>
      </c>
      <c r="E53" s="735"/>
      <c r="F53" s="735"/>
      <c r="G53" s="417" t="s">
        <v>7</v>
      </c>
      <c r="H53" s="729"/>
      <c r="I53" s="415"/>
      <c r="J53" s="415"/>
      <c r="K53" s="8"/>
      <c r="L53" s="8"/>
      <c r="M53" s="8"/>
      <c r="N53" s="8"/>
    </row>
    <row r="54" spans="1:14" ht="15" customHeight="1" x14ac:dyDescent="0.15">
      <c r="A54" s="331"/>
      <c r="B54" s="714"/>
      <c r="C54" s="715"/>
      <c r="D54" s="416"/>
      <c r="E54" s="735"/>
      <c r="F54" s="735"/>
      <c r="G54" s="417"/>
      <c r="H54" s="729"/>
      <c r="I54" s="415"/>
      <c r="J54" s="413"/>
      <c r="K54" s="8"/>
      <c r="L54" s="8"/>
      <c r="M54" s="8"/>
      <c r="N54" s="8"/>
    </row>
    <row r="55" spans="1:14" ht="15" customHeight="1" x14ac:dyDescent="0.15">
      <c r="A55" s="331"/>
      <c r="B55" s="716"/>
      <c r="C55" s="717"/>
      <c r="D55" s="418" t="s">
        <v>204</v>
      </c>
      <c r="E55" s="418" t="s">
        <v>198</v>
      </c>
      <c r="F55" s="418" t="s">
        <v>205</v>
      </c>
      <c r="G55" s="419" t="s">
        <v>206</v>
      </c>
      <c r="H55" s="419" t="s">
        <v>207</v>
      </c>
      <c r="I55" s="415"/>
      <c r="J55" s="415"/>
      <c r="K55" s="8"/>
      <c r="L55" s="8"/>
      <c r="M55" s="8"/>
      <c r="N55" s="8"/>
    </row>
    <row r="56" spans="1:14" ht="12.9" customHeight="1" x14ac:dyDescent="0.2">
      <c r="A56" s="331"/>
      <c r="B56" s="342" t="s">
        <v>255</v>
      </c>
      <c r="C56" s="343" t="s">
        <v>256</v>
      </c>
      <c r="D56" s="420"/>
      <c r="E56" s="592">
        <f t="shared" ref="E56:E90" si="4">F10</f>
        <v>0</v>
      </c>
      <c r="F56" s="593">
        <f t="array" ref="F56:F94">MMULT(投入!C5:AO43,E56:E94)</f>
        <v>6953.7612931171043</v>
      </c>
      <c r="G56" s="594">
        <f>自給・移輸入率!C5</f>
        <v>0.64523593864062168</v>
      </c>
      <c r="H56" s="595">
        <f>F56*G56</f>
        <v>4486.8166950472378</v>
      </c>
      <c r="I56" s="421"/>
      <c r="J56" s="422"/>
      <c r="K56" s="9"/>
      <c r="L56" s="10"/>
      <c r="M56" s="9"/>
      <c r="N56" s="10"/>
    </row>
    <row r="57" spans="1:14" ht="12.9" customHeight="1" x14ac:dyDescent="0.2">
      <c r="A57" s="331"/>
      <c r="B57" s="342" t="s">
        <v>257</v>
      </c>
      <c r="C57" s="343" t="s">
        <v>258</v>
      </c>
      <c r="D57" s="423"/>
      <c r="E57" s="589">
        <f t="shared" si="4"/>
        <v>0</v>
      </c>
      <c r="F57" s="596">
        <v>901.82334425131239</v>
      </c>
      <c r="G57" s="588">
        <f>自給・移輸入率!C6</f>
        <v>0.8563840864758927</v>
      </c>
      <c r="H57" s="590">
        <f t="shared" ref="H57:H89" si="5">F57*G57</f>
        <v>772.30716082929462</v>
      </c>
      <c r="I57" s="421"/>
      <c r="J57" s="422"/>
      <c r="K57" s="9"/>
      <c r="L57" s="10"/>
      <c r="M57" s="9"/>
      <c r="N57" s="10"/>
    </row>
    <row r="58" spans="1:14" ht="12.9" customHeight="1" x14ac:dyDescent="0.2">
      <c r="A58" s="331"/>
      <c r="B58" s="342" t="s">
        <v>259</v>
      </c>
      <c r="C58" s="343" t="s">
        <v>260</v>
      </c>
      <c r="D58" s="423"/>
      <c r="E58" s="589">
        <f t="shared" si="4"/>
        <v>0</v>
      </c>
      <c r="F58" s="596">
        <v>2105.0038108479266</v>
      </c>
      <c r="G58" s="588">
        <f>自給・移輸入率!C7</f>
        <v>0.40991575388009316</v>
      </c>
      <c r="H58" s="590">
        <f t="shared" si="5"/>
        <v>862.87422404419681</v>
      </c>
      <c r="I58" s="421"/>
      <c r="J58" s="422"/>
      <c r="K58" s="9"/>
      <c r="L58" s="10"/>
      <c r="M58" s="9"/>
      <c r="N58" s="10"/>
    </row>
    <row r="59" spans="1:14" ht="12.9" customHeight="1" x14ac:dyDescent="0.2">
      <c r="A59" s="331"/>
      <c r="B59" s="342" t="s">
        <v>263</v>
      </c>
      <c r="C59" s="343" t="s">
        <v>261</v>
      </c>
      <c r="D59" s="423"/>
      <c r="E59" s="589">
        <f t="shared" si="4"/>
        <v>0</v>
      </c>
      <c r="F59" s="596">
        <v>12.245859244995096</v>
      </c>
      <c r="G59" s="588">
        <f>自給・移輸入率!C8</f>
        <v>5.2308604401407277E-2</v>
      </c>
      <c r="H59" s="590">
        <f t="shared" si="5"/>
        <v>0.6405638068017645</v>
      </c>
      <c r="I59" s="421"/>
      <c r="J59" s="422"/>
      <c r="K59" s="9"/>
      <c r="L59" s="10"/>
      <c r="M59" s="9"/>
      <c r="N59" s="10"/>
    </row>
    <row r="60" spans="1:14" ht="12.9" customHeight="1" x14ac:dyDescent="0.2">
      <c r="A60" s="331"/>
      <c r="B60" s="342">
        <v>11</v>
      </c>
      <c r="C60" s="343" t="s">
        <v>262</v>
      </c>
      <c r="D60" s="423"/>
      <c r="E60" s="589">
        <f t="shared" si="4"/>
        <v>15243.498590400737</v>
      </c>
      <c r="F60" s="596">
        <v>42985.052751833733</v>
      </c>
      <c r="G60" s="588">
        <f>自給・移輸入率!C9</f>
        <v>0.1685345543539698</v>
      </c>
      <c r="H60" s="590">
        <f t="shared" si="5"/>
        <v>7244.4667094121814</v>
      </c>
      <c r="I60" s="421"/>
      <c r="J60" s="422"/>
      <c r="K60" s="9"/>
      <c r="L60" s="10"/>
      <c r="M60" s="9"/>
      <c r="N60" s="10"/>
    </row>
    <row r="61" spans="1:14" ht="12.9" customHeight="1" x14ac:dyDescent="0.2">
      <c r="A61" s="331"/>
      <c r="B61" s="342">
        <v>15</v>
      </c>
      <c r="C61" s="343" t="s">
        <v>264</v>
      </c>
      <c r="D61" s="423"/>
      <c r="E61" s="589">
        <f t="shared" si="4"/>
        <v>3623.2052651054837</v>
      </c>
      <c r="F61" s="596">
        <v>2846.8490355694794</v>
      </c>
      <c r="G61" s="588">
        <f>自給・移輸入率!C10</f>
        <v>7.3574075753341517E-2</v>
      </c>
      <c r="H61" s="590">
        <f t="shared" si="5"/>
        <v>209.45428660131611</v>
      </c>
      <c r="I61" s="421"/>
      <c r="J61" s="422"/>
      <c r="K61" s="9"/>
      <c r="L61" s="10"/>
      <c r="M61" s="9"/>
      <c r="N61" s="10"/>
    </row>
    <row r="62" spans="1:14" ht="12.9" customHeight="1" x14ac:dyDescent="0.2">
      <c r="A62" s="331"/>
      <c r="B62" s="342">
        <v>16</v>
      </c>
      <c r="C62" s="343" t="s">
        <v>265</v>
      </c>
      <c r="D62" s="423"/>
      <c r="E62" s="589">
        <f t="shared" si="4"/>
        <v>5019.2385698355502</v>
      </c>
      <c r="F62" s="596">
        <v>4188.685882083194</v>
      </c>
      <c r="G62" s="588">
        <f>自給・移輸入率!C11</f>
        <v>0.30753116146768145</v>
      </c>
      <c r="H62" s="590">
        <f t="shared" si="5"/>
        <v>1288.1514343403244</v>
      </c>
      <c r="I62" s="421"/>
      <c r="J62" s="422"/>
      <c r="K62" s="9"/>
      <c r="L62" s="10"/>
      <c r="M62" s="9"/>
      <c r="N62" s="10"/>
    </row>
    <row r="63" spans="1:14" ht="12.9" customHeight="1" x14ac:dyDescent="0.2">
      <c r="A63" s="331"/>
      <c r="B63" s="342">
        <v>20</v>
      </c>
      <c r="C63" s="343" t="s">
        <v>266</v>
      </c>
      <c r="D63" s="423"/>
      <c r="E63" s="589">
        <f t="shared" si="4"/>
        <v>0</v>
      </c>
      <c r="F63" s="596">
        <v>4550.2821079498235</v>
      </c>
      <c r="G63" s="588">
        <f>自給・移輸入率!C12</f>
        <v>5.1861191133757201E-2</v>
      </c>
      <c r="H63" s="590">
        <f t="shared" si="5"/>
        <v>235.98305011290142</v>
      </c>
      <c r="I63" s="421"/>
      <c r="J63" s="422"/>
      <c r="K63" s="9"/>
      <c r="L63" s="10"/>
      <c r="M63" s="9"/>
      <c r="N63" s="10"/>
    </row>
    <row r="64" spans="1:14" ht="12.9" customHeight="1" x14ac:dyDescent="0.2">
      <c r="A64" s="331"/>
      <c r="B64" s="342">
        <v>21</v>
      </c>
      <c r="C64" s="343" t="s">
        <v>267</v>
      </c>
      <c r="D64" s="423"/>
      <c r="E64" s="589">
        <f t="shared" si="4"/>
        <v>0</v>
      </c>
      <c r="F64" s="596">
        <v>13831.213932177579</v>
      </c>
      <c r="G64" s="588">
        <f>自給・移輸入率!C13</f>
        <v>3.5495573837728722E-2</v>
      </c>
      <c r="H64" s="590">
        <f t="shared" si="5"/>
        <v>490.9468753950315</v>
      </c>
      <c r="I64" s="421"/>
      <c r="J64" s="422"/>
      <c r="K64" s="9"/>
      <c r="L64" s="10"/>
      <c r="M64" s="9"/>
      <c r="N64" s="10"/>
    </row>
    <row r="65" spans="1:14" ht="12.9" customHeight="1" x14ac:dyDescent="0.2">
      <c r="A65" s="331"/>
      <c r="B65" s="342">
        <v>22</v>
      </c>
      <c r="C65" s="343" t="s">
        <v>349</v>
      </c>
      <c r="D65" s="423"/>
      <c r="E65" s="589">
        <f t="shared" si="4"/>
        <v>0</v>
      </c>
      <c r="F65" s="596">
        <v>2163.1778469277633</v>
      </c>
      <c r="G65" s="588">
        <f>自給・移輸入率!C14</f>
        <v>0.27014248014019482</v>
      </c>
      <c r="H65" s="590">
        <f t="shared" si="5"/>
        <v>584.36622855339272</v>
      </c>
      <c r="I65" s="421"/>
      <c r="J65" s="422"/>
      <c r="K65" s="9"/>
      <c r="L65" s="10"/>
      <c r="M65" s="9"/>
      <c r="N65" s="10"/>
    </row>
    <row r="66" spans="1:14" ht="12.9" customHeight="1" x14ac:dyDescent="0.2">
      <c r="A66" s="331"/>
      <c r="B66" s="342">
        <v>25</v>
      </c>
      <c r="C66" s="343" t="s">
        <v>268</v>
      </c>
      <c r="D66" s="423"/>
      <c r="E66" s="589">
        <f t="shared" si="4"/>
        <v>0</v>
      </c>
      <c r="F66" s="596">
        <v>429.677198334472</v>
      </c>
      <c r="G66" s="588">
        <f>自給・移輸入率!C15</f>
        <v>0.56085885051352258</v>
      </c>
      <c r="H66" s="590">
        <f t="shared" si="5"/>
        <v>240.98825954974282</v>
      </c>
      <c r="I66" s="421"/>
      <c r="J66" s="422"/>
      <c r="K66" s="9"/>
      <c r="L66" s="10"/>
      <c r="M66" s="9"/>
      <c r="N66" s="10"/>
    </row>
    <row r="67" spans="1:14" ht="12.9" customHeight="1" x14ac:dyDescent="0.15">
      <c r="A67" s="331"/>
      <c r="B67" s="342">
        <v>26</v>
      </c>
      <c r="C67" s="343" t="s">
        <v>269</v>
      </c>
      <c r="D67" s="424" t="s">
        <v>309</v>
      </c>
      <c r="E67" s="589">
        <f t="shared" si="4"/>
        <v>0</v>
      </c>
      <c r="F67" s="596">
        <v>29.100465171958799</v>
      </c>
      <c r="G67" s="588">
        <f>自給・移輸入率!C16</f>
        <v>0.21789816813389928</v>
      </c>
      <c r="H67" s="590">
        <f t="shared" si="5"/>
        <v>6.3409380528141588</v>
      </c>
      <c r="I67" s="425"/>
      <c r="J67" s="422"/>
      <c r="K67" s="9"/>
      <c r="L67" s="10"/>
      <c r="M67" s="9"/>
      <c r="N67" s="10"/>
    </row>
    <row r="68" spans="1:14" ht="12.9" customHeight="1" x14ac:dyDescent="0.15">
      <c r="A68" s="331"/>
      <c r="B68" s="342">
        <v>27</v>
      </c>
      <c r="C68" s="343" t="s">
        <v>270</v>
      </c>
      <c r="D68" s="423"/>
      <c r="E68" s="589">
        <f t="shared" si="4"/>
        <v>0</v>
      </c>
      <c r="F68" s="596">
        <v>205.04320585736735</v>
      </c>
      <c r="G68" s="588">
        <f>自給・移輸入率!C17</f>
        <v>0.19141894773723644</v>
      </c>
      <c r="H68" s="590">
        <f t="shared" si="5"/>
        <v>39.249154705886816</v>
      </c>
      <c r="I68" s="425"/>
      <c r="J68" s="422"/>
      <c r="K68" s="9"/>
      <c r="L68" s="10"/>
      <c r="M68" s="9"/>
      <c r="N68" s="10"/>
    </row>
    <row r="69" spans="1:14" ht="12.9" customHeight="1" x14ac:dyDescent="0.15">
      <c r="A69" s="331"/>
      <c r="B69" s="342">
        <v>28</v>
      </c>
      <c r="C69" s="343" t="s">
        <v>271</v>
      </c>
      <c r="D69" s="424" t="s">
        <v>6</v>
      </c>
      <c r="E69" s="589">
        <f t="shared" si="4"/>
        <v>0</v>
      </c>
      <c r="F69" s="596">
        <v>1414.1168392944844</v>
      </c>
      <c r="G69" s="588">
        <f>自給・移輸入率!C18</f>
        <v>0.15479076671729541</v>
      </c>
      <c r="H69" s="590">
        <f t="shared" si="5"/>
        <v>218.89222978223165</v>
      </c>
      <c r="I69" s="425"/>
      <c r="J69" s="422"/>
      <c r="K69" s="9"/>
      <c r="L69" s="10"/>
      <c r="M69" s="9"/>
      <c r="N69" s="10"/>
    </row>
    <row r="70" spans="1:14" ht="12.9" customHeight="1" x14ac:dyDescent="0.15">
      <c r="A70" s="331"/>
      <c r="B70" s="342">
        <v>29</v>
      </c>
      <c r="C70" s="343" t="s">
        <v>358</v>
      </c>
      <c r="D70" s="423"/>
      <c r="E70" s="589">
        <f t="shared" si="4"/>
        <v>0</v>
      </c>
      <c r="F70" s="596">
        <v>11.969206527304019</v>
      </c>
      <c r="G70" s="588">
        <f>自給・移輸入率!C19</f>
        <v>0.23449402462830726</v>
      </c>
      <c r="H70" s="590">
        <f t="shared" si="5"/>
        <v>2.8067074101949245</v>
      </c>
      <c r="I70" s="425"/>
      <c r="J70" s="422"/>
      <c r="K70" s="9"/>
      <c r="L70" s="10"/>
      <c r="M70" s="9"/>
      <c r="N70" s="10"/>
    </row>
    <row r="71" spans="1:14" ht="12.9" customHeight="1" x14ac:dyDescent="0.2">
      <c r="A71" s="331"/>
      <c r="B71" s="342">
        <v>30</v>
      </c>
      <c r="C71" s="343" t="s">
        <v>351</v>
      </c>
      <c r="D71" s="423"/>
      <c r="E71" s="589">
        <f t="shared" si="4"/>
        <v>0</v>
      </c>
      <c r="F71" s="596">
        <v>8.3160251249463712</v>
      </c>
      <c r="G71" s="588">
        <f>自給・移輸入率!C20</f>
        <v>0.65575035969815409</v>
      </c>
      <c r="H71" s="590">
        <f t="shared" si="5"/>
        <v>5.45323646694247</v>
      </c>
      <c r="I71" s="421"/>
      <c r="J71" s="422"/>
      <c r="K71" s="9"/>
      <c r="L71" s="10"/>
      <c r="M71" s="9"/>
      <c r="N71" s="10"/>
    </row>
    <row r="72" spans="1:14" ht="12.9" customHeight="1" x14ac:dyDescent="0.2">
      <c r="A72" s="331"/>
      <c r="B72" s="342">
        <v>31</v>
      </c>
      <c r="C72" s="343" t="s">
        <v>352</v>
      </c>
      <c r="D72" s="423"/>
      <c r="E72" s="589">
        <f t="shared" si="4"/>
        <v>0</v>
      </c>
      <c r="F72" s="596">
        <v>353.63985873962287</v>
      </c>
      <c r="G72" s="588">
        <f>自給・移輸入率!C21</f>
        <v>0.15292646048856229</v>
      </c>
      <c r="H72" s="590">
        <f t="shared" si="5"/>
        <v>54.080891884725688</v>
      </c>
      <c r="I72" s="421"/>
      <c r="J72" s="422"/>
      <c r="K72" s="9"/>
      <c r="L72" s="10"/>
      <c r="M72" s="9"/>
      <c r="N72" s="10"/>
    </row>
    <row r="73" spans="1:14" ht="12.9" customHeight="1" x14ac:dyDescent="0.2">
      <c r="A73" s="331"/>
      <c r="B73" s="342">
        <v>32</v>
      </c>
      <c r="C73" s="343" t="s">
        <v>272</v>
      </c>
      <c r="D73" s="423"/>
      <c r="E73" s="589">
        <f t="shared" si="4"/>
        <v>0</v>
      </c>
      <c r="F73" s="596">
        <v>10.792466334969191</v>
      </c>
      <c r="G73" s="588">
        <f>自給・移輸入率!C22</f>
        <v>7.6360752473255689E-3</v>
      </c>
      <c r="H73" s="590">
        <f t="shared" si="5"/>
        <v>8.2412085038052738E-2</v>
      </c>
      <c r="I73" s="421"/>
      <c r="J73" s="422"/>
      <c r="K73" s="9"/>
      <c r="L73" s="10"/>
      <c r="M73" s="9"/>
      <c r="N73" s="10"/>
    </row>
    <row r="74" spans="1:14" ht="12.9" customHeight="1" x14ac:dyDescent="0.2">
      <c r="A74" s="331"/>
      <c r="B74" s="342">
        <v>33</v>
      </c>
      <c r="C74" s="343" t="s">
        <v>273</v>
      </c>
      <c r="D74" s="423"/>
      <c r="E74" s="589">
        <f t="shared" si="4"/>
        <v>0</v>
      </c>
      <c r="F74" s="596">
        <v>66.76926388556555</v>
      </c>
      <c r="G74" s="588">
        <f>自給・移輸入率!C23</f>
        <v>0.25041266014902763</v>
      </c>
      <c r="H74" s="590">
        <f t="shared" si="5"/>
        <v>16.71986898577687</v>
      </c>
      <c r="I74" s="421"/>
      <c r="J74" s="422"/>
      <c r="K74" s="9"/>
      <c r="L74" s="10"/>
      <c r="M74" s="9"/>
      <c r="N74" s="10"/>
    </row>
    <row r="75" spans="1:14" ht="12.9" customHeight="1" x14ac:dyDescent="0.2">
      <c r="A75" s="331"/>
      <c r="B75" s="342">
        <v>34</v>
      </c>
      <c r="C75" s="343" t="s">
        <v>353</v>
      </c>
      <c r="D75" s="423"/>
      <c r="E75" s="589">
        <f t="shared" si="4"/>
        <v>0</v>
      </c>
      <c r="F75" s="596">
        <v>54.134026315584123</v>
      </c>
      <c r="G75" s="588">
        <f>自給・移輸入率!C24</f>
        <v>9.5154664819196988E-4</v>
      </c>
      <c r="H75" s="590">
        <f t="shared" si="5"/>
        <v>5.1511051293729966E-2</v>
      </c>
      <c r="I75" s="421"/>
      <c r="J75" s="422"/>
      <c r="K75" s="9"/>
      <c r="L75" s="10"/>
      <c r="M75" s="9"/>
      <c r="N75" s="10"/>
    </row>
    <row r="76" spans="1:14" ht="12.9" customHeight="1" x14ac:dyDescent="0.2">
      <c r="A76" s="331"/>
      <c r="B76" s="342">
        <v>35</v>
      </c>
      <c r="C76" s="343" t="s">
        <v>274</v>
      </c>
      <c r="D76" s="423"/>
      <c r="E76" s="589">
        <f t="shared" si="4"/>
        <v>0</v>
      </c>
      <c r="F76" s="596">
        <v>757.21219880370711</v>
      </c>
      <c r="G76" s="588">
        <f>自給・移輸入率!C25</f>
        <v>2.4678024320845204E-2</v>
      </c>
      <c r="H76" s="590">
        <f t="shared" si="5"/>
        <v>18.686501058118559</v>
      </c>
      <c r="I76" s="421"/>
      <c r="J76" s="422"/>
      <c r="K76" s="9"/>
      <c r="L76" s="10"/>
      <c r="M76" s="9"/>
      <c r="N76" s="10"/>
    </row>
    <row r="77" spans="1:14" ht="12.9" customHeight="1" x14ac:dyDescent="0.2">
      <c r="A77" s="331"/>
      <c r="B77" s="342">
        <v>39</v>
      </c>
      <c r="C77" s="343" t="s">
        <v>354</v>
      </c>
      <c r="D77" s="423"/>
      <c r="E77" s="589">
        <f t="shared" si="4"/>
        <v>4916.4419837539617</v>
      </c>
      <c r="F77" s="596">
        <v>2776.7267010755095</v>
      </c>
      <c r="G77" s="588">
        <f>自給・移輸入率!C26</f>
        <v>0.22036476120568127</v>
      </c>
      <c r="H77" s="590">
        <f t="shared" si="5"/>
        <v>611.89271641594371</v>
      </c>
      <c r="I77" s="421"/>
      <c r="J77" s="422"/>
      <c r="K77" s="9"/>
      <c r="L77" s="10"/>
      <c r="M77" s="9"/>
      <c r="N77" s="10"/>
    </row>
    <row r="78" spans="1:14" ht="12.9" customHeight="1" x14ac:dyDescent="0.2">
      <c r="A78" s="331"/>
      <c r="B78" s="342">
        <v>41</v>
      </c>
      <c r="C78" s="343" t="s">
        <v>275</v>
      </c>
      <c r="D78" s="423"/>
      <c r="E78" s="589">
        <f t="shared" si="4"/>
        <v>0</v>
      </c>
      <c r="F78" s="596">
        <v>2296.1759732813453</v>
      </c>
      <c r="G78" s="588">
        <f>自給・移輸入率!C27</f>
        <v>1</v>
      </c>
      <c r="H78" s="590">
        <f t="shared" si="5"/>
        <v>2296.1759732813453</v>
      </c>
      <c r="I78" s="421"/>
      <c r="J78" s="422"/>
      <c r="K78" s="9"/>
      <c r="L78" s="10"/>
      <c r="M78" s="9"/>
      <c r="N78" s="10"/>
    </row>
    <row r="79" spans="1:14" ht="12.9" customHeight="1" x14ac:dyDescent="0.2">
      <c r="A79" s="331"/>
      <c r="B79" s="342">
        <v>46</v>
      </c>
      <c r="C79" s="343" t="s">
        <v>387</v>
      </c>
      <c r="D79" s="423"/>
      <c r="E79" s="589">
        <f t="shared" si="4"/>
        <v>0</v>
      </c>
      <c r="F79" s="596">
        <v>11793.613537348743</v>
      </c>
      <c r="G79" s="588">
        <f>自給・移輸入率!C28</f>
        <v>0.62909366281054369</v>
      </c>
      <c r="H79" s="590">
        <f t="shared" si="5"/>
        <v>7419.2875379827337</v>
      </c>
      <c r="I79" s="421"/>
      <c r="J79" s="422"/>
      <c r="K79" s="9"/>
      <c r="L79" s="10"/>
      <c r="M79" s="9"/>
      <c r="N79" s="10"/>
    </row>
    <row r="80" spans="1:14" ht="12.9" customHeight="1" x14ac:dyDescent="0.2">
      <c r="A80" s="331"/>
      <c r="B80" s="342">
        <v>47</v>
      </c>
      <c r="C80" s="343" t="s">
        <v>355</v>
      </c>
      <c r="D80" s="423"/>
      <c r="E80" s="589">
        <f t="shared" si="4"/>
        <v>0</v>
      </c>
      <c r="F80" s="596">
        <v>3927.8046222263592</v>
      </c>
      <c r="G80" s="588">
        <f>自給・移輸入率!C29</f>
        <v>1</v>
      </c>
      <c r="H80" s="590">
        <f t="shared" si="5"/>
        <v>3927.8046222263592</v>
      </c>
      <c r="I80" s="421"/>
      <c r="J80" s="422"/>
      <c r="K80" s="9"/>
      <c r="L80" s="10"/>
      <c r="M80" s="9"/>
      <c r="N80" s="10"/>
    </row>
    <row r="81" spans="1:14" ht="12.9" customHeight="1" x14ac:dyDescent="0.2">
      <c r="A81" s="331"/>
      <c r="B81" s="342">
        <v>48</v>
      </c>
      <c r="C81" s="343" t="s">
        <v>356</v>
      </c>
      <c r="D81" s="423"/>
      <c r="E81" s="589">
        <f t="shared" si="4"/>
        <v>0</v>
      </c>
      <c r="F81" s="596">
        <v>8880.1959008678659</v>
      </c>
      <c r="G81" s="588">
        <f>自給・移輸入率!C30</f>
        <v>1</v>
      </c>
      <c r="H81" s="590">
        <f t="shared" si="5"/>
        <v>8880.1959008678659</v>
      </c>
      <c r="I81" s="421"/>
      <c r="J81" s="422"/>
      <c r="K81" s="9"/>
      <c r="L81" s="10"/>
      <c r="M81" s="9"/>
      <c r="N81" s="10"/>
    </row>
    <row r="82" spans="1:14" ht="12.9" customHeight="1" x14ac:dyDescent="0.2">
      <c r="A82" s="331"/>
      <c r="B82" s="342">
        <v>51</v>
      </c>
      <c r="C82" s="343" t="s">
        <v>276</v>
      </c>
      <c r="D82" s="423"/>
      <c r="E82" s="589">
        <f t="shared" si="4"/>
        <v>49666.129608146854</v>
      </c>
      <c r="F82" s="596">
        <v>29511.982352961633</v>
      </c>
      <c r="G82" s="588">
        <f>自給・移輸入率!C31</f>
        <v>0.49382988606300171</v>
      </c>
      <c r="H82" s="590">
        <f t="shared" si="5"/>
        <v>14573.89888285636</v>
      </c>
      <c r="I82" s="421"/>
      <c r="J82" s="422"/>
      <c r="K82" s="9"/>
      <c r="L82" s="10"/>
      <c r="M82" s="9"/>
      <c r="N82" s="10"/>
    </row>
    <row r="83" spans="1:14" ht="12.9" customHeight="1" x14ac:dyDescent="0.2">
      <c r="A83" s="331"/>
      <c r="B83" s="342">
        <v>53</v>
      </c>
      <c r="C83" s="343" t="s">
        <v>277</v>
      </c>
      <c r="D83" s="423"/>
      <c r="E83" s="589">
        <f t="shared" si="4"/>
        <v>0</v>
      </c>
      <c r="F83" s="596">
        <v>8861.1819131173343</v>
      </c>
      <c r="G83" s="588">
        <f>自給・移輸入率!C32</f>
        <v>0.61377428415537905</v>
      </c>
      <c r="H83" s="590">
        <f t="shared" si="5"/>
        <v>5438.7655854941841</v>
      </c>
      <c r="I83" s="421"/>
      <c r="J83" s="422"/>
      <c r="K83" s="9"/>
      <c r="L83" s="10"/>
      <c r="M83" s="9"/>
      <c r="N83" s="10"/>
    </row>
    <row r="84" spans="1:14" ht="12.9" customHeight="1" x14ac:dyDescent="0.2">
      <c r="A84" s="331"/>
      <c r="B84" s="342">
        <v>55</v>
      </c>
      <c r="C84" s="343" t="s">
        <v>278</v>
      </c>
      <c r="D84" s="423"/>
      <c r="E84" s="589">
        <f t="shared" si="4"/>
        <v>0</v>
      </c>
      <c r="F84" s="596">
        <v>12341.831058275606</v>
      </c>
      <c r="G84" s="588">
        <f>自給・移輸入率!C33</f>
        <v>1</v>
      </c>
      <c r="H84" s="590">
        <f t="shared" si="5"/>
        <v>12341.831058275606</v>
      </c>
      <c r="I84" s="421"/>
      <c r="J84" s="422"/>
      <c r="K84" s="9"/>
      <c r="L84" s="10"/>
      <c r="M84" s="9"/>
      <c r="N84" s="10"/>
    </row>
    <row r="85" spans="1:14" ht="12.9" customHeight="1" x14ac:dyDescent="0.2">
      <c r="A85" s="331"/>
      <c r="B85" s="342">
        <v>57</v>
      </c>
      <c r="C85" s="343" t="s">
        <v>279</v>
      </c>
      <c r="D85" s="423"/>
      <c r="E85" s="589">
        <f t="shared" si="4"/>
        <v>120936.24779997685</v>
      </c>
      <c r="F85" s="596">
        <v>28084.69283560825</v>
      </c>
      <c r="G85" s="588">
        <f>自給・移輸入率!C34</f>
        <v>0.75060904331604561</v>
      </c>
      <c r="H85" s="590">
        <f t="shared" si="5"/>
        <v>21080.624421160908</v>
      </c>
      <c r="I85" s="421"/>
      <c r="J85" s="422"/>
      <c r="K85" s="9"/>
      <c r="L85" s="10"/>
      <c r="M85" s="9"/>
      <c r="N85" s="10"/>
    </row>
    <row r="86" spans="1:14" ht="12.9" customHeight="1" x14ac:dyDescent="0.2">
      <c r="A86" s="331"/>
      <c r="B86" s="342">
        <v>59</v>
      </c>
      <c r="C86" s="343" t="s">
        <v>280</v>
      </c>
      <c r="D86" s="423"/>
      <c r="E86" s="589">
        <f t="shared" si="4"/>
        <v>0</v>
      </c>
      <c r="F86" s="596">
        <v>11442.444128180829</v>
      </c>
      <c r="G86" s="588">
        <f>自給・移輸入率!C35</f>
        <v>0.7880714741838426</v>
      </c>
      <c r="H86" s="590">
        <f t="shared" si="5"/>
        <v>9017.4638123617187</v>
      </c>
      <c r="I86" s="421"/>
      <c r="J86" s="422"/>
      <c r="K86" s="9"/>
      <c r="L86" s="10"/>
      <c r="M86" s="9"/>
      <c r="N86" s="10"/>
    </row>
    <row r="87" spans="1:14" ht="12.9" customHeight="1" x14ac:dyDescent="0.2">
      <c r="A87" s="331"/>
      <c r="B87" s="342">
        <v>61</v>
      </c>
      <c r="C87" s="343" t="s">
        <v>281</v>
      </c>
      <c r="D87" s="423"/>
      <c r="E87" s="589">
        <f t="shared" si="4"/>
        <v>0</v>
      </c>
      <c r="F87" s="596">
        <v>0</v>
      </c>
      <c r="G87" s="588">
        <f>自給・移輸入率!C36</f>
        <v>1</v>
      </c>
      <c r="H87" s="589">
        <f t="shared" si="5"/>
        <v>0</v>
      </c>
      <c r="I87" s="421"/>
      <c r="J87" s="422"/>
      <c r="K87" s="9"/>
      <c r="L87" s="10"/>
      <c r="M87" s="9"/>
      <c r="N87" s="10"/>
    </row>
    <row r="88" spans="1:14" ht="12.9" customHeight="1" x14ac:dyDescent="0.2">
      <c r="A88" s="331"/>
      <c r="B88" s="342">
        <v>63</v>
      </c>
      <c r="C88" s="343" t="s">
        <v>282</v>
      </c>
      <c r="D88" s="423"/>
      <c r="E88" s="589">
        <f t="shared" si="4"/>
        <v>0</v>
      </c>
      <c r="F88" s="596">
        <v>277.51289612468776</v>
      </c>
      <c r="G88" s="588">
        <f>自給・移輸入率!C37</f>
        <v>0.95522239103521578</v>
      </c>
      <c r="H88" s="589">
        <f t="shared" si="5"/>
        <v>265.0865321793317</v>
      </c>
      <c r="I88" s="421"/>
      <c r="J88" s="422"/>
      <c r="K88" s="9"/>
      <c r="L88" s="10"/>
      <c r="M88" s="9"/>
      <c r="N88" s="10"/>
    </row>
    <row r="89" spans="1:14" ht="12.9" customHeight="1" x14ac:dyDescent="0.2">
      <c r="A89" s="331"/>
      <c r="B89" s="342">
        <v>64</v>
      </c>
      <c r="C89" s="343" t="s">
        <v>283</v>
      </c>
      <c r="D89" s="423"/>
      <c r="E89" s="589">
        <f t="shared" si="4"/>
        <v>0</v>
      </c>
      <c r="F89" s="596">
        <v>123.69377724842123</v>
      </c>
      <c r="G89" s="588">
        <f>自給・移輸入率!C38</f>
        <v>0.99080284684038067</v>
      </c>
      <c r="H89" s="589">
        <f t="shared" si="5"/>
        <v>122.55614663417566</v>
      </c>
      <c r="I89" s="421"/>
      <c r="J89" s="422"/>
      <c r="K89" s="9"/>
      <c r="L89" s="10"/>
      <c r="M89" s="9"/>
      <c r="N89" s="10"/>
    </row>
    <row r="90" spans="1:14" ht="12.9" customHeight="1" x14ac:dyDescent="0.2">
      <c r="A90" s="331"/>
      <c r="B90" s="342">
        <v>65</v>
      </c>
      <c r="C90" s="343" t="s">
        <v>357</v>
      </c>
      <c r="D90" s="423"/>
      <c r="E90" s="423">
        <f t="shared" si="4"/>
        <v>0</v>
      </c>
      <c r="F90" s="596">
        <v>1010.0445657482524</v>
      </c>
      <c r="G90" s="597">
        <f>自給・移輸入率!C39</f>
        <v>0.98187347695267513</v>
      </c>
      <c r="H90" s="589">
        <f>F90*G90</f>
        <v>991.73596964839146</v>
      </c>
      <c r="I90" s="421"/>
      <c r="J90" s="422"/>
      <c r="K90" s="9"/>
      <c r="L90" s="10"/>
      <c r="M90" s="9"/>
      <c r="N90" s="10"/>
    </row>
    <row r="91" spans="1:14" ht="12.9" customHeight="1" x14ac:dyDescent="0.2">
      <c r="A91" s="331"/>
      <c r="B91" s="342">
        <v>66</v>
      </c>
      <c r="C91" s="343" t="s">
        <v>284</v>
      </c>
      <c r="D91" s="423"/>
      <c r="E91" s="423">
        <f t="shared" ref="E91:E93" si="6">F45</f>
        <v>0</v>
      </c>
      <c r="F91" s="596">
        <v>37350.226801887475</v>
      </c>
      <c r="G91" s="597">
        <f>自給・移輸入率!C40</f>
        <v>0.6805114875291528</v>
      </c>
      <c r="H91" s="589">
        <f t="shared" ref="H91:H93" si="7">F91*G91</f>
        <v>25417.258400503677</v>
      </c>
      <c r="I91" s="421"/>
      <c r="J91" s="422"/>
      <c r="K91" s="9"/>
      <c r="L91" s="10"/>
      <c r="M91" s="9"/>
      <c r="N91" s="10"/>
    </row>
    <row r="92" spans="1:14" ht="12.9" customHeight="1" x14ac:dyDescent="0.2">
      <c r="A92" s="331"/>
      <c r="B92" s="342">
        <v>67</v>
      </c>
      <c r="C92" s="343" t="s">
        <v>285</v>
      </c>
      <c r="D92" s="423"/>
      <c r="E92" s="423">
        <f t="shared" si="6"/>
        <v>360921.55757184891</v>
      </c>
      <c r="F92" s="596">
        <v>4775.9613993250814</v>
      </c>
      <c r="G92" s="597">
        <f>自給・移輸入率!C41</f>
        <v>0.82030496683323129</v>
      </c>
      <c r="H92" s="589">
        <f t="shared" si="7"/>
        <v>3917.7448572701537</v>
      </c>
      <c r="I92" s="421"/>
      <c r="J92" s="422"/>
      <c r="K92" s="9"/>
      <c r="L92" s="10"/>
      <c r="M92" s="9"/>
      <c r="N92" s="10"/>
    </row>
    <row r="93" spans="1:14" ht="12.9" customHeight="1" x14ac:dyDescent="0.2">
      <c r="A93" s="331"/>
      <c r="B93" s="342">
        <v>68</v>
      </c>
      <c r="C93" s="343" t="s">
        <v>286</v>
      </c>
      <c r="D93" s="423"/>
      <c r="E93" s="423">
        <f t="shared" si="6"/>
        <v>0</v>
      </c>
      <c r="F93" s="596">
        <v>1016.1344694866061</v>
      </c>
      <c r="G93" s="597">
        <f>自給・移輸入率!C42</f>
        <v>1</v>
      </c>
      <c r="H93" s="589">
        <f t="shared" si="7"/>
        <v>1016.1344694866061</v>
      </c>
      <c r="I93" s="421"/>
      <c r="J93" s="422"/>
      <c r="K93" s="9"/>
      <c r="L93" s="10"/>
      <c r="M93" s="9"/>
      <c r="N93" s="10"/>
    </row>
    <row r="94" spans="1:14" ht="12.9" customHeight="1" x14ac:dyDescent="0.2">
      <c r="A94" s="331"/>
      <c r="B94" s="342">
        <v>69</v>
      </c>
      <c r="C94" s="343" t="s">
        <v>287</v>
      </c>
      <c r="D94" s="426"/>
      <c r="E94" s="598">
        <f>F48</f>
        <v>0</v>
      </c>
      <c r="F94" s="599">
        <v>2823.4511866698099</v>
      </c>
      <c r="G94" s="600">
        <f>自給・移輸入率!C43</f>
        <v>7.0739845855236627E-3</v>
      </c>
      <c r="H94" s="598">
        <f>F94*G94</f>
        <v>19.973050172480729</v>
      </c>
      <c r="I94" s="421"/>
      <c r="J94" s="422"/>
      <c r="K94" s="9"/>
      <c r="L94" s="10"/>
      <c r="M94" s="9"/>
      <c r="N94" s="10"/>
    </row>
    <row r="95" spans="1:14" ht="15" customHeight="1" x14ac:dyDescent="0.2">
      <c r="A95" s="331"/>
      <c r="B95" s="710" t="s">
        <v>241</v>
      </c>
      <c r="C95" s="711"/>
      <c r="D95" s="412" t="s">
        <v>189</v>
      </c>
      <c r="E95" s="591">
        <f>SUM(E56:E94)</f>
        <v>560326.31938906829</v>
      </c>
      <c r="F95" s="601">
        <f>SUM(F56:F94)</f>
        <v>251172.54073782667</v>
      </c>
      <c r="G95" s="412" t="s">
        <v>189</v>
      </c>
      <c r="H95" s="598">
        <f>SUM(H56:H94)</f>
        <v>134117.78887599325</v>
      </c>
      <c r="I95" s="422"/>
      <c r="J95" s="422"/>
      <c r="K95" s="9"/>
      <c r="L95" s="10"/>
      <c r="M95" s="9"/>
      <c r="N95" s="10"/>
    </row>
    <row r="96" spans="1:14" ht="15" customHeight="1" x14ac:dyDescent="0.2">
      <c r="A96" s="331"/>
      <c r="B96" s="331"/>
      <c r="C96" s="331"/>
      <c r="D96" s="331"/>
      <c r="E96" s="396"/>
      <c r="F96" s="427"/>
      <c r="G96" s="397"/>
      <c r="H96" s="428" t="s">
        <v>208</v>
      </c>
      <c r="I96" s="331"/>
      <c r="J96" s="331"/>
    </row>
    <row r="97" spans="1:16" ht="15" customHeight="1" x14ac:dyDescent="0.2">
      <c r="A97" s="331"/>
      <c r="B97" s="331"/>
      <c r="C97" s="331"/>
      <c r="D97" s="331"/>
      <c r="E97" s="396"/>
      <c r="F97" s="396"/>
      <c r="G97" s="397"/>
      <c r="H97" s="396"/>
      <c r="I97" s="331"/>
      <c r="J97" s="331"/>
    </row>
    <row r="98" spans="1:16" ht="24.9" customHeight="1" x14ac:dyDescent="0.15">
      <c r="A98" s="331"/>
      <c r="B98" s="395" t="s">
        <v>369</v>
      </c>
      <c r="C98" s="373"/>
      <c r="D98" s="373"/>
      <c r="E98" s="427"/>
      <c r="F98" s="427"/>
      <c r="G98" s="429"/>
      <c r="H98" s="427"/>
      <c r="I98" s="373"/>
      <c r="J98" s="430" t="s">
        <v>209</v>
      </c>
      <c r="K98" s="5"/>
      <c r="L98" s="5"/>
      <c r="M98" s="5"/>
      <c r="N98" s="5"/>
      <c r="O98" s="5"/>
      <c r="P98" s="11"/>
    </row>
    <row r="99" spans="1:16" ht="15" customHeight="1" x14ac:dyDescent="0.15">
      <c r="A99" s="331"/>
      <c r="B99" s="712" t="s">
        <v>184</v>
      </c>
      <c r="C99" s="713"/>
      <c r="D99" s="414"/>
      <c r="E99" s="728" t="s">
        <v>210</v>
      </c>
      <c r="F99" s="730" t="s">
        <v>332</v>
      </c>
      <c r="G99" s="401"/>
      <c r="H99" s="402"/>
      <c r="I99" s="431"/>
      <c r="J99" s="432"/>
      <c r="K99" s="12"/>
      <c r="L99" s="12"/>
      <c r="M99" s="12"/>
      <c r="N99" s="12"/>
      <c r="O99" s="12"/>
      <c r="P99" s="12"/>
    </row>
    <row r="100" spans="1:16" ht="15" customHeight="1" x14ac:dyDescent="0.15">
      <c r="A100" s="331"/>
      <c r="B100" s="714"/>
      <c r="C100" s="715"/>
      <c r="D100" s="417" t="s">
        <v>211</v>
      </c>
      <c r="E100" s="729"/>
      <c r="F100" s="731"/>
      <c r="G100" s="736" t="s">
        <v>196</v>
      </c>
      <c r="H100" s="406" t="s">
        <v>0</v>
      </c>
      <c r="I100" s="736" t="s">
        <v>197</v>
      </c>
      <c r="J100" s="433" t="s">
        <v>1</v>
      </c>
      <c r="K100" s="12"/>
      <c r="L100" s="12"/>
      <c r="M100" s="12"/>
      <c r="N100" s="12"/>
      <c r="O100" s="12"/>
      <c r="P100" s="12"/>
    </row>
    <row r="101" spans="1:16" ht="15" customHeight="1" x14ac:dyDescent="0.15">
      <c r="A101" s="331"/>
      <c r="B101" s="714"/>
      <c r="C101" s="715"/>
      <c r="D101" s="417"/>
      <c r="E101" s="729"/>
      <c r="F101" s="731"/>
      <c r="G101" s="737"/>
      <c r="H101" s="408" t="s">
        <v>2</v>
      </c>
      <c r="I101" s="737"/>
      <c r="J101" s="434" t="s">
        <v>2</v>
      </c>
      <c r="K101" s="12"/>
      <c r="L101" s="12"/>
      <c r="M101" s="12"/>
      <c r="N101" s="12"/>
      <c r="O101" s="12"/>
      <c r="P101" s="12"/>
    </row>
    <row r="102" spans="1:16" ht="15" customHeight="1" x14ac:dyDescent="0.15">
      <c r="A102" s="331"/>
      <c r="B102" s="716"/>
      <c r="C102" s="717"/>
      <c r="D102" s="435" t="s">
        <v>15</v>
      </c>
      <c r="E102" s="409" t="s">
        <v>16</v>
      </c>
      <c r="F102" s="409" t="s">
        <v>212</v>
      </c>
      <c r="G102" s="410" t="s">
        <v>3</v>
      </c>
      <c r="H102" s="409" t="s">
        <v>213</v>
      </c>
      <c r="I102" s="435" t="s">
        <v>4</v>
      </c>
      <c r="J102" s="435" t="s">
        <v>214</v>
      </c>
      <c r="K102" s="12"/>
      <c r="L102" s="12"/>
      <c r="M102" s="12"/>
      <c r="N102" s="12"/>
      <c r="O102" s="13"/>
      <c r="P102" s="12"/>
    </row>
    <row r="103" spans="1:16" ht="12.9" customHeight="1" x14ac:dyDescent="0.2">
      <c r="A103" s="331"/>
      <c r="B103" s="342" t="s">
        <v>255</v>
      </c>
      <c r="C103" s="343" t="s">
        <v>256</v>
      </c>
      <c r="D103" s="436"/>
      <c r="E103" s="589">
        <f t="shared" ref="E103:E137" si="8">H56</f>
        <v>4486.8166950472378</v>
      </c>
      <c r="F103" s="602">
        <f t="array" ref="F103:F141">MMULT(逆行列２!C5:AO43,E103:E141)</f>
        <v>5928.1362325684504</v>
      </c>
      <c r="G103" s="588">
        <f>投入!AR5</f>
        <v>0.44359999999999999</v>
      </c>
      <c r="H103" s="589">
        <f>F103*G103</f>
        <v>2629.7212327673647</v>
      </c>
      <c r="I103" s="588">
        <f>投入!AS5</f>
        <v>0.153028</v>
      </c>
      <c r="J103" s="603">
        <f>F103*I103</f>
        <v>907.17083139748479</v>
      </c>
      <c r="K103" s="5"/>
      <c r="L103" s="5"/>
      <c r="M103" s="5"/>
      <c r="N103" s="5"/>
      <c r="O103" s="14"/>
      <c r="P103" s="15"/>
    </row>
    <row r="104" spans="1:16" ht="12.9" customHeight="1" x14ac:dyDescent="0.2">
      <c r="A104" s="331"/>
      <c r="B104" s="342" t="s">
        <v>257</v>
      </c>
      <c r="C104" s="343" t="s">
        <v>258</v>
      </c>
      <c r="D104" s="436"/>
      <c r="E104" s="589">
        <f t="shared" si="8"/>
        <v>772.30716082929462</v>
      </c>
      <c r="F104" s="602">
        <v>1153.0410181216464</v>
      </c>
      <c r="G104" s="588">
        <f>投入!AR6</f>
        <v>0.60677700000000001</v>
      </c>
      <c r="H104" s="589">
        <f t="shared" ref="H104:H136" si="9">F104*G104</f>
        <v>699.6387698527983</v>
      </c>
      <c r="I104" s="588">
        <f>投入!AS6</f>
        <v>0.25747100000000001</v>
      </c>
      <c r="J104" s="603">
        <f t="shared" ref="J104:J136" si="10">F104*I104</f>
        <v>296.87462397679843</v>
      </c>
      <c r="K104" s="5"/>
      <c r="L104" s="5"/>
      <c r="M104" s="5"/>
      <c r="N104" s="5"/>
      <c r="O104" s="14"/>
      <c r="P104" s="15"/>
    </row>
    <row r="105" spans="1:16" ht="12.9" customHeight="1" x14ac:dyDescent="0.2">
      <c r="A105" s="331"/>
      <c r="B105" s="342" t="s">
        <v>259</v>
      </c>
      <c r="C105" s="343" t="s">
        <v>260</v>
      </c>
      <c r="D105" s="436"/>
      <c r="E105" s="589">
        <f t="shared" si="8"/>
        <v>862.87422404419681</v>
      </c>
      <c r="F105" s="602">
        <v>1018.9100394457324</v>
      </c>
      <c r="G105" s="588">
        <f>投入!AR7</f>
        <v>0.65526300000000004</v>
      </c>
      <c r="H105" s="589">
        <f t="shared" si="9"/>
        <v>667.65404917732906</v>
      </c>
      <c r="I105" s="588">
        <f>投入!AS7</f>
        <v>0.177374</v>
      </c>
      <c r="J105" s="603">
        <f t="shared" si="10"/>
        <v>180.72814933664733</v>
      </c>
      <c r="K105" s="5"/>
      <c r="L105" s="5"/>
      <c r="M105" s="5"/>
      <c r="N105" s="5"/>
      <c r="O105" s="14"/>
      <c r="P105" s="15"/>
    </row>
    <row r="106" spans="1:16" ht="12.9" customHeight="1" x14ac:dyDescent="0.2">
      <c r="A106" s="331"/>
      <c r="B106" s="342" t="s">
        <v>263</v>
      </c>
      <c r="C106" s="343" t="s">
        <v>261</v>
      </c>
      <c r="D106" s="436"/>
      <c r="E106" s="589">
        <f t="shared" si="8"/>
        <v>0.6405638068017645</v>
      </c>
      <c r="F106" s="602">
        <v>97.897598068902923</v>
      </c>
      <c r="G106" s="588">
        <f>投入!AR8</f>
        <v>0.56228100000000003</v>
      </c>
      <c r="H106" s="589">
        <f t="shared" si="9"/>
        <v>55.045959339780808</v>
      </c>
      <c r="I106" s="588">
        <f>投入!AS8</f>
        <v>0.24601500000000001</v>
      </c>
      <c r="J106" s="603">
        <f t="shared" si="10"/>
        <v>24.084277588921154</v>
      </c>
      <c r="K106" s="5"/>
      <c r="L106" s="5"/>
      <c r="M106" s="5"/>
      <c r="N106" s="5"/>
      <c r="O106" s="14"/>
      <c r="P106" s="15"/>
    </row>
    <row r="107" spans="1:16" ht="12.9" customHeight="1" x14ac:dyDescent="0.2">
      <c r="A107" s="331"/>
      <c r="B107" s="342">
        <v>11</v>
      </c>
      <c r="C107" s="343" t="s">
        <v>262</v>
      </c>
      <c r="D107" s="436"/>
      <c r="E107" s="589">
        <f t="shared" si="8"/>
        <v>7244.4667094121814</v>
      </c>
      <c r="F107" s="602">
        <v>7736.0455511965165</v>
      </c>
      <c r="G107" s="588">
        <f>投入!AR9</f>
        <v>0.32449099999999997</v>
      </c>
      <c r="H107" s="589">
        <f t="shared" si="9"/>
        <v>2510.2771569533088</v>
      </c>
      <c r="I107" s="588">
        <f>投入!AS9</f>
        <v>0.144432</v>
      </c>
      <c r="J107" s="603">
        <f t="shared" si="10"/>
        <v>1117.3325310504154</v>
      </c>
      <c r="K107" s="5"/>
      <c r="L107" s="5"/>
      <c r="M107" s="5"/>
      <c r="N107" s="5"/>
      <c r="O107" s="14"/>
      <c r="P107" s="15"/>
    </row>
    <row r="108" spans="1:16" ht="12.9" customHeight="1" x14ac:dyDescent="0.2">
      <c r="A108" s="331"/>
      <c r="B108" s="342">
        <v>15</v>
      </c>
      <c r="C108" s="343" t="s">
        <v>264</v>
      </c>
      <c r="D108" s="436"/>
      <c r="E108" s="589">
        <f t="shared" si="8"/>
        <v>209.45428660131611</v>
      </c>
      <c r="F108" s="602">
        <v>240.63921646065899</v>
      </c>
      <c r="G108" s="588">
        <f>投入!AR10</f>
        <v>0.41122399999999998</v>
      </c>
      <c r="H108" s="589">
        <f t="shared" si="9"/>
        <v>98.956621149818019</v>
      </c>
      <c r="I108" s="588">
        <f>投入!AS10</f>
        <v>0.29530800000000001</v>
      </c>
      <c r="J108" s="603">
        <f t="shared" si="10"/>
        <v>71.062685734564283</v>
      </c>
      <c r="K108" s="5"/>
      <c r="L108" s="5"/>
      <c r="M108" s="5"/>
      <c r="N108" s="5"/>
      <c r="O108" s="14"/>
      <c r="P108" s="15"/>
    </row>
    <row r="109" spans="1:16" ht="12.9" customHeight="1" x14ac:dyDescent="0.2">
      <c r="A109" s="331"/>
      <c r="B109" s="342">
        <v>16</v>
      </c>
      <c r="C109" s="343" t="s">
        <v>265</v>
      </c>
      <c r="D109" s="436"/>
      <c r="E109" s="589">
        <f t="shared" si="8"/>
        <v>1288.1514343403244</v>
      </c>
      <c r="F109" s="602">
        <v>1995.9297674004499</v>
      </c>
      <c r="G109" s="588">
        <f>投入!AR11</f>
        <v>0.36720199999999997</v>
      </c>
      <c r="H109" s="589">
        <f t="shared" si="9"/>
        <v>732.9094024489799</v>
      </c>
      <c r="I109" s="588">
        <f>投入!AS11</f>
        <v>0.129193</v>
      </c>
      <c r="J109" s="603">
        <f t="shared" si="10"/>
        <v>257.86015443976635</v>
      </c>
      <c r="K109" s="5"/>
      <c r="L109" s="5"/>
      <c r="M109" s="5"/>
      <c r="N109" s="5"/>
      <c r="O109" s="14"/>
      <c r="P109" s="15"/>
    </row>
    <row r="110" spans="1:16" ht="12.9" customHeight="1" x14ac:dyDescent="0.2">
      <c r="A110" s="331"/>
      <c r="B110" s="342">
        <v>20</v>
      </c>
      <c r="C110" s="343" t="s">
        <v>266</v>
      </c>
      <c r="D110" s="436"/>
      <c r="E110" s="589">
        <f t="shared" si="8"/>
        <v>235.98305011290142</v>
      </c>
      <c r="F110" s="602">
        <v>300.47867734798677</v>
      </c>
      <c r="G110" s="588">
        <f>投入!AR12</f>
        <v>0.40727799999999997</v>
      </c>
      <c r="H110" s="589">
        <f t="shared" si="9"/>
        <v>122.37835475293335</v>
      </c>
      <c r="I110" s="588">
        <f>投入!AS12</f>
        <v>0.11523700000000001</v>
      </c>
      <c r="J110" s="603">
        <f t="shared" si="10"/>
        <v>34.626261341549956</v>
      </c>
      <c r="K110" s="5"/>
      <c r="L110" s="5"/>
      <c r="M110" s="5"/>
      <c r="N110" s="5"/>
      <c r="O110" s="14"/>
      <c r="P110" s="15"/>
    </row>
    <row r="111" spans="1:16" ht="12.9" customHeight="1" x14ac:dyDescent="0.2">
      <c r="A111" s="331"/>
      <c r="B111" s="342">
        <v>21</v>
      </c>
      <c r="C111" s="343" t="s">
        <v>267</v>
      </c>
      <c r="D111" s="436"/>
      <c r="E111" s="589">
        <f t="shared" si="8"/>
        <v>490.9468753950315</v>
      </c>
      <c r="F111" s="602">
        <v>619.97904032336828</v>
      </c>
      <c r="G111" s="588">
        <f>投入!AR13</f>
        <v>0.46565200000000001</v>
      </c>
      <c r="H111" s="589">
        <f t="shared" si="9"/>
        <v>288.69448008465707</v>
      </c>
      <c r="I111" s="588">
        <f>投入!AS13</f>
        <v>9.0633000000000005E-2</v>
      </c>
      <c r="J111" s="603">
        <f t="shared" si="10"/>
        <v>56.190560361627838</v>
      </c>
      <c r="K111" s="5"/>
      <c r="L111" s="5"/>
      <c r="M111" s="5"/>
      <c r="N111" s="5"/>
      <c r="O111" s="14"/>
      <c r="P111" s="15"/>
    </row>
    <row r="112" spans="1:16" ht="12.9" customHeight="1" x14ac:dyDescent="0.2">
      <c r="A112" s="331"/>
      <c r="B112" s="342">
        <v>22</v>
      </c>
      <c r="C112" s="343" t="s">
        <v>349</v>
      </c>
      <c r="D112" s="436"/>
      <c r="E112" s="589">
        <f t="shared" si="8"/>
        <v>584.36622855339272</v>
      </c>
      <c r="F112" s="602">
        <v>1023.1478239605923</v>
      </c>
      <c r="G112" s="588">
        <f>投入!AR14</f>
        <v>0.455951</v>
      </c>
      <c r="H112" s="589">
        <f t="shared" si="9"/>
        <v>466.50527348265604</v>
      </c>
      <c r="I112" s="588">
        <f>投入!AS14</f>
        <v>0.247476</v>
      </c>
      <c r="J112" s="603">
        <f t="shared" si="10"/>
        <v>253.20453088247154</v>
      </c>
      <c r="K112" s="5"/>
      <c r="L112" s="5"/>
      <c r="M112" s="5"/>
      <c r="N112" s="5"/>
      <c r="O112" s="14"/>
      <c r="P112" s="15"/>
    </row>
    <row r="113" spans="1:16" ht="12.9" customHeight="1" x14ac:dyDescent="0.2">
      <c r="A113" s="331"/>
      <c r="B113" s="342">
        <v>25</v>
      </c>
      <c r="C113" s="343" t="s">
        <v>268</v>
      </c>
      <c r="D113" s="436"/>
      <c r="E113" s="589">
        <f t="shared" si="8"/>
        <v>240.98825954974282</v>
      </c>
      <c r="F113" s="602">
        <v>454.7513092110716</v>
      </c>
      <c r="G113" s="588">
        <f>投入!AR15</f>
        <v>0.51603500000000002</v>
      </c>
      <c r="H113" s="589">
        <f t="shared" si="9"/>
        <v>234.66759184873536</v>
      </c>
      <c r="I113" s="588">
        <f>投入!AS15</f>
        <v>0.24607799999999999</v>
      </c>
      <c r="J113" s="603">
        <f t="shared" si="10"/>
        <v>111.90429266804207</v>
      </c>
      <c r="K113" s="5"/>
      <c r="L113" s="5"/>
      <c r="M113" s="5"/>
      <c r="N113" s="5"/>
      <c r="O113" s="14"/>
      <c r="P113" s="15"/>
    </row>
    <row r="114" spans="1:16" ht="12.9" customHeight="1" x14ac:dyDescent="0.15">
      <c r="A114" s="331"/>
      <c r="B114" s="342">
        <v>26</v>
      </c>
      <c r="C114" s="343" t="s">
        <v>269</v>
      </c>
      <c r="D114" s="424" t="s">
        <v>309</v>
      </c>
      <c r="E114" s="589">
        <f t="shared" si="8"/>
        <v>6.3409380528141588</v>
      </c>
      <c r="F114" s="602">
        <v>47.444052263033775</v>
      </c>
      <c r="G114" s="588">
        <f>投入!AR16</f>
        <v>0.32752399999999998</v>
      </c>
      <c r="H114" s="589">
        <f t="shared" si="9"/>
        <v>15.539065773397873</v>
      </c>
      <c r="I114" s="588">
        <f>投入!AS16</f>
        <v>0.122201</v>
      </c>
      <c r="J114" s="603">
        <f t="shared" si="10"/>
        <v>5.7977106305949908</v>
      </c>
      <c r="K114" s="5"/>
      <c r="L114" s="5"/>
      <c r="M114" s="5"/>
      <c r="N114" s="5"/>
      <c r="O114" s="14"/>
      <c r="P114" s="15"/>
    </row>
    <row r="115" spans="1:16" ht="12.9" customHeight="1" x14ac:dyDescent="0.15">
      <c r="A115" s="331"/>
      <c r="B115" s="342">
        <v>27</v>
      </c>
      <c r="C115" s="343" t="s">
        <v>270</v>
      </c>
      <c r="D115" s="437"/>
      <c r="E115" s="589">
        <f t="shared" si="8"/>
        <v>39.249154705886816</v>
      </c>
      <c r="F115" s="602">
        <v>67.864773106588316</v>
      </c>
      <c r="G115" s="588">
        <f>投入!AR17</f>
        <v>0.229827</v>
      </c>
      <c r="H115" s="589">
        <f t="shared" si="9"/>
        <v>15.597157208767873</v>
      </c>
      <c r="I115" s="588">
        <f>投入!AS17</f>
        <v>0.17247100000000001</v>
      </c>
      <c r="J115" s="603">
        <f t="shared" si="10"/>
        <v>11.704705282466394</v>
      </c>
      <c r="K115" s="5"/>
      <c r="L115" s="5"/>
      <c r="M115" s="5"/>
      <c r="N115" s="5"/>
      <c r="O115" s="14"/>
      <c r="P115" s="15"/>
    </row>
    <row r="116" spans="1:16" ht="12.9" customHeight="1" x14ac:dyDescent="0.15">
      <c r="A116" s="331"/>
      <c r="B116" s="342">
        <v>28</v>
      </c>
      <c r="C116" s="343" t="s">
        <v>271</v>
      </c>
      <c r="D116" s="437" t="s">
        <v>12</v>
      </c>
      <c r="E116" s="589">
        <f t="shared" si="8"/>
        <v>218.89222978223165</v>
      </c>
      <c r="F116" s="602">
        <v>306.73731584462774</v>
      </c>
      <c r="G116" s="588">
        <f>投入!AR18</f>
        <v>0.53718900000000003</v>
      </c>
      <c r="H116" s="589">
        <f t="shared" si="9"/>
        <v>164.77591196125974</v>
      </c>
      <c r="I116" s="588">
        <f>投入!AS18</f>
        <v>0.310172</v>
      </c>
      <c r="J116" s="603">
        <f t="shared" si="10"/>
        <v>95.141326730159875</v>
      </c>
      <c r="K116" s="5"/>
      <c r="L116" s="5"/>
      <c r="M116" s="5"/>
      <c r="N116" s="5"/>
      <c r="O116" s="14"/>
      <c r="P116" s="15"/>
    </row>
    <row r="117" spans="1:16" ht="12.9" customHeight="1" x14ac:dyDescent="0.15">
      <c r="A117" s="331"/>
      <c r="B117" s="342">
        <v>29</v>
      </c>
      <c r="C117" s="343" t="s">
        <v>358</v>
      </c>
      <c r="D117" s="437" t="s">
        <v>13</v>
      </c>
      <c r="E117" s="589">
        <f t="shared" si="8"/>
        <v>2.8067074101949245</v>
      </c>
      <c r="F117" s="602">
        <v>74.987750542794046</v>
      </c>
      <c r="G117" s="588">
        <f>投入!AR19</f>
        <v>0.46703800000000001</v>
      </c>
      <c r="H117" s="589">
        <f t="shared" si="9"/>
        <v>35.022129038005446</v>
      </c>
      <c r="I117" s="588">
        <f>投入!AS19</f>
        <v>0.16475300000000001</v>
      </c>
      <c r="J117" s="603">
        <f t="shared" si="10"/>
        <v>12.354456865176948</v>
      </c>
      <c r="K117" s="5"/>
      <c r="L117" s="5"/>
      <c r="M117" s="5"/>
      <c r="N117" s="5"/>
      <c r="O117" s="14"/>
      <c r="P117" s="15"/>
    </row>
    <row r="118" spans="1:16" ht="12.9" customHeight="1" x14ac:dyDescent="0.2">
      <c r="A118" s="331"/>
      <c r="B118" s="342">
        <v>30</v>
      </c>
      <c r="C118" s="343" t="s">
        <v>351</v>
      </c>
      <c r="D118" s="436"/>
      <c r="E118" s="589">
        <f t="shared" si="8"/>
        <v>5.45323646694247</v>
      </c>
      <c r="F118" s="602">
        <v>258.64080750715067</v>
      </c>
      <c r="G118" s="588">
        <f>投入!AR20</f>
        <v>0.46452399999999999</v>
      </c>
      <c r="H118" s="589">
        <f t="shared" si="9"/>
        <v>120.14486246645166</v>
      </c>
      <c r="I118" s="588">
        <f>投入!AS20</f>
        <v>0.26119399999999998</v>
      </c>
      <c r="J118" s="603">
        <f t="shared" si="10"/>
        <v>67.55542707602271</v>
      </c>
      <c r="K118" s="5"/>
      <c r="L118" s="5"/>
      <c r="M118" s="5"/>
      <c r="N118" s="5"/>
      <c r="O118" s="14"/>
      <c r="P118" s="15"/>
    </row>
    <row r="119" spans="1:16" ht="12.9" customHeight="1" x14ac:dyDescent="0.2">
      <c r="A119" s="331"/>
      <c r="B119" s="342">
        <v>31</v>
      </c>
      <c r="C119" s="343" t="s">
        <v>352</v>
      </c>
      <c r="D119" s="436"/>
      <c r="E119" s="589">
        <f t="shared" si="8"/>
        <v>54.080891884725688</v>
      </c>
      <c r="F119" s="602">
        <v>78.816055043956354</v>
      </c>
      <c r="G119" s="588">
        <f>投入!AR21</f>
        <v>0.35369099999999998</v>
      </c>
      <c r="H119" s="589">
        <f t="shared" si="9"/>
        <v>27.876529324551964</v>
      </c>
      <c r="I119" s="588">
        <f>投入!AS21</f>
        <v>0.28465400000000002</v>
      </c>
      <c r="J119" s="603">
        <f t="shared" si="10"/>
        <v>22.435305332482354</v>
      </c>
      <c r="K119" s="5"/>
      <c r="L119" s="5"/>
      <c r="M119" s="5"/>
      <c r="N119" s="5"/>
      <c r="O119" s="14"/>
      <c r="P119" s="15"/>
    </row>
    <row r="120" spans="1:16" ht="12.9" customHeight="1" x14ac:dyDescent="0.2">
      <c r="A120" s="331"/>
      <c r="B120" s="342">
        <v>32</v>
      </c>
      <c r="C120" s="343" t="s">
        <v>272</v>
      </c>
      <c r="D120" s="436"/>
      <c r="E120" s="589">
        <f t="shared" si="8"/>
        <v>8.2412085038052738E-2</v>
      </c>
      <c r="F120" s="602">
        <v>3.3465226850690293</v>
      </c>
      <c r="G120" s="588">
        <f>投入!AR22</f>
        <v>0.33721499999999999</v>
      </c>
      <c r="H120" s="589">
        <f t="shared" si="9"/>
        <v>1.1284976472455526</v>
      </c>
      <c r="I120" s="588">
        <f>投入!AS22</f>
        <v>0.199266</v>
      </c>
      <c r="J120" s="603">
        <f t="shared" si="10"/>
        <v>0.66684818936296519</v>
      </c>
      <c r="K120" s="5"/>
      <c r="L120" s="5"/>
      <c r="M120" s="5"/>
      <c r="N120" s="5"/>
      <c r="O120" s="14"/>
      <c r="P120" s="15"/>
    </row>
    <row r="121" spans="1:16" ht="12.9" customHeight="1" x14ac:dyDescent="0.2">
      <c r="A121" s="331"/>
      <c r="B121" s="342">
        <v>33</v>
      </c>
      <c r="C121" s="343" t="s">
        <v>273</v>
      </c>
      <c r="D121" s="436"/>
      <c r="E121" s="589">
        <f t="shared" si="8"/>
        <v>16.71986898577687</v>
      </c>
      <c r="F121" s="602">
        <v>80.027336098896797</v>
      </c>
      <c r="G121" s="588">
        <f>投入!AR23</f>
        <v>0.35440899999999997</v>
      </c>
      <c r="H121" s="589">
        <f t="shared" si="9"/>
        <v>28.362408159473912</v>
      </c>
      <c r="I121" s="588">
        <f>投入!AS23</f>
        <v>0.19325600000000001</v>
      </c>
      <c r="J121" s="603">
        <f t="shared" si="10"/>
        <v>15.465762865128401</v>
      </c>
      <c r="K121" s="5"/>
      <c r="L121" s="5"/>
      <c r="M121" s="5"/>
      <c r="N121" s="5"/>
      <c r="O121" s="14"/>
      <c r="P121" s="15"/>
    </row>
    <row r="122" spans="1:16" ht="12.9" customHeight="1" x14ac:dyDescent="0.2">
      <c r="A122" s="331"/>
      <c r="B122" s="342">
        <v>34</v>
      </c>
      <c r="C122" s="343" t="s">
        <v>353</v>
      </c>
      <c r="D122" s="436"/>
      <c r="E122" s="589">
        <f t="shared" si="8"/>
        <v>5.1511051293729966E-2</v>
      </c>
      <c r="F122" s="602">
        <v>8.1522309994437742E-2</v>
      </c>
      <c r="G122" s="588">
        <f>投入!AR24</f>
        <v>0.320886</v>
      </c>
      <c r="H122" s="589">
        <f t="shared" si="9"/>
        <v>2.6159367964875148E-2</v>
      </c>
      <c r="I122" s="588">
        <f>投入!AS24</f>
        <v>3.4450000000000001E-2</v>
      </c>
      <c r="J122" s="603">
        <f t="shared" si="10"/>
        <v>2.8084435793083802E-3</v>
      </c>
      <c r="K122" s="5"/>
      <c r="L122" s="5"/>
      <c r="M122" s="5"/>
      <c r="N122" s="5"/>
      <c r="O122" s="14"/>
      <c r="P122" s="15"/>
    </row>
    <row r="123" spans="1:16" ht="12.9" customHeight="1" x14ac:dyDescent="0.2">
      <c r="A123" s="331"/>
      <c r="B123" s="342">
        <v>35</v>
      </c>
      <c r="C123" s="343" t="s">
        <v>274</v>
      </c>
      <c r="D123" s="436"/>
      <c r="E123" s="589">
        <f t="shared" si="8"/>
        <v>18.686501058118559</v>
      </c>
      <c r="F123" s="602">
        <v>52.075680686436726</v>
      </c>
      <c r="G123" s="588">
        <f>投入!AR25</f>
        <v>0.27920400000000001</v>
      </c>
      <c r="H123" s="589">
        <f t="shared" si="9"/>
        <v>14.539738350375879</v>
      </c>
      <c r="I123" s="588">
        <f>投入!AS25</f>
        <v>0.18775800000000001</v>
      </c>
      <c r="J123" s="603">
        <f t="shared" si="10"/>
        <v>9.7776256543239874</v>
      </c>
      <c r="K123" s="5"/>
      <c r="L123" s="5"/>
      <c r="M123" s="5"/>
      <c r="N123" s="5"/>
      <c r="O123" s="14"/>
      <c r="P123" s="15"/>
    </row>
    <row r="124" spans="1:16" ht="12.9" customHeight="1" x14ac:dyDescent="0.2">
      <c r="A124" s="331"/>
      <c r="B124" s="342">
        <v>39</v>
      </c>
      <c r="C124" s="343" t="s">
        <v>354</v>
      </c>
      <c r="D124" s="436"/>
      <c r="E124" s="589">
        <f t="shared" si="8"/>
        <v>611.89271641594371</v>
      </c>
      <c r="F124" s="602">
        <v>873.1073034357297</v>
      </c>
      <c r="G124" s="588">
        <f>投入!AR26</f>
        <v>0.49852600000000002</v>
      </c>
      <c r="H124" s="589">
        <f t="shared" si="9"/>
        <v>435.26669155260061</v>
      </c>
      <c r="I124" s="588">
        <f>投入!AS26</f>
        <v>0.26282800000000001</v>
      </c>
      <c r="J124" s="603">
        <f t="shared" si="10"/>
        <v>229.47704634740597</v>
      </c>
      <c r="K124" s="5"/>
      <c r="L124" s="5"/>
      <c r="M124" s="5"/>
      <c r="N124" s="5"/>
      <c r="O124" s="14"/>
      <c r="P124" s="15"/>
    </row>
    <row r="125" spans="1:16" ht="12.9" customHeight="1" x14ac:dyDescent="0.2">
      <c r="A125" s="331"/>
      <c r="B125" s="342">
        <v>41</v>
      </c>
      <c r="C125" s="343" t="s">
        <v>275</v>
      </c>
      <c r="D125" s="436"/>
      <c r="E125" s="589">
        <f t="shared" si="8"/>
        <v>2296.1759732813453</v>
      </c>
      <c r="F125" s="602">
        <v>3479.7982341462425</v>
      </c>
      <c r="G125" s="588">
        <f>投入!AR27</f>
        <v>0.49614200000000003</v>
      </c>
      <c r="H125" s="589">
        <f t="shared" si="9"/>
        <v>1726.4740554857851</v>
      </c>
      <c r="I125" s="588">
        <f>投入!AS27</f>
        <v>0.34335199999999999</v>
      </c>
      <c r="J125" s="603">
        <f t="shared" si="10"/>
        <v>1194.7956832905807</v>
      </c>
      <c r="K125" s="5"/>
      <c r="L125" s="5"/>
      <c r="M125" s="5"/>
      <c r="N125" s="5"/>
      <c r="O125" s="14"/>
      <c r="P125" s="15"/>
    </row>
    <row r="126" spans="1:16" ht="12.9" customHeight="1" x14ac:dyDescent="0.2">
      <c r="A126" s="331"/>
      <c r="B126" s="342">
        <v>46</v>
      </c>
      <c r="C126" s="343" t="s">
        <v>387</v>
      </c>
      <c r="D126" s="436"/>
      <c r="E126" s="589">
        <f t="shared" si="8"/>
        <v>7419.2875379827337</v>
      </c>
      <c r="F126" s="602">
        <v>9471.9595971983199</v>
      </c>
      <c r="G126" s="588">
        <f>投入!AR28</f>
        <v>0.47198499999999999</v>
      </c>
      <c r="H126" s="589">
        <f t="shared" si="9"/>
        <v>4470.622850483649</v>
      </c>
      <c r="I126" s="588">
        <f>投入!AS28</f>
        <v>7.3520000000000002E-2</v>
      </c>
      <c r="J126" s="603">
        <f t="shared" si="10"/>
        <v>696.37846958602051</v>
      </c>
      <c r="K126" s="5"/>
      <c r="L126" s="5"/>
      <c r="M126" s="5"/>
      <c r="N126" s="5"/>
      <c r="O126" s="14"/>
      <c r="P126" s="15"/>
    </row>
    <row r="127" spans="1:16" ht="12.9" customHeight="1" x14ac:dyDescent="0.2">
      <c r="A127" s="331"/>
      <c r="B127" s="342">
        <v>47</v>
      </c>
      <c r="C127" s="343" t="s">
        <v>355</v>
      </c>
      <c r="D127" s="436"/>
      <c r="E127" s="589">
        <f t="shared" si="8"/>
        <v>3927.8046222263592</v>
      </c>
      <c r="F127" s="602">
        <v>4751.0963461203037</v>
      </c>
      <c r="G127" s="588">
        <f>投入!AR29</f>
        <v>0.49848599999999998</v>
      </c>
      <c r="H127" s="589">
        <f t="shared" si="9"/>
        <v>2368.3550131921256</v>
      </c>
      <c r="I127" s="588">
        <f>投入!AS29</f>
        <v>0.122907</v>
      </c>
      <c r="J127" s="603">
        <f t="shared" si="10"/>
        <v>583.94299861260822</v>
      </c>
      <c r="K127" s="5"/>
      <c r="L127" s="5"/>
      <c r="M127" s="5"/>
      <c r="N127" s="5"/>
      <c r="O127" s="14"/>
      <c r="P127" s="15"/>
    </row>
    <row r="128" spans="1:16" ht="12.9" customHeight="1" x14ac:dyDescent="0.2">
      <c r="A128" s="331"/>
      <c r="B128" s="342">
        <v>48</v>
      </c>
      <c r="C128" s="343" t="s">
        <v>356</v>
      </c>
      <c r="D128" s="436"/>
      <c r="E128" s="589">
        <f t="shared" si="8"/>
        <v>8880.1959008678659</v>
      </c>
      <c r="F128" s="602">
        <v>9524.8333639101784</v>
      </c>
      <c r="G128" s="588">
        <f>投入!AR30</f>
        <v>0.65642999999999996</v>
      </c>
      <c r="H128" s="589">
        <f t="shared" si="9"/>
        <v>6252.3863650715584</v>
      </c>
      <c r="I128" s="588">
        <f>投入!AS30</f>
        <v>0.45842899999999998</v>
      </c>
      <c r="J128" s="603">
        <f t="shared" si="10"/>
        <v>4366.4598341839792</v>
      </c>
      <c r="K128" s="5"/>
      <c r="L128" s="5"/>
      <c r="M128" s="5"/>
      <c r="N128" s="5"/>
      <c r="O128" s="14"/>
      <c r="P128" s="15"/>
    </row>
    <row r="129" spans="1:16" ht="12.9" customHeight="1" x14ac:dyDescent="0.2">
      <c r="A129" s="331"/>
      <c r="B129" s="342">
        <v>51</v>
      </c>
      <c r="C129" s="343" t="s">
        <v>276</v>
      </c>
      <c r="D129" s="436"/>
      <c r="E129" s="589">
        <f t="shared" si="8"/>
        <v>14573.89888285636</v>
      </c>
      <c r="F129" s="602">
        <v>16615.252884598038</v>
      </c>
      <c r="G129" s="588">
        <f>投入!AR31</f>
        <v>0.70514699999999997</v>
      </c>
      <c r="H129" s="589">
        <f t="shared" si="9"/>
        <v>11716.195725815653</v>
      </c>
      <c r="I129" s="588">
        <f>投入!AS31</f>
        <v>0.43969599999999998</v>
      </c>
      <c r="J129" s="603">
        <f t="shared" si="10"/>
        <v>7305.6602323462184</v>
      </c>
      <c r="K129" s="5"/>
      <c r="L129" s="5"/>
      <c r="M129" s="5"/>
      <c r="N129" s="5"/>
      <c r="O129" s="14"/>
      <c r="P129" s="15"/>
    </row>
    <row r="130" spans="1:16" ht="12.9" customHeight="1" x14ac:dyDescent="0.2">
      <c r="A130" s="331"/>
      <c r="B130" s="342">
        <v>53</v>
      </c>
      <c r="C130" s="343" t="s">
        <v>277</v>
      </c>
      <c r="D130" s="436"/>
      <c r="E130" s="589">
        <f t="shared" si="8"/>
        <v>5438.7655854941841</v>
      </c>
      <c r="F130" s="602">
        <v>7814.7262446674376</v>
      </c>
      <c r="G130" s="588">
        <f>投入!AR32</f>
        <v>0.63192099999999995</v>
      </c>
      <c r="H130" s="589">
        <f t="shared" si="9"/>
        <v>4938.2896232564917</v>
      </c>
      <c r="I130" s="588">
        <f>投入!AS32</f>
        <v>0.30506299999999997</v>
      </c>
      <c r="J130" s="603">
        <f t="shared" si="10"/>
        <v>2383.9838323769823</v>
      </c>
      <c r="K130" s="5"/>
      <c r="L130" s="5"/>
      <c r="M130" s="5"/>
      <c r="N130" s="5"/>
      <c r="O130" s="14"/>
      <c r="P130" s="15"/>
    </row>
    <row r="131" spans="1:16" ht="12.9" customHeight="1" x14ac:dyDescent="0.2">
      <c r="A131" s="331"/>
      <c r="B131" s="342">
        <v>55</v>
      </c>
      <c r="C131" s="343" t="s">
        <v>278</v>
      </c>
      <c r="D131" s="436"/>
      <c r="E131" s="589">
        <f t="shared" si="8"/>
        <v>12341.831058275606</v>
      </c>
      <c r="F131" s="602">
        <v>14344.454736203548</v>
      </c>
      <c r="G131" s="588">
        <f>投入!AR33</f>
        <v>0.85193600000000003</v>
      </c>
      <c r="H131" s="589">
        <f t="shared" si="9"/>
        <v>12220.557390142307</v>
      </c>
      <c r="I131" s="588">
        <f>投入!AS33</f>
        <v>3.4349999999999999E-2</v>
      </c>
      <c r="J131" s="603">
        <f t="shared" si="10"/>
        <v>492.73202018859189</v>
      </c>
      <c r="K131" s="5"/>
      <c r="L131" s="5"/>
      <c r="M131" s="5"/>
      <c r="N131" s="5"/>
      <c r="O131" s="14"/>
      <c r="P131" s="15"/>
    </row>
    <row r="132" spans="1:16" ht="12.9" customHeight="1" x14ac:dyDescent="0.2">
      <c r="A132" s="331"/>
      <c r="B132" s="342">
        <v>57</v>
      </c>
      <c r="C132" s="343" t="s">
        <v>279</v>
      </c>
      <c r="D132" s="436"/>
      <c r="E132" s="589">
        <f t="shared" si="8"/>
        <v>21080.624421160908</v>
      </c>
      <c r="F132" s="602">
        <v>26082.513921141137</v>
      </c>
      <c r="G132" s="588">
        <f>投入!AR34</f>
        <v>0.54243300000000005</v>
      </c>
      <c r="H132" s="589">
        <f t="shared" si="9"/>
        <v>14148.016273786352</v>
      </c>
      <c r="I132" s="588">
        <f>投入!AS34</f>
        <v>0.37218200000000001</v>
      </c>
      <c r="J132" s="603">
        <f t="shared" si="10"/>
        <v>9707.4421961981516</v>
      </c>
      <c r="K132" s="5"/>
      <c r="L132" s="5"/>
      <c r="M132" s="5"/>
      <c r="N132" s="5"/>
      <c r="O132" s="14"/>
      <c r="P132" s="15"/>
    </row>
    <row r="133" spans="1:16" ht="12.9" customHeight="1" x14ac:dyDescent="0.2">
      <c r="A133" s="331"/>
      <c r="B133" s="342">
        <v>59</v>
      </c>
      <c r="C133" s="343" t="s">
        <v>280</v>
      </c>
      <c r="D133" s="436"/>
      <c r="E133" s="589">
        <f t="shared" si="8"/>
        <v>9017.4638123617187</v>
      </c>
      <c r="F133" s="602">
        <v>14438.070647884964</v>
      </c>
      <c r="G133" s="588">
        <f>投入!AR35</f>
        <v>0.49241499999999999</v>
      </c>
      <c r="H133" s="589">
        <f t="shared" si="9"/>
        <v>7109.5225580782744</v>
      </c>
      <c r="I133" s="588">
        <f>投入!AS35</f>
        <v>0.16040499999999999</v>
      </c>
      <c r="J133" s="603">
        <f t="shared" si="10"/>
        <v>2315.9387222739874</v>
      </c>
      <c r="K133" s="5"/>
      <c r="L133" s="5"/>
      <c r="M133" s="5"/>
      <c r="N133" s="5"/>
      <c r="O133" s="14"/>
      <c r="P133" s="15"/>
    </row>
    <row r="134" spans="1:16" ht="12.9" customHeight="1" x14ac:dyDescent="0.2">
      <c r="A134" s="331"/>
      <c r="B134" s="342">
        <v>61</v>
      </c>
      <c r="C134" s="343" t="s">
        <v>281</v>
      </c>
      <c r="D134" s="436"/>
      <c r="E134" s="589">
        <f t="shared" si="8"/>
        <v>0</v>
      </c>
      <c r="F134" s="602">
        <v>2.6395976523738534</v>
      </c>
      <c r="G134" s="588">
        <f>投入!AR36</f>
        <v>0.73546599999999995</v>
      </c>
      <c r="H134" s="589">
        <f t="shared" si="9"/>
        <v>1.9413343270007883</v>
      </c>
      <c r="I134" s="588">
        <f>投入!AS36</f>
        <v>0.34839900000000001</v>
      </c>
      <c r="J134" s="603">
        <f t="shared" si="10"/>
        <v>0.91963318248939818</v>
      </c>
      <c r="K134" s="5"/>
      <c r="L134" s="5"/>
      <c r="M134" s="5"/>
      <c r="N134" s="5"/>
      <c r="O134" s="14"/>
      <c r="P134" s="15"/>
    </row>
    <row r="135" spans="1:16" ht="12.9" customHeight="1" x14ac:dyDescent="0.2">
      <c r="A135" s="331"/>
      <c r="B135" s="342">
        <v>63</v>
      </c>
      <c r="C135" s="343" t="s">
        <v>282</v>
      </c>
      <c r="D135" s="436"/>
      <c r="E135" s="589">
        <f t="shared" si="8"/>
        <v>265.0865321793317</v>
      </c>
      <c r="F135" s="602">
        <v>381.24069433805317</v>
      </c>
      <c r="G135" s="588">
        <f>投入!AR37</f>
        <v>0.70424299999999995</v>
      </c>
      <c r="H135" s="589">
        <f t="shared" si="9"/>
        <v>268.48609030271359</v>
      </c>
      <c r="I135" s="588">
        <f>投入!AS37</f>
        <v>0.46853800000000001</v>
      </c>
      <c r="J135" s="603">
        <f t="shared" si="10"/>
        <v>178.62575244376276</v>
      </c>
      <c r="K135" s="5"/>
      <c r="L135" s="5"/>
      <c r="M135" s="5"/>
      <c r="N135" s="5"/>
      <c r="O135" s="14"/>
      <c r="P135" s="15"/>
    </row>
    <row r="136" spans="1:16" ht="12.9" customHeight="1" x14ac:dyDescent="0.2">
      <c r="A136" s="331"/>
      <c r="B136" s="342">
        <v>64</v>
      </c>
      <c r="C136" s="343" t="s">
        <v>283</v>
      </c>
      <c r="D136" s="436"/>
      <c r="E136" s="589">
        <f t="shared" si="8"/>
        <v>122.55614663417566</v>
      </c>
      <c r="F136" s="602">
        <v>141.02539702956986</v>
      </c>
      <c r="G136" s="588">
        <f>投入!AR38</f>
        <v>0.61144900000000002</v>
      </c>
      <c r="H136" s="589">
        <f t="shared" si="9"/>
        <v>86.229837988333458</v>
      </c>
      <c r="I136" s="588">
        <f>投入!AS38</f>
        <v>0.52822800000000003</v>
      </c>
      <c r="J136" s="603">
        <f t="shared" si="10"/>
        <v>74.493563422135637</v>
      </c>
      <c r="K136" s="5"/>
      <c r="L136" s="5"/>
      <c r="M136" s="5"/>
      <c r="N136" s="5"/>
      <c r="O136" s="14"/>
      <c r="P136" s="15"/>
    </row>
    <row r="137" spans="1:16" ht="12.9" customHeight="1" x14ac:dyDescent="0.2">
      <c r="A137" s="331"/>
      <c r="B137" s="342">
        <v>65</v>
      </c>
      <c r="C137" s="343" t="s">
        <v>357</v>
      </c>
      <c r="D137" s="438"/>
      <c r="E137" s="423">
        <f t="shared" si="8"/>
        <v>991.73596964839146</v>
      </c>
      <c r="F137" s="596">
        <v>1279.1652984555919</v>
      </c>
      <c r="G137" s="588">
        <f>投入!AR39</f>
        <v>0.63195500000000004</v>
      </c>
      <c r="H137" s="589">
        <f>F137*G137</f>
        <v>808.37490618550362</v>
      </c>
      <c r="I137" s="588">
        <f>投入!AS39</f>
        <v>0.53484900000000002</v>
      </c>
      <c r="J137" s="603">
        <f>F137*I137</f>
        <v>684.16028071367487</v>
      </c>
      <c r="K137" s="5"/>
      <c r="L137" s="5"/>
      <c r="M137" s="5"/>
      <c r="N137" s="5"/>
      <c r="O137" s="14"/>
      <c r="P137" s="15"/>
    </row>
    <row r="138" spans="1:16" ht="12.9" customHeight="1" x14ac:dyDescent="0.2">
      <c r="A138" s="331"/>
      <c r="B138" s="342">
        <v>66</v>
      </c>
      <c r="C138" s="343" t="s">
        <v>284</v>
      </c>
      <c r="D138" s="438"/>
      <c r="E138" s="423">
        <f t="shared" ref="E138:E140" si="11">H91</f>
        <v>25417.258400503677</v>
      </c>
      <c r="F138" s="596">
        <v>37253.253348785176</v>
      </c>
      <c r="G138" s="588">
        <f>投入!AR40</f>
        <v>0.65778499999999995</v>
      </c>
      <c r="H138" s="589">
        <f t="shared" ref="H138:H140" si="12">F138*G138</f>
        <v>24504.631254030654</v>
      </c>
      <c r="I138" s="588">
        <f>投入!AS40</f>
        <v>0.430672</v>
      </c>
      <c r="J138" s="603">
        <f t="shared" ref="J138:J140" si="13">F138*I138</f>
        <v>16043.93312622801</v>
      </c>
      <c r="K138" s="5"/>
      <c r="L138" s="5"/>
      <c r="M138" s="5"/>
      <c r="N138" s="5"/>
      <c r="O138" s="14"/>
      <c r="P138" s="15"/>
    </row>
    <row r="139" spans="1:16" ht="12.9" customHeight="1" x14ac:dyDescent="0.2">
      <c r="A139" s="331"/>
      <c r="B139" s="342">
        <v>67</v>
      </c>
      <c r="C139" s="343" t="s">
        <v>285</v>
      </c>
      <c r="D139" s="438"/>
      <c r="E139" s="423">
        <f t="shared" si="11"/>
        <v>3917.7448572701537</v>
      </c>
      <c r="F139" s="596">
        <v>4140.6342715203709</v>
      </c>
      <c r="G139" s="588">
        <f>投入!AR41</f>
        <v>0.54804799999999998</v>
      </c>
      <c r="H139" s="589">
        <f t="shared" si="12"/>
        <v>2269.266331238196</v>
      </c>
      <c r="I139" s="588">
        <f>投入!AS41</f>
        <v>0.31551400000000002</v>
      </c>
      <c r="J139" s="603">
        <f t="shared" si="13"/>
        <v>1306.4280815444783</v>
      </c>
      <c r="K139" s="5"/>
      <c r="L139" s="5"/>
      <c r="M139" s="5"/>
      <c r="N139" s="5"/>
      <c r="O139" s="14"/>
      <c r="P139" s="15"/>
    </row>
    <row r="140" spans="1:16" ht="12.9" customHeight="1" x14ac:dyDescent="0.2">
      <c r="A140" s="331"/>
      <c r="B140" s="342">
        <v>68</v>
      </c>
      <c r="C140" s="343" t="s">
        <v>286</v>
      </c>
      <c r="D140" s="438"/>
      <c r="E140" s="423">
        <f t="shared" si="11"/>
        <v>1016.1344694866061</v>
      </c>
      <c r="F140" s="596">
        <v>1283.5099688038854</v>
      </c>
      <c r="G140" s="588">
        <f>投入!AR42</f>
        <v>0</v>
      </c>
      <c r="H140" s="589">
        <f t="shared" si="12"/>
        <v>0</v>
      </c>
      <c r="I140" s="588">
        <f>投入!AS42</f>
        <v>0</v>
      </c>
      <c r="J140" s="603">
        <f t="shared" si="13"/>
        <v>0</v>
      </c>
      <c r="K140" s="5"/>
      <c r="L140" s="5"/>
      <c r="M140" s="5"/>
      <c r="N140" s="5"/>
      <c r="O140" s="14"/>
      <c r="P140" s="15"/>
    </row>
    <row r="141" spans="1:16" ht="12.9" customHeight="1" x14ac:dyDescent="0.2">
      <c r="A141" s="331"/>
      <c r="B141" s="342">
        <v>69</v>
      </c>
      <c r="C141" s="343" t="s">
        <v>287</v>
      </c>
      <c r="D141" s="439"/>
      <c r="E141" s="589">
        <f>H94</f>
        <v>19.973050172480729</v>
      </c>
      <c r="F141" s="604">
        <v>26.122039895001464</v>
      </c>
      <c r="G141" s="588">
        <f>投入!AR43</f>
        <v>0.65922000000000003</v>
      </c>
      <c r="H141" s="589">
        <f>F141*G141</f>
        <v>17.220171139582867</v>
      </c>
      <c r="I141" s="588">
        <f>投入!AS43</f>
        <v>7.4229999999999999E-3</v>
      </c>
      <c r="J141" s="603">
        <f>F141*I141</f>
        <v>0.19390390214059586</v>
      </c>
      <c r="K141" s="5"/>
      <c r="L141" s="5"/>
      <c r="M141" s="5"/>
      <c r="N141" s="5"/>
      <c r="O141" s="14"/>
      <c r="P141" s="15"/>
    </row>
    <row r="142" spans="1:16" ht="15" customHeight="1" x14ac:dyDescent="0.2">
      <c r="A142" s="331"/>
      <c r="B142" s="710" t="s">
        <v>241</v>
      </c>
      <c r="C142" s="711"/>
      <c r="D142" s="412" t="s">
        <v>189</v>
      </c>
      <c r="E142" s="591">
        <f>SUM(E103:E141)</f>
        <v>134117.78887599325</v>
      </c>
      <c r="F142" s="591">
        <f>SUM(F103:F141)</f>
        <v>173442.38198597985</v>
      </c>
      <c r="G142" s="412" t="s">
        <v>189</v>
      </c>
      <c r="H142" s="591">
        <f>SUM(H103:H141)</f>
        <v>102271.29782323263</v>
      </c>
      <c r="I142" s="412" t="s">
        <v>189</v>
      </c>
      <c r="J142" s="605">
        <f>SUM(J103:J141)</f>
        <v>51117.5062526888</v>
      </c>
      <c r="K142" s="5"/>
      <c r="L142" s="5"/>
      <c r="M142" s="5"/>
      <c r="N142" s="5"/>
      <c r="O142" s="14"/>
      <c r="P142" s="15"/>
    </row>
    <row r="143" spans="1:16" x14ac:dyDescent="0.2">
      <c r="A143" s="331"/>
      <c r="B143" s="331"/>
      <c r="C143" s="331"/>
      <c r="D143" s="331"/>
      <c r="E143" s="331"/>
      <c r="F143" s="427"/>
      <c r="G143" s="331"/>
      <c r="H143" s="331"/>
      <c r="I143" s="331"/>
      <c r="J143" s="331"/>
    </row>
    <row r="144" spans="1:16" ht="24.9" customHeight="1" x14ac:dyDescent="0.15">
      <c r="A144" s="395" t="s">
        <v>330</v>
      </c>
      <c r="B144" s="373"/>
      <c r="C144" s="373"/>
      <c r="D144" s="373"/>
      <c r="E144" s="373"/>
      <c r="F144" s="373"/>
      <c r="G144" s="373"/>
      <c r="H144" s="373"/>
      <c r="I144" s="373"/>
      <c r="J144" s="373"/>
      <c r="K144" s="165"/>
      <c r="L144" s="165"/>
      <c r="M144" s="271" t="s">
        <v>209</v>
      </c>
    </row>
    <row r="145" spans="1:13" ht="15" customHeight="1" x14ac:dyDescent="0.15">
      <c r="A145" s="373"/>
      <c r="B145" s="712" t="s">
        <v>184</v>
      </c>
      <c r="C145" s="713"/>
      <c r="D145" s="433" t="s">
        <v>1</v>
      </c>
      <c r="E145" s="433" t="s">
        <v>1</v>
      </c>
      <c r="F145" s="433" t="s">
        <v>1</v>
      </c>
      <c r="G145" s="734" t="s">
        <v>215</v>
      </c>
      <c r="H145" s="739" t="s">
        <v>17</v>
      </c>
      <c r="I145" s="718" t="s">
        <v>216</v>
      </c>
      <c r="J145" s="713"/>
      <c r="K145" s="272"/>
      <c r="L145" s="273"/>
      <c r="M145" s="721" t="s">
        <v>331</v>
      </c>
    </row>
    <row r="146" spans="1:13" ht="15" customHeight="1" x14ac:dyDescent="0.2">
      <c r="A146" s="373"/>
      <c r="B146" s="714"/>
      <c r="C146" s="715"/>
      <c r="D146" s="440" t="s">
        <v>2</v>
      </c>
      <c r="E146" s="440" t="s">
        <v>2</v>
      </c>
      <c r="F146" s="440" t="s">
        <v>2</v>
      </c>
      <c r="G146" s="738"/>
      <c r="H146" s="737"/>
      <c r="I146" s="714"/>
      <c r="J146" s="715"/>
      <c r="K146" s="723" t="s">
        <v>217</v>
      </c>
      <c r="L146" s="724"/>
      <c r="M146" s="722"/>
    </row>
    <row r="147" spans="1:13" ht="15" customHeight="1" x14ac:dyDescent="0.15">
      <c r="A147" s="373"/>
      <c r="B147" s="714"/>
      <c r="C147" s="715"/>
      <c r="D147" s="434" t="s">
        <v>18</v>
      </c>
      <c r="E147" s="434" t="s">
        <v>337</v>
      </c>
      <c r="F147" s="434" t="s">
        <v>5</v>
      </c>
      <c r="G147" s="738"/>
      <c r="H147" s="441" t="s">
        <v>218</v>
      </c>
      <c r="I147" s="714"/>
      <c r="J147" s="715"/>
      <c r="K147" s="274"/>
      <c r="L147" s="275"/>
      <c r="M147" s="722"/>
    </row>
    <row r="148" spans="1:13" ht="15" customHeight="1" x14ac:dyDescent="0.2">
      <c r="A148" s="373"/>
      <c r="B148" s="716"/>
      <c r="C148" s="717"/>
      <c r="D148" s="435" t="s">
        <v>19</v>
      </c>
      <c r="E148" s="435" t="s">
        <v>20</v>
      </c>
      <c r="F148" s="435" t="s">
        <v>219</v>
      </c>
      <c r="G148" s="435" t="s">
        <v>21</v>
      </c>
      <c r="H148" s="442" t="s">
        <v>220</v>
      </c>
      <c r="I148" s="443" t="s">
        <v>22</v>
      </c>
      <c r="J148" s="444"/>
      <c r="K148" s="269" t="s">
        <v>23</v>
      </c>
      <c r="L148" s="276"/>
      <c r="M148" s="277" t="s">
        <v>24</v>
      </c>
    </row>
    <row r="149" spans="1:13" ht="12.9" customHeight="1" x14ac:dyDescent="0.2">
      <c r="A149" s="331"/>
      <c r="B149" s="342" t="s">
        <v>255</v>
      </c>
      <c r="C149" s="343" t="s">
        <v>256</v>
      </c>
      <c r="D149" s="423">
        <f t="shared" ref="D149:D183" si="14">J10</f>
        <v>0</v>
      </c>
      <c r="E149" s="589">
        <f t="shared" ref="E149:E183" si="15">J103</f>
        <v>907.17083139748479</v>
      </c>
      <c r="F149" s="590">
        <f>D149+E149</f>
        <v>907.17083139748479</v>
      </c>
      <c r="G149" s="725"/>
      <c r="H149" s="725"/>
      <c r="I149" s="597">
        <f>生産係数!D5</f>
        <v>1.0503999999999999E-2</v>
      </c>
      <c r="J149" s="322" t="s">
        <v>25</v>
      </c>
      <c r="K149" s="606">
        <f t="shared" ref="K149:K183" si="16">$H$188</f>
        <v>148179.30990816097</v>
      </c>
      <c r="L149" s="607" t="s">
        <v>26</v>
      </c>
      <c r="M149" s="589">
        <f>I149*K149</f>
        <v>1556.4754712753227</v>
      </c>
    </row>
    <row r="150" spans="1:13" ht="12.9" customHeight="1" x14ac:dyDescent="0.2">
      <c r="A150" s="331"/>
      <c r="B150" s="342" t="s">
        <v>257</v>
      </c>
      <c r="C150" s="343" t="s">
        <v>258</v>
      </c>
      <c r="D150" s="423">
        <f t="shared" si="14"/>
        <v>0</v>
      </c>
      <c r="E150" s="589">
        <f t="shared" si="15"/>
        <v>296.87462397679843</v>
      </c>
      <c r="F150" s="590">
        <f t="shared" ref="F150:F188" si="17">D150+E150</f>
        <v>296.87462397679843</v>
      </c>
      <c r="G150" s="726"/>
      <c r="H150" s="726"/>
      <c r="I150" s="597">
        <f>生産係数!D6</f>
        <v>7.7800000000000005E-4</v>
      </c>
      <c r="J150" s="322" t="s">
        <v>25</v>
      </c>
      <c r="K150" s="606">
        <f t="shared" si="16"/>
        <v>148179.30990816097</v>
      </c>
      <c r="L150" s="607" t="s">
        <v>26</v>
      </c>
      <c r="M150" s="589">
        <f t="shared" ref="M150:M182" si="18">I150*K150</f>
        <v>115.28350310854924</v>
      </c>
    </row>
    <row r="151" spans="1:13" ht="12.9" customHeight="1" x14ac:dyDescent="0.2">
      <c r="A151" s="331"/>
      <c r="B151" s="342" t="s">
        <v>259</v>
      </c>
      <c r="C151" s="343" t="s">
        <v>260</v>
      </c>
      <c r="D151" s="423">
        <f t="shared" si="14"/>
        <v>0</v>
      </c>
      <c r="E151" s="589">
        <f t="shared" si="15"/>
        <v>180.72814933664733</v>
      </c>
      <c r="F151" s="590">
        <f t="shared" si="17"/>
        <v>180.72814933664733</v>
      </c>
      <c r="G151" s="726"/>
      <c r="H151" s="726"/>
      <c r="I151" s="597">
        <f>生産係数!D7</f>
        <v>8.0500000000000005E-4</v>
      </c>
      <c r="J151" s="322" t="s">
        <v>25</v>
      </c>
      <c r="K151" s="606">
        <f t="shared" si="16"/>
        <v>148179.30990816097</v>
      </c>
      <c r="L151" s="607" t="s">
        <v>26</v>
      </c>
      <c r="M151" s="589">
        <f t="shared" si="18"/>
        <v>119.28434447606959</v>
      </c>
    </row>
    <row r="152" spans="1:13" ht="12.9" customHeight="1" x14ac:dyDescent="0.2">
      <c r="A152" s="331"/>
      <c r="B152" s="342" t="s">
        <v>263</v>
      </c>
      <c r="C152" s="343" t="s">
        <v>261</v>
      </c>
      <c r="D152" s="423">
        <f t="shared" si="14"/>
        <v>0</v>
      </c>
      <c r="E152" s="589">
        <f t="shared" si="15"/>
        <v>24.084277588921154</v>
      </c>
      <c r="F152" s="590">
        <f t="shared" si="17"/>
        <v>24.084277588921154</v>
      </c>
      <c r="G152" s="726"/>
      <c r="H152" s="726"/>
      <c r="I152" s="597">
        <f>生産係数!D8</f>
        <v>2.0900000000000001E-4</v>
      </c>
      <c r="J152" s="322" t="s">
        <v>25</v>
      </c>
      <c r="K152" s="606">
        <f t="shared" si="16"/>
        <v>148179.30990816097</v>
      </c>
      <c r="L152" s="607" t="s">
        <v>26</v>
      </c>
      <c r="M152" s="589">
        <f t="shared" si="18"/>
        <v>30.969475770805644</v>
      </c>
    </row>
    <row r="153" spans="1:13" ht="12.9" customHeight="1" x14ac:dyDescent="0.2">
      <c r="A153" s="331"/>
      <c r="B153" s="342">
        <v>11</v>
      </c>
      <c r="C153" s="343" t="s">
        <v>262</v>
      </c>
      <c r="D153" s="423">
        <f t="shared" si="14"/>
        <v>2201.6489884087591</v>
      </c>
      <c r="E153" s="589">
        <f t="shared" si="15"/>
        <v>1117.3325310504154</v>
      </c>
      <c r="F153" s="590">
        <f t="shared" si="17"/>
        <v>3318.9815194591747</v>
      </c>
      <c r="G153" s="726"/>
      <c r="H153" s="726"/>
      <c r="I153" s="597">
        <f>生産係数!D9</f>
        <v>1.7115999999999999E-2</v>
      </c>
      <c r="J153" s="322" t="s">
        <v>25</v>
      </c>
      <c r="K153" s="606">
        <f t="shared" si="16"/>
        <v>148179.30990816097</v>
      </c>
      <c r="L153" s="607" t="s">
        <v>26</v>
      </c>
      <c r="M153" s="589">
        <f t="shared" si="18"/>
        <v>2536.2370683880831</v>
      </c>
    </row>
    <row r="154" spans="1:13" ht="12.9" customHeight="1" x14ac:dyDescent="0.2">
      <c r="A154" s="331"/>
      <c r="B154" s="342">
        <v>15</v>
      </c>
      <c r="C154" s="343" t="s">
        <v>264</v>
      </c>
      <c r="D154" s="423">
        <f t="shared" si="14"/>
        <v>1069.9615004277703</v>
      </c>
      <c r="E154" s="589">
        <f t="shared" si="15"/>
        <v>71.062685734564283</v>
      </c>
      <c r="F154" s="590">
        <f t="shared" si="17"/>
        <v>1141.0241861623344</v>
      </c>
      <c r="G154" s="726"/>
      <c r="H154" s="726"/>
      <c r="I154" s="597">
        <f>生産係数!D10</f>
        <v>1.1900000000000001E-3</v>
      </c>
      <c r="J154" s="322" t="s">
        <v>25</v>
      </c>
      <c r="K154" s="606">
        <f t="shared" si="16"/>
        <v>148179.30990816097</v>
      </c>
      <c r="L154" s="607" t="s">
        <v>26</v>
      </c>
      <c r="M154" s="589">
        <f t="shared" si="18"/>
        <v>176.33337879071158</v>
      </c>
    </row>
    <row r="155" spans="1:13" ht="12.9" customHeight="1" x14ac:dyDescent="0.2">
      <c r="A155" s="331"/>
      <c r="B155" s="342">
        <v>16</v>
      </c>
      <c r="C155" s="343" t="s">
        <v>265</v>
      </c>
      <c r="D155" s="423">
        <f t="shared" si="14"/>
        <v>648.45048855276423</v>
      </c>
      <c r="E155" s="589">
        <f t="shared" si="15"/>
        <v>257.86015443976635</v>
      </c>
      <c r="F155" s="590">
        <f t="shared" si="17"/>
        <v>906.31064299253057</v>
      </c>
      <c r="G155" s="726"/>
      <c r="H155" s="726"/>
      <c r="I155" s="597">
        <f>生産係数!D11</f>
        <v>2.444E-3</v>
      </c>
      <c r="J155" s="322" t="s">
        <v>25</v>
      </c>
      <c r="K155" s="606">
        <f t="shared" si="16"/>
        <v>148179.30990816097</v>
      </c>
      <c r="L155" s="607" t="s">
        <v>26</v>
      </c>
      <c r="M155" s="589">
        <f t="shared" si="18"/>
        <v>362.15023341554542</v>
      </c>
    </row>
    <row r="156" spans="1:13" ht="12.9" customHeight="1" x14ac:dyDescent="0.2">
      <c r="A156" s="331"/>
      <c r="B156" s="342">
        <v>20</v>
      </c>
      <c r="C156" s="343" t="s">
        <v>266</v>
      </c>
      <c r="D156" s="423">
        <f t="shared" si="14"/>
        <v>0</v>
      </c>
      <c r="E156" s="589">
        <f t="shared" si="15"/>
        <v>34.626261341549956</v>
      </c>
      <c r="F156" s="590">
        <f t="shared" si="17"/>
        <v>34.626261341549956</v>
      </c>
      <c r="G156" s="726"/>
      <c r="H156" s="726"/>
      <c r="I156" s="597">
        <f>生産係数!D12</f>
        <v>1.039E-3</v>
      </c>
      <c r="J156" s="322" t="s">
        <v>25</v>
      </c>
      <c r="K156" s="606">
        <f t="shared" si="16"/>
        <v>148179.30990816097</v>
      </c>
      <c r="L156" s="607" t="s">
        <v>26</v>
      </c>
      <c r="M156" s="589">
        <f t="shared" si="18"/>
        <v>153.95830299457924</v>
      </c>
    </row>
    <row r="157" spans="1:13" ht="12.9" customHeight="1" x14ac:dyDescent="0.2">
      <c r="A157" s="331"/>
      <c r="B157" s="342">
        <v>21</v>
      </c>
      <c r="C157" s="343" t="s">
        <v>267</v>
      </c>
      <c r="D157" s="423">
        <f t="shared" si="14"/>
        <v>0</v>
      </c>
      <c r="E157" s="589">
        <f t="shared" si="15"/>
        <v>56.190560361627838</v>
      </c>
      <c r="F157" s="590">
        <f t="shared" si="17"/>
        <v>56.190560361627838</v>
      </c>
      <c r="G157" s="726"/>
      <c r="H157" s="726"/>
      <c r="I157" s="597">
        <f>生産係数!D13</f>
        <v>9.1299999999999997E-4</v>
      </c>
      <c r="J157" s="322" t="s">
        <v>25</v>
      </c>
      <c r="K157" s="606">
        <f t="shared" si="16"/>
        <v>148179.30990816097</v>
      </c>
      <c r="L157" s="607" t="s">
        <v>26</v>
      </c>
      <c r="M157" s="589">
        <f t="shared" si="18"/>
        <v>135.28770994615095</v>
      </c>
    </row>
    <row r="158" spans="1:13" ht="12.9" customHeight="1" x14ac:dyDescent="0.2">
      <c r="A158" s="331"/>
      <c r="B158" s="342">
        <v>22</v>
      </c>
      <c r="C158" s="343" t="s">
        <v>349</v>
      </c>
      <c r="D158" s="423">
        <f t="shared" si="14"/>
        <v>0</v>
      </c>
      <c r="E158" s="589">
        <f t="shared" si="15"/>
        <v>253.20453088247154</v>
      </c>
      <c r="F158" s="590">
        <f t="shared" si="17"/>
        <v>253.20453088247154</v>
      </c>
      <c r="G158" s="726"/>
      <c r="H158" s="726"/>
      <c r="I158" s="597">
        <f>生産係数!D14</f>
        <v>1.859E-3</v>
      </c>
      <c r="J158" s="322" t="s">
        <v>25</v>
      </c>
      <c r="K158" s="606">
        <f t="shared" si="16"/>
        <v>148179.30990816097</v>
      </c>
      <c r="L158" s="607" t="s">
        <v>26</v>
      </c>
      <c r="M158" s="589">
        <f t="shared" si="18"/>
        <v>275.46533711927123</v>
      </c>
    </row>
    <row r="159" spans="1:13" ht="12.9" customHeight="1" x14ac:dyDescent="0.2">
      <c r="A159" s="331"/>
      <c r="B159" s="342">
        <v>25</v>
      </c>
      <c r="C159" s="343" t="s">
        <v>268</v>
      </c>
      <c r="D159" s="423">
        <f t="shared" si="14"/>
        <v>0</v>
      </c>
      <c r="E159" s="589">
        <f t="shared" si="15"/>
        <v>111.90429266804207</v>
      </c>
      <c r="F159" s="590">
        <f t="shared" si="17"/>
        <v>111.90429266804207</v>
      </c>
      <c r="G159" s="726"/>
      <c r="H159" s="726"/>
      <c r="I159" s="597">
        <f>生産係数!D15</f>
        <v>6.2200000000000005E-4</v>
      </c>
      <c r="J159" s="322" t="s">
        <v>25</v>
      </c>
      <c r="K159" s="606">
        <f t="shared" si="16"/>
        <v>148179.30990816097</v>
      </c>
      <c r="L159" s="607" t="s">
        <v>26</v>
      </c>
      <c r="M159" s="589">
        <f t="shared" si="18"/>
        <v>92.167530762876126</v>
      </c>
    </row>
    <row r="160" spans="1:13" ht="12.9" customHeight="1" x14ac:dyDescent="0.2">
      <c r="A160" s="331"/>
      <c r="B160" s="342">
        <v>26</v>
      </c>
      <c r="C160" s="343" t="s">
        <v>269</v>
      </c>
      <c r="D160" s="423">
        <f t="shared" si="14"/>
        <v>0</v>
      </c>
      <c r="E160" s="589">
        <f t="shared" si="15"/>
        <v>5.7977106305949908</v>
      </c>
      <c r="F160" s="590">
        <f t="shared" si="17"/>
        <v>5.7977106305949908</v>
      </c>
      <c r="G160" s="726"/>
      <c r="H160" s="726"/>
      <c r="I160" s="597">
        <f>生産係数!D16</f>
        <v>6.7000000000000002E-5</v>
      </c>
      <c r="J160" s="322" t="s">
        <v>25</v>
      </c>
      <c r="K160" s="606">
        <f t="shared" si="16"/>
        <v>148179.30990816097</v>
      </c>
      <c r="L160" s="607" t="s">
        <v>26</v>
      </c>
      <c r="M160" s="589">
        <f t="shared" si="18"/>
        <v>9.9280137638467849</v>
      </c>
    </row>
    <row r="161" spans="1:14" ht="12.9" customHeight="1" x14ac:dyDescent="0.2">
      <c r="A161" s="331"/>
      <c r="B161" s="342">
        <v>27</v>
      </c>
      <c r="C161" s="343" t="s">
        <v>270</v>
      </c>
      <c r="D161" s="423">
        <f t="shared" si="14"/>
        <v>0</v>
      </c>
      <c r="E161" s="589">
        <f t="shared" si="15"/>
        <v>11.704705282466394</v>
      </c>
      <c r="F161" s="590">
        <f t="shared" si="17"/>
        <v>11.704705282466394</v>
      </c>
      <c r="G161" s="726"/>
      <c r="H161" s="726"/>
      <c r="I161" s="597">
        <f>生産係数!D17</f>
        <v>2.5900000000000001E-4</v>
      </c>
      <c r="J161" s="322" t="s">
        <v>25</v>
      </c>
      <c r="K161" s="606">
        <f t="shared" si="16"/>
        <v>148179.30990816097</v>
      </c>
      <c r="L161" s="607" t="s">
        <v>26</v>
      </c>
      <c r="M161" s="589">
        <f t="shared" si="18"/>
        <v>38.378441266213692</v>
      </c>
    </row>
    <row r="162" spans="1:14" ht="12.9" customHeight="1" x14ac:dyDescent="0.2">
      <c r="A162" s="331"/>
      <c r="B162" s="342">
        <v>28</v>
      </c>
      <c r="C162" s="343" t="s">
        <v>271</v>
      </c>
      <c r="D162" s="423">
        <f t="shared" si="14"/>
        <v>0</v>
      </c>
      <c r="E162" s="589">
        <f t="shared" si="15"/>
        <v>95.141326730159875</v>
      </c>
      <c r="F162" s="590">
        <f t="shared" si="17"/>
        <v>95.141326730159875</v>
      </c>
      <c r="G162" s="726"/>
      <c r="H162" s="726"/>
      <c r="I162" s="597">
        <f>生産係数!D18</f>
        <v>3.86E-4</v>
      </c>
      <c r="J162" s="322" t="s">
        <v>25</v>
      </c>
      <c r="K162" s="606">
        <f t="shared" si="16"/>
        <v>148179.30990816097</v>
      </c>
      <c r="L162" s="607" t="s">
        <v>26</v>
      </c>
      <c r="M162" s="589">
        <f t="shared" si="18"/>
        <v>57.197213624550137</v>
      </c>
    </row>
    <row r="163" spans="1:14" ht="12.9" customHeight="1" x14ac:dyDescent="0.2">
      <c r="A163" s="331"/>
      <c r="B163" s="342">
        <v>29</v>
      </c>
      <c r="C163" s="343" t="s">
        <v>358</v>
      </c>
      <c r="D163" s="423">
        <f t="shared" si="14"/>
        <v>0</v>
      </c>
      <c r="E163" s="589">
        <f t="shared" si="15"/>
        <v>12.354456865176948</v>
      </c>
      <c r="F163" s="590">
        <f t="shared" si="17"/>
        <v>12.354456865176948</v>
      </c>
      <c r="G163" s="726"/>
      <c r="H163" s="726"/>
      <c r="I163" s="597">
        <f>生産係数!D19</f>
        <v>1.3100000000000001E-4</v>
      </c>
      <c r="J163" s="322" t="s">
        <v>25</v>
      </c>
      <c r="K163" s="606">
        <f t="shared" si="16"/>
        <v>148179.30990816097</v>
      </c>
      <c r="L163" s="607" t="s">
        <v>26</v>
      </c>
      <c r="M163" s="589">
        <f t="shared" si="18"/>
        <v>19.411489597969087</v>
      </c>
    </row>
    <row r="164" spans="1:14" ht="12.9" customHeight="1" x14ac:dyDescent="0.2">
      <c r="A164" s="331"/>
      <c r="B164" s="342">
        <v>30</v>
      </c>
      <c r="C164" s="343" t="s">
        <v>351</v>
      </c>
      <c r="D164" s="423">
        <f t="shared" si="14"/>
        <v>0</v>
      </c>
      <c r="E164" s="589">
        <f t="shared" si="15"/>
        <v>67.55542707602271</v>
      </c>
      <c r="F164" s="590">
        <f t="shared" si="17"/>
        <v>67.55542707602271</v>
      </c>
      <c r="G164" s="726"/>
      <c r="H164" s="726"/>
      <c r="I164" s="597">
        <f>生産係数!D20</f>
        <v>3.8299999999999999E-4</v>
      </c>
      <c r="J164" s="322" t="s">
        <v>25</v>
      </c>
      <c r="K164" s="606">
        <f t="shared" si="16"/>
        <v>148179.30990816097</v>
      </c>
      <c r="L164" s="607" t="s">
        <v>26</v>
      </c>
      <c r="M164" s="589">
        <f t="shared" si="18"/>
        <v>56.752675694825648</v>
      </c>
    </row>
    <row r="165" spans="1:14" ht="12.9" customHeight="1" x14ac:dyDescent="0.2">
      <c r="A165" s="331"/>
      <c r="B165" s="342">
        <v>31</v>
      </c>
      <c r="C165" s="343" t="s">
        <v>352</v>
      </c>
      <c r="D165" s="423">
        <f t="shared" si="14"/>
        <v>0</v>
      </c>
      <c r="E165" s="589">
        <f t="shared" si="15"/>
        <v>22.435305332482354</v>
      </c>
      <c r="F165" s="590">
        <f t="shared" si="17"/>
        <v>22.435305332482354</v>
      </c>
      <c r="G165" s="726"/>
      <c r="H165" s="726"/>
      <c r="I165" s="597">
        <f>生産係数!D21</f>
        <v>2.03E-4</v>
      </c>
      <c r="J165" s="322" t="s">
        <v>25</v>
      </c>
      <c r="K165" s="606">
        <f t="shared" si="16"/>
        <v>148179.30990816097</v>
      </c>
      <c r="L165" s="607" t="s">
        <v>26</v>
      </c>
      <c r="M165" s="589">
        <f t="shared" si="18"/>
        <v>30.080399911356675</v>
      </c>
    </row>
    <row r="166" spans="1:14" ht="12.9" customHeight="1" x14ac:dyDescent="0.2">
      <c r="A166" s="331"/>
      <c r="B166" s="342">
        <v>32</v>
      </c>
      <c r="C166" s="343" t="s">
        <v>272</v>
      </c>
      <c r="D166" s="423">
        <f t="shared" si="14"/>
        <v>0</v>
      </c>
      <c r="E166" s="589">
        <f t="shared" si="15"/>
        <v>0.66684818936296519</v>
      </c>
      <c r="F166" s="590">
        <f t="shared" si="17"/>
        <v>0.66684818936296519</v>
      </c>
      <c r="G166" s="726"/>
      <c r="H166" s="726"/>
      <c r="I166" s="597">
        <f>生産係数!D22</f>
        <v>1.2E-5</v>
      </c>
      <c r="J166" s="322" t="s">
        <v>25</v>
      </c>
      <c r="K166" s="606">
        <f t="shared" si="16"/>
        <v>148179.30990816097</v>
      </c>
      <c r="L166" s="607" t="s">
        <v>26</v>
      </c>
      <c r="M166" s="589">
        <f t="shared" si="18"/>
        <v>1.7781517188979317</v>
      </c>
    </row>
    <row r="167" spans="1:14" ht="12.9" customHeight="1" x14ac:dyDescent="0.2">
      <c r="A167" s="331"/>
      <c r="B167" s="342">
        <v>33</v>
      </c>
      <c r="C167" s="343" t="s">
        <v>273</v>
      </c>
      <c r="D167" s="423">
        <f t="shared" si="14"/>
        <v>0</v>
      </c>
      <c r="E167" s="589">
        <f t="shared" si="15"/>
        <v>15.465762865128401</v>
      </c>
      <c r="F167" s="590">
        <f t="shared" si="17"/>
        <v>15.465762865128401</v>
      </c>
      <c r="G167" s="726"/>
      <c r="H167" s="726"/>
      <c r="I167" s="597">
        <f>生産係数!D23</f>
        <v>2.7469999999999999E-3</v>
      </c>
      <c r="J167" s="322" t="s">
        <v>25</v>
      </c>
      <c r="K167" s="606">
        <f t="shared" si="16"/>
        <v>148179.30990816097</v>
      </c>
      <c r="L167" s="607" t="s">
        <v>26</v>
      </c>
      <c r="M167" s="589">
        <f t="shared" si="18"/>
        <v>407.04856431771816</v>
      </c>
    </row>
    <row r="168" spans="1:14" ht="12.9" customHeight="1" x14ac:dyDescent="0.2">
      <c r="A168" s="331"/>
      <c r="B168" s="342">
        <v>34</v>
      </c>
      <c r="C168" s="343" t="s">
        <v>353</v>
      </c>
      <c r="D168" s="423">
        <f t="shared" si="14"/>
        <v>0</v>
      </c>
      <c r="E168" s="589">
        <f t="shared" si="15"/>
        <v>2.8084435793083802E-3</v>
      </c>
      <c r="F168" s="590">
        <f t="shared" si="17"/>
        <v>2.8084435793083802E-3</v>
      </c>
      <c r="G168" s="726"/>
      <c r="H168" s="726"/>
      <c r="I168" s="597">
        <f>生産係数!D24</f>
        <v>7.9999999999999996E-6</v>
      </c>
      <c r="J168" s="322" t="s">
        <v>25</v>
      </c>
      <c r="K168" s="606">
        <f t="shared" si="16"/>
        <v>148179.30990816097</v>
      </c>
      <c r="L168" s="607" t="s">
        <v>26</v>
      </c>
      <c r="M168" s="589">
        <f t="shared" si="18"/>
        <v>1.1854344792652878</v>
      </c>
    </row>
    <row r="169" spans="1:14" ht="12.9" customHeight="1" x14ac:dyDescent="0.2">
      <c r="A169" s="331"/>
      <c r="B169" s="342">
        <v>35</v>
      </c>
      <c r="C169" s="343" t="s">
        <v>274</v>
      </c>
      <c r="D169" s="423">
        <f t="shared" si="14"/>
        <v>0</v>
      </c>
      <c r="E169" s="589">
        <f t="shared" si="15"/>
        <v>9.7776256543239874</v>
      </c>
      <c r="F169" s="590">
        <f t="shared" si="17"/>
        <v>9.7776256543239874</v>
      </c>
      <c r="G169" s="726"/>
      <c r="H169" s="726"/>
      <c r="I169" s="597">
        <f>生産係数!D25</f>
        <v>7.3800000000000005E-4</v>
      </c>
      <c r="J169" s="322" t="s">
        <v>25</v>
      </c>
      <c r="K169" s="606">
        <f t="shared" si="16"/>
        <v>148179.30990816097</v>
      </c>
      <c r="L169" s="607" t="s">
        <v>26</v>
      </c>
      <c r="M169" s="589">
        <f t="shared" si="18"/>
        <v>109.3563307122228</v>
      </c>
    </row>
    <row r="170" spans="1:14" ht="12.9" customHeight="1" x14ac:dyDescent="0.2">
      <c r="A170" s="331"/>
      <c r="B170" s="342">
        <v>39</v>
      </c>
      <c r="C170" s="343" t="s">
        <v>354</v>
      </c>
      <c r="D170" s="423">
        <f t="shared" si="14"/>
        <v>1292.1786137060863</v>
      </c>
      <c r="E170" s="589">
        <f t="shared" si="15"/>
        <v>229.47704634740597</v>
      </c>
      <c r="F170" s="590">
        <f t="shared" si="17"/>
        <v>1521.6556600534923</v>
      </c>
      <c r="G170" s="726"/>
      <c r="H170" s="726"/>
      <c r="I170" s="597">
        <f>生産係数!D26</f>
        <v>2.9250000000000001E-3</v>
      </c>
      <c r="J170" s="322" t="s">
        <v>25</v>
      </c>
      <c r="K170" s="606">
        <f t="shared" si="16"/>
        <v>148179.30990816097</v>
      </c>
      <c r="L170" s="607" t="s">
        <v>26</v>
      </c>
      <c r="M170" s="589">
        <f t="shared" si="18"/>
        <v>433.42448148137083</v>
      </c>
    </row>
    <row r="171" spans="1:14" ht="12.9" customHeight="1" x14ac:dyDescent="0.2">
      <c r="A171" s="331"/>
      <c r="B171" s="342">
        <v>41</v>
      </c>
      <c r="C171" s="343" t="s">
        <v>275</v>
      </c>
      <c r="D171" s="423">
        <f t="shared" si="14"/>
        <v>0</v>
      </c>
      <c r="E171" s="589">
        <f t="shared" si="15"/>
        <v>1194.7956832905807</v>
      </c>
      <c r="F171" s="590">
        <f t="shared" si="17"/>
        <v>1194.7956832905807</v>
      </c>
      <c r="G171" s="726"/>
      <c r="H171" s="726"/>
      <c r="I171" s="597">
        <f>生産係数!D27</f>
        <v>6.156E-3</v>
      </c>
      <c r="J171" s="322" t="s">
        <v>25</v>
      </c>
      <c r="K171" s="606">
        <f t="shared" si="16"/>
        <v>148179.30990816097</v>
      </c>
      <c r="L171" s="607" t="s">
        <v>26</v>
      </c>
      <c r="M171" s="589">
        <f t="shared" si="18"/>
        <v>912.19183179463892</v>
      </c>
    </row>
    <row r="172" spans="1:14" ht="12.9" customHeight="1" x14ac:dyDescent="0.2">
      <c r="A172" s="331"/>
      <c r="B172" s="342">
        <v>46</v>
      </c>
      <c r="C172" s="343" t="s">
        <v>387</v>
      </c>
      <c r="D172" s="423">
        <f t="shared" si="14"/>
        <v>0</v>
      </c>
      <c r="E172" s="589">
        <f t="shared" si="15"/>
        <v>696.37846958602051</v>
      </c>
      <c r="F172" s="590">
        <f t="shared" si="17"/>
        <v>696.37846958602051</v>
      </c>
      <c r="G172" s="726"/>
      <c r="H172" s="726"/>
      <c r="I172" s="597">
        <f>生産係数!D28</f>
        <v>2.0742E-2</v>
      </c>
      <c r="J172" s="322" t="s">
        <v>25</v>
      </c>
      <c r="K172" s="606">
        <f t="shared" si="16"/>
        <v>148179.30990816097</v>
      </c>
      <c r="L172" s="607" t="s">
        <v>26</v>
      </c>
      <c r="M172" s="589">
        <f t="shared" si="18"/>
        <v>3073.5352461150746</v>
      </c>
    </row>
    <row r="173" spans="1:14" ht="12.9" customHeight="1" x14ac:dyDescent="0.2">
      <c r="A173" s="331"/>
      <c r="B173" s="342">
        <v>47</v>
      </c>
      <c r="C173" s="343" t="s">
        <v>355</v>
      </c>
      <c r="D173" s="423">
        <f t="shared" si="14"/>
        <v>0</v>
      </c>
      <c r="E173" s="589">
        <f t="shared" si="15"/>
        <v>583.94299861260822</v>
      </c>
      <c r="F173" s="590">
        <f t="shared" si="17"/>
        <v>583.94299861260822</v>
      </c>
      <c r="G173" s="726"/>
      <c r="H173" s="726"/>
      <c r="I173" s="597">
        <f>生産係数!D29</f>
        <v>8.3739999999999995E-3</v>
      </c>
      <c r="J173" s="322" t="s">
        <v>25</v>
      </c>
      <c r="K173" s="606">
        <f t="shared" si="16"/>
        <v>148179.30990816097</v>
      </c>
      <c r="L173" s="607" t="s">
        <v>26</v>
      </c>
      <c r="M173" s="589">
        <f t="shared" si="18"/>
        <v>1240.8535411709399</v>
      </c>
    </row>
    <row r="174" spans="1:14" ht="12.9" customHeight="1" x14ac:dyDescent="0.2">
      <c r="A174" s="331"/>
      <c r="B174" s="342">
        <v>48</v>
      </c>
      <c r="C174" s="343" t="s">
        <v>356</v>
      </c>
      <c r="D174" s="423">
        <f t="shared" si="14"/>
        <v>0</v>
      </c>
      <c r="E174" s="589">
        <f t="shared" si="15"/>
        <v>4366.4598341839792</v>
      </c>
      <c r="F174" s="590">
        <f t="shared" si="17"/>
        <v>4366.4598341839792</v>
      </c>
      <c r="G174" s="726"/>
      <c r="H174" s="726"/>
      <c r="I174" s="597">
        <f>生産係数!D30</f>
        <v>5.5160000000000001E-3</v>
      </c>
      <c r="J174" s="322" t="s">
        <v>25</v>
      </c>
      <c r="K174" s="606">
        <f t="shared" si="16"/>
        <v>148179.30990816097</v>
      </c>
      <c r="L174" s="607" t="s">
        <v>26</v>
      </c>
      <c r="M174" s="589">
        <f t="shared" si="18"/>
        <v>817.35707345341586</v>
      </c>
    </row>
    <row r="175" spans="1:14" ht="12.9" customHeight="1" x14ac:dyDescent="0.2">
      <c r="A175" s="331"/>
      <c r="B175" s="342">
        <v>51</v>
      </c>
      <c r="C175" s="343" t="s">
        <v>276</v>
      </c>
      <c r="D175" s="423">
        <f t="shared" si="14"/>
        <v>21837.998524183738</v>
      </c>
      <c r="E175" s="589">
        <f t="shared" si="15"/>
        <v>7305.6602323462184</v>
      </c>
      <c r="F175" s="590">
        <f t="shared" si="17"/>
        <v>29143.658756529956</v>
      </c>
      <c r="G175" s="726"/>
      <c r="H175" s="726"/>
      <c r="I175" s="597">
        <f>生産係数!D31</f>
        <v>9.5577999999999996E-2</v>
      </c>
      <c r="J175" s="322" t="s">
        <v>25</v>
      </c>
      <c r="K175" s="606">
        <f t="shared" si="16"/>
        <v>148179.30990816097</v>
      </c>
      <c r="L175" s="607" t="s">
        <v>26</v>
      </c>
      <c r="M175" s="589">
        <f t="shared" si="18"/>
        <v>14162.682082402209</v>
      </c>
    </row>
    <row r="176" spans="1:14" ht="12.9" customHeight="1" x14ac:dyDescent="0.2">
      <c r="A176" s="331"/>
      <c r="B176" s="342">
        <v>53</v>
      </c>
      <c r="C176" s="343" t="s">
        <v>277</v>
      </c>
      <c r="D176" s="423">
        <f t="shared" si="14"/>
        <v>0</v>
      </c>
      <c r="E176" s="589">
        <f t="shared" si="15"/>
        <v>2383.9838323769823</v>
      </c>
      <c r="F176" s="590">
        <f t="shared" si="17"/>
        <v>2383.9838323769823</v>
      </c>
      <c r="G176" s="726"/>
      <c r="H176" s="726"/>
      <c r="I176" s="597">
        <f>生産係数!D32</f>
        <v>6.4330999999999999E-2</v>
      </c>
      <c r="J176" s="322" t="s">
        <v>25</v>
      </c>
      <c r="K176" s="606">
        <f t="shared" si="16"/>
        <v>148179.30990816097</v>
      </c>
      <c r="L176" s="607" t="s">
        <v>26</v>
      </c>
      <c r="M176" s="589">
        <f t="shared" si="18"/>
        <v>9532.5231857019025</v>
      </c>
      <c r="N176" s="4"/>
    </row>
    <row r="177" spans="1:14" ht="12.9" customHeight="1" x14ac:dyDescent="0.2">
      <c r="A177" s="331"/>
      <c r="B177" s="342">
        <v>55</v>
      </c>
      <c r="C177" s="343" t="s">
        <v>278</v>
      </c>
      <c r="D177" s="423">
        <f t="shared" si="14"/>
        <v>0</v>
      </c>
      <c r="E177" s="589">
        <f t="shared" si="15"/>
        <v>492.73202018859189</v>
      </c>
      <c r="F177" s="590">
        <f t="shared" si="17"/>
        <v>492.73202018859189</v>
      </c>
      <c r="G177" s="726"/>
      <c r="H177" s="726"/>
      <c r="I177" s="597">
        <f>生産係数!D33</f>
        <v>0.19867000000000001</v>
      </c>
      <c r="J177" s="322" t="s">
        <v>25</v>
      </c>
      <c r="K177" s="606">
        <f t="shared" si="16"/>
        <v>148179.30990816097</v>
      </c>
      <c r="L177" s="607" t="s">
        <v>26</v>
      </c>
      <c r="M177" s="589">
        <f t="shared" si="18"/>
        <v>29438.783499454341</v>
      </c>
      <c r="N177" s="4"/>
    </row>
    <row r="178" spans="1:14" ht="12.9" customHeight="1" x14ac:dyDescent="0.2">
      <c r="A178" s="331"/>
      <c r="B178" s="342">
        <v>57</v>
      </c>
      <c r="C178" s="343" t="s">
        <v>279</v>
      </c>
      <c r="D178" s="423">
        <f t="shared" si="14"/>
        <v>45010.294578690984</v>
      </c>
      <c r="E178" s="589">
        <f t="shared" si="15"/>
        <v>9707.4421961981516</v>
      </c>
      <c r="F178" s="590">
        <f t="shared" si="17"/>
        <v>54717.736774889134</v>
      </c>
      <c r="G178" s="726"/>
      <c r="H178" s="726"/>
      <c r="I178" s="597">
        <f>生産係数!D34</f>
        <v>5.3162000000000001E-2</v>
      </c>
      <c r="J178" s="322" t="s">
        <v>25</v>
      </c>
      <c r="K178" s="606">
        <f t="shared" si="16"/>
        <v>148179.30990816097</v>
      </c>
      <c r="L178" s="607" t="s">
        <v>26</v>
      </c>
      <c r="M178" s="589">
        <f t="shared" si="18"/>
        <v>7877.5084733376534</v>
      </c>
      <c r="N178" s="4"/>
    </row>
    <row r="179" spans="1:14" ht="12.9" customHeight="1" x14ac:dyDescent="0.2">
      <c r="A179" s="331"/>
      <c r="B179" s="342">
        <v>59</v>
      </c>
      <c r="C179" s="343" t="s">
        <v>280</v>
      </c>
      <c r="D179" s="423">
        <f t="shared" si="14"/>
        <v>0</v>
      </c>
      <c r="E179" s="589">
        <f t="shared" si="15"/>
        <v>2315.9387222739874</v>
      </c>
      <c r="F179" s="590">
        <f t="shared" si="17"/>
        <v>2315.9387222739874</v>
      </c>
      <c r="G179" s="726"/>
      <c r="H179" s="726"/>
      <c r="I179" s="597">
        <f>生産係数!D35</f>
        <v>8.9656E-2</v>
      </c>
      <c r="J179" s="322" t="s">
        <v>25</v>
      </c>
      <c r="K179" s="606">
        <f t="shared" si="16"/>
        <v>148179.30990816097</v>
      </c>
      <c r="L179" s="607" t="s">
        <v>26</v>
      </c>
      <c r="M179" s="589">
        <f t="shared" si="18"/>
        <v>13285.16420912608</v>
      </c>
      <c r="N179" s="4"/>
    </row>
    <row r="180" spans="1:14" ht="12.9" customHeight="1" x14ac:dyDescent="0.2">
      <c r="A180" s="331"/>
      <c r="B180" s="342">
        <v>61</v>
      </c>
      <c r="C180" s="343" t="s">
        <v>281</v>
      </c>
      <c r="D180" s="423">
        <f t="shared" si="14"/>
        <v>0</v>
      </c>
      <c r="E180" s="589">
        <f t="shared" si="15"/>
        <v>0.91963318248939818</v>
      </c>
      <c r="F180" s="590">
        <f t="shared" si="17"/>
        <v>0.91963318248939818</v>
      </c>
      <c r="G180" s="726"/>
      <c r="H180" s="726"/>
      <c r="I180" s="597">
        <f>生産係数!D36</f>
        <v>8.3800000000000003E-3</v>
      </c>
      <c r="J180" s="322" t="s">
        <v>25</v>
      </c>
      <c r="K180" s="606">
        <f t="shared" si="16"/>
        <v>148179.30990816097</v>
      </c>
      <c r="L180" s="607" t="s">
        <v>26</v>
      </c>
      <c r="M180" s="589">
        <f t="shared" si="18"/>
        <v>1241.7426170303891</v>
      </c>
      <c r="N180" s="4"/>
    </row>
    <row r="181" spans="1:14" ht="12.9" customHeight="1" x14ac:dyDescent="0.2">
      <c r="A181" s="331"/>
      <c r="B181" s="342">
        <v>63</v>
      </c>
      <c r="C181" s="343" t="s">
        <v>282</v>
      </c>
      <c r="D181" s="423">
        <f t="shared" si="14"/>
        <v>0</v>
      </c>
      <c r="E181" s="589">
        <f t="shared" si="15"/>
        <v>178.62575244376276</v>
      </c>
      <c r="F181" s="590">
        <f t="shared" si="17"/>
        <v>178.62575244376276</v>
      </c>
      <c r="G181" s="726"/>
      <c r="H181" s="726"/>
      <c r="I181" s="597">
        <f>生産係数!D37</f>
        <v>2.0691999999999999E-2</v>
      </c>
      <c r="J181" s="322" t="s">
        <v>25</v>
      </c>
      <c r="K181" s="606">
        <f t="shared" si="16"/>
        <v>148179.30990816097</v>
      </c>
      <c r="L181" s="607" t="s">
        <v>26</v>
      </c>
      <c r="M181" s="589">
        <f t="shared" si="18"/>
        <v>3066.1262806196664</v>
      </c>
      <c r="N181" s="4"/>
    </row>
    <row r="182" spans="1:14" ht="12.9" customHeight="1" x14ac:dyDescent="0.2">
      <c r="A182" s="331"/>
      <c r="B182" s="342">
        <v>64</v>
      </c>
      <c r="C182" s="343" t="s">
        <v>283</v>
      </c>
      <c r="D182" s="423">
        <f t="shared" si="14"/>
        <v>0</v>
      </c>
      <c r="E182" s="589">
        <f t="shared" si="15"/>
        <v>74.493563422135637</v>
      </c>
      <c r="F182" s="590">
        <f t="shared" si="17"/>
        <v>74.493563422135637</v>
      </c>
      <c r="G182" s="726"/>
      <c r="H182" s="726"/>
      <c r="I182" s="597">
        <f>生産係数!D38</f>
        <v>7.3099999999999998E-2</v>
      </c>
      <c r="J182" s="322" t="s">
        <v>25</v>
      </c>
      <c r="K182" s="606">
        <f t="shared" si="16"/>
        <v>148179.30990816097</v>
      </c>
      <c r="L182" s="607" t="s">
        <v>26</v>
      </c>
      <c r="M182" s="589">
        <f t="shared" si="18"/>
        <v>10831.907554286567</v>
      </c>
      <c r="N182" s="4"/>
    </row>
    <row r="183" spans="1:14" ht="12.9" customHeight="1" x14ac:dyDescent="0.2">
      <c r="A183" s="331"/>
      <c r="B183" s="342">
        <v>65</v>
      </c>
      <c r="C183" s="343" t="s">
        <v>357</v>
      </c>
      <c r="D183" s="423">
        <f t="shared" si="14"/>
        <v>0</v>
      </c>
      <c r="E183" s="423">
        <f t="shared" si="15"/>
        <v>684.16028071367487</v>
      </c>
      <c r="F183" s="423">
        <f>D183+E183</f>
        <v>684.16028071367487</v>
      </c>
      <c r="G183" s="726"/>
      <c r="H183" s="726"/>
      <c r="I183" s="597">
        <f>生産係数!D39</f>
        <v>2.7203999999999999E-2</v>
      </c>
      <c r="J183" s="322" t="s">
        <v>25</v>
      </c>
      <c r="K183" s="606">
        <f t="shared" si="16"/>
        <v>148179.30990816097</v>
      </c>
      <c r="L183" s="607" t="s">
        <v>26</v>
      </c>
      <c r="M183" s="589">
        <f>I183*K183</f>
        <v>4031.0699467416107</v>
      </c>
      <c r="N183" s="4"/>
    </row>
    <row r="184" spans="1:14" ht="12.9" customHeight="1" x14ac:dyDescent="0.2">
      <c r="A184" s="331"/>
      <c r="B184" s="342">
        <v>66</v>
      </c>
      <c r="C184" s="343" t="s">
        <v>284</v>
      </c>
      <c r="D184" s="423">
        <f t="shared" ref="D184:D186" si="19">J45</f>
        <v>0</v>
      </c>
      <c r="E184" s="423">
        <f t="shared" ref="E184:E186" si="20">J138</f>
        <v>16043.93312622801</v>
      </c>
      <c r="F184" s="423">
        <f t="shared" ref="F184:F186" si="21">D184+E184</f>
        <v>16043.93312622801</v>
      </c>
      <c r="G184" s="726"/>
      <c r="H184" s="726"/>
      <c r="I184" s="597">
        <f>生産係数!D40</f>
        <v>5.4112E-2</v>
      </c>
      <c r="J184" s="322" t="s">
        <v>25</v>
      </c>
      <c r="K184" s="606">
        <f t="shared" ref="K184:K186" si="22">$H$188</f>
        <v>148179.30990816097</v>
      </c>
      <c r="L184" s="607" t="s">
        <v>26</v>
      </c>
      <c r="M184" s="589">
        <f t="shared" ref="M184:M186" si="23">I184*K184</f>
        <v>8018.2788177504062</v>
      </c>
      <c r="N184" s="4"/>
    </row>
    <row r="185" spans="1:14" ht="12.9" customHeight="1" x14ac:dyDescent="0.2">
      <c r="A185" s="331"/>
      <c r="B185" s="342">
        <v>67</v>
      </c>
      <c r="C185" s="343" t="s">
        <v>285</v>
      </c>
      <c r="D185" s="423">
        <f t="shared" si="19"/>
        <v>113875.80431572434</v>
      </c>
      <c r="E185" s="423">
        <f t="shared" si="20"/>
        <v>1306.4280815444783</v>
      </c>
      <c r="F185" s="423">
        <f t="shared" si="21"/>
        <v>115182.23239726882</v>
      </c>
      <c r="G185" s="726"/>
      <c r="H185" s="726"/>
      <c r="I185" s="597">
        <f>生産係数!D41</f>
        <v>5.3427000000000002E-2</v>
      </c>
      <c r="J185" s="322" t="s">
        <v>25</v>
      </c>
      <c r="K185" s="606">
        <f t="shared" si="22"/>
        <v>148179.30990816097</v>
      </c>
      <c r="L185" s="607" t="s">
        <v>26</v>
      </c>
      <c r="M185" s="589">
        <f t="shared" si="23"/>
        <v>7916.7759904633167</v>
      </c>
      <c r="N185" s="4"/>
    </row>
    <row r="186" spans="1:14" ht="12.9" customHeight="1" x14ac:dyDescent="0.2">
      <c r="A186" s="331"/>
      <c r="B186" s="342">
        <v>68</v>
      </c>
      <c r="C186" s="343" t="s">
        <v>286</v>
      </c>
      <c r="D186" s="423">
        <f t="shared" si="19"/>
        <v>0</v>
      </c>
      <c r="E186" s="423">
        <f t="shared" si="20"/>
        <v>0</v>
      </c>
      <c r="F186" s="423">
        <f t="shared" si="21"/>
        <v>0</v>
      </c>
      <c r="G186" s="726"/>
      <c r="H186" s="726"/>
      <c r="I186" s="597">
        <f>生産係数!D42</f>
        <v>1.418E-3</v>
      </c>
      <c r="J186" s="322" t="s">
        <v>25</v>
      </c>
      <c r="K186" s="606">
        <f t="shared" si="22"/>
        <v>148179.30990816097</v>
      </c>
      <c r="L186" s="607" t="s">
        <v>26</v>
      </c>
      <c r="M186" s="589">
        <f t="shared" si="23"/>
        <v>210.11826144977226</v>
      </c>
      <c r="N186" s="4"/>
    </row>
    <row r="187" spans="1:14" ht="12.9" customHeight="1" x14ac:dyDescent="0.2">
      <c r="A187" s="331"/>
      <c r="B187" s="342">
        <v>69</v>
      </c>
      <c r="C187" s="343" t="s">
        <v>287</v>
      </c>
      <c r="D187" s="426">
        <f>J48</f>
        <v>0</v>
      </c>
      <c r="E187" s="598">
        <f>J141</f>
        <v>0.19390390214059586</v>
      </c>
      <c r="F187" s="608">
        <f>D187+E187</f>
        <v>0.19390390214059586</v>
      </c>
      <c r="G187" s="727"/>
      <c r="H187" s="727"/>
      <c r="I187" s="597">
        <f>生産係数!D43</f>
        <v>2.8E-5</v>
      </c>
      <c r="J187" s="322" t="s">
        <v>25</v>
      </c>
      <c r="K187" s="606">
        <f>$H$188</f>
        <v>148179.30990816097</v>
      </c>
      <c r="L187" s="607" t="s">
        <v>26</v>
      </c>
      <c r="M187" s="598">
        <f>I187*K187</f>
        <v>4.1490206774285072</v>
      </c>
      <c r="N187" s="4"/>
    </row>
    <row r="188" spans="1:14" ht="15" customHeight="1" x14ac:dyDescent="0.2">
      <c r="A188" s="331"/>
      <c r="B188" s="710" t="s">
        <v>241</v>
      </c>
      <c r="C188" s="711"/>
      <c r="D188" s="598">
        <f>SUM(D149:D187)</f>
        <v>185936.33700969443</v>
      </c>
      <c r="E188" s="598">
        <f>SUM(E149:E187)</f>
        <v>51117.5062526888</v>
      </c>
      <c r="F188" s="598">
        <f t="shared" si="17"/>
        <v>237053.84326238322</v>
      </c>
      <c r="G188" s="609">
        <f>入力!L42</f>
        <v>0.62508714420693279</v>
      </c>
      <c r="H188" s="610">
        <f>F188*G188</f>
        <v>148179.30990816097</v>
      </c>
      <c r="I188" s="611"/>
      <c r="J188" s="612" t="s">
        <v>189</v>
      </c>
      <c r="K188" s="613"/>
      <c r="L188" s="614"/>
      <c r="M188" s="608">
        <f>SUM(M149:M187)</f>
        <v>122378.92118419163</v>
      </c>
    </row>
    <row r="189" spans="1:14" ht="15" customHeight="1" x14ac:dyDescent="0.2">
      <c r="A189" s="331"/>
      <c r="B189" s="331"/>
      <c r="C189" s="331"/>
      <c r="D189" s="331"/>
      <c r="E189" s="331"/>
      <c r="F189" s="445"/>
      <c r="G189" s="446" t="str">
        <f>"※　"&amp;入力!K53&amp;" － 〔"&amp;入力!K42&amp;"〕"</f>
        <v>※　松江市の平均消費性向　（総務省「家計調査」） － 〔令和６年平均〕</v>
      </c>
      <c r="H189" s="331"/>
      <c r="I189" s="331"/>
      <c r="J189" s="331"/>
      <c r="M189" s="270" t="s">
        <v>208</v>
      </c>
    </row>
    <row r="190" spans="1:14" ht="12.9" customHeight="1" x14ac:dyDescent="0.2">
      <c r="A190" s="331"/>
      <c r="B190" s="331"/>
      <c r="C190" s="331"/>
      <c r="D190" s="331"/>
      <c r="E190" s="331"/>
      <c r="F190" s="445"/>
      <c r="G190" s="397"/>
      <c r="H190" s="331"/>
      <c r="I190" s="331"/>
      <c r="J190" s="331"/>
    </row>
    <row r="191" spans="1:14" ht="24.9" customHeight="1" x14ac:dyDescent="0.15">
      <c r="A191" s="331"/>
      <c r="B191" s="395" t="s">
        <v>370</v>
      </c>
      <c r="C191" s="373"/>
      <c r="D191" s="373"/>
      <c r="E191" s="373"/>
      <c r="F191" s="373"/>
      <c r="G191" s="373"/>
      <c r="H191" s="430" t="s">
        <v>221</v>
      </c>
      <c r="I191" s="331"/>
      <c r="J191" s="331"/>
    </row>
    <row r="192" spans="1:14" ht="15" customHeight="1" x14ac:dyDescent="0.2">
      <c r="A192" s="331"/>
      <c r="B192" s="712" t="s">
        <v>222</v>
      </c>
      <c r="C192" s="713"/>
      <c r="D192" s="718" t="s">
        <v>338</v>
      </c>
      <c r="E192" s="447"/>
      <c r="F192" s="447"/>
      <c r="G192" s="447"/>
      <c r="H192" s="448"/>
      <c r="I192" s="331"/>
      <c r="J192" s="331"/>
    </row>
    <row r="193" spans="1:10" ht="15" customHeight="1" x14ac:dyDescent="0.15">
      <c r="A193" s="331"/>
      <c r="B193" s="714"/>
      <c r="C193" s="715"/>
      <c r="D193" s="714"/>
      <c r="E193" s="736" t="s">
        <v>223</v>
      </c>
      <c r="F193" s="449" t="s">
        <v>9</v>
      </c>
      <c r="G193" s="736" t="s">
        <v>224</v>
      </c>
      <c r="H193" s="450" t="s">
        <v>10</v>
      </c>
      <c r="I193" s="331"/>
      <c r="J193" s="331"/>
    </row>
    <row r="194" spans="1:10" ht="15" customHeight="1" x14ac:dyDescent="0.2">
      <c r="A194" s="331"/>
      <c r="B194" s="714"/>
      <c r="C194" s="715"/>
      <c r="D194" s="714"/>
      <c r="E194" s="737"/>
      <c r="F194" s="451" t="s">
        <v>11</v>
      </c>
      <c r="G194" s="737"/>
      <c r="H194" s="452" t="s">
        <v>11</v>
      </c>
      <c r="I194" s="331"/>
      <c r="J194" s="331"/>
    </row>
    <row r="195" spans="1:10" ht="15" customHeight="1" x14ac:dyDescent="0.2">
      <c r="A195" s="331"/>
      <c r="B195" s="716"/>
      <c r="C195" s="717"/>
      <c r="D195" s="453" t="s">
        <v>225</v>
      </c>
      <c r="E195" s="419" t="s">
        <v>226</v>
      </c>
      <c r="F195" s="443" t="s">
        <v>51</v>
      </c>
      <c r="G195" s="419" t="s">
        <v>27</v>
      </c>
      <c r="H195" s="454" t="s">
        <v>247</v>
      </c>
      <c r="I195" s="331"/>
      <c r="J195" s="331"/>
    </row>
    <row r="196" spans="1:10" ht="12.9" customHeight="1" x14ac:dyDescent="0.2">
      <c r="A196" s="331"/>
      <c r="B196" s="342" t="s">
        <v>255</v>
      </c>
      <c r="C196" s="343" t="s">
        <v>256</v>
      </c>
      <c r="D196" s="420">
        <f t="shared" ref="D196:D230" si="24">M149</f>
        <v>1556.4754712753227</v>
      </c>
      <c r="E196" s="615">
        <f>投入!AR5</f>
        <v>0.44359999999999999</v>
      </c>
      <c r="F196" s="616">
        <f>D196*E196</f>
        <v>690.45251905773307</v>
      </c>
      <c r="G196" s="615">
        <f>投入!AS5</f>
        <v>0.153028</v>
      </c>
      <c r="H196" s="595">
        <f>D196*G196</f>
        <v>238.18432841832006</v>
      </c>
      <c r="I196" s="331"/>
      <c r="J196" s="331"/>
    </row>
    <row r="197" spans="1:10" ht="12.9" customHeight="1" x14ac:dyDescent="0.2">
      <c r="A197" s="331"/>
      <c r="B197" s="342" t="s">
        <v>257</v>
      </c>
      <c r="C197" s="343" t="s">
        <v>258</v>
      </c>
      <c r="D197" s="423">
        <f t="shared" si="24"/>
        <v>115.28350310854924</v>
      </c>
      <c r="E197" s="617">
        <f>投入!AR6</f>
        <v>0.60677700000000001</v>
      </c>
      <c r="F197" s="606">
        <f t="shared" ref="F197:F229" si="25">D197*E197</f>
        <v>69.951378165696184</v>
      </c>
      <c r="G197" s="617">
        <f>投入!AS6</f>
        <v>0.25747100000000001</v>
      </c>
      <c r="H197" s="590">
        <f t="shared" ref="H197:H229" si="26">D197*G197</f>
        <v>29.682158828861283</v>
      </c>
      <c r="I197" s="331"/>
      <c r="J197" s="331"/>
    </row>
    <row r="198" spans="1:10" ht="12.9" customHeight="1" x14ac:dyDescent="0.2">
      <c r="A198" s="331"/>
      <c r="B198" s="342" t="s">
        <v>259</v>
      </c>
      <c r="C198" s="343" t="s">
        <v>260</v>
      </c>
      <c r="D198" s="423">
        <f t="shared" si="24"/>
        <v>119.28434447606959</v>
      </c>
      <c r="E198" s="617">
        <f>投入!AR7</f>
        <v>0.65526300000000004</v>
      </c>
      <c r="F198" s="606">
        <f t="shared" si="25"/>
        <v>78.162617414422797</v>
      </c>
      <c r="G198" s="617">
        <f>投入!AS7</f>
        <v>0.177374</v>
      </c>
      <c r="H198" s="590">
        <f t="shared" si="26"/>
        <v>21.15794131709837</v>
      </c>
      <c r="I198" s="331"/>
      <c r="J198" s="331"/>
    </row>
    <row r="199" spans="1:10" ht="12.9" customHeight="1" x14ac:dyDescent="0.2">
      <c r="A199" s="331"/>
      <c r="B199" s="342" t="s">
        <v>263</v>
      </c>
      <c r="C199" s="343" t="s">
        <v>261</v>
      </c>
      <c r="D199" s="423">
        <f t="shared" si="24"/>
        <v>30.969475770805644</v>
      </c>
      <c r="E199" s="617">
        <f>投入!AR8</f>
        <v>0.56228100000000003</v>
      </c>
      <c r="F199" s="606">
        <f t="shared" si="25"/>
        <v>17.41354780588437</v>
      </c>
      <c r="G199" s="617">
        <f>投入!AS8</f>
        <v>0.24601500000000001</v>
      </c>
      <c r="H199" s="590">
        <f t="shared" si="26"/>
        <v>7.6189555817547507</v>
      </c>
      <c r="I199" s="331"/>
      <c r="J199" s="331"/>
    </row>
    <row r="200" spans="1:10" ht="12.9" customHeight="1" x14ac:dyDescent="0.2">
      <c r="A200" s="331"/>
      <c r="B200" s="342">
        <v>11</v>
      </c>
      <c r="C200" s="343" t="s">
        <v>262</v>
      </c>
      <c r="D200" s="423">
        <f t="shared" si="24"/>
        <v>2536.2370683880831</v>
      </c>
      <c r="E200" s="617">
        <f>投入!AR9</f>
        <v>0.32449099999999997</v>
      </c>
      <c r="F200" s="606">
        <f t="shared" si="25"/>
        <v>822.98610255831738</v>
      </c>
      <c r="G200" s="617">
        <f>投入!AS9</f>
        <v>0.144432</v>
      </c>
      <c r="H200" s="590">
        <f t="shared" si="26"/>
        <v>366.31379226142764</v>
      </c>
      <c r="I200" s="331"/>
      <c r="J200" s="331"/>
    </row>
    <row r="201" spans="1:10" ht="12.9" customHeight="1" x14ac:dyDescent="0.2">
      <c r="A201" s="331"/>
      <c r="B201" s="342">
        <v>15</v>
      </c>
      <c r="C201" s="343" t="s">
        <v>264</v>
      </c>
      <c r="D201" s="423">
        <f t="shared" si="24"/>
        <v>176.33337879071158</v>
      </c>
      <c r="E201" s="617">
        <f>投入!AR10</f>
        <v>0.41122399999999998</v>
      </c>
      <c r="F201" s="606">
        <f t="shared" si="25"/>
        <v>72.512517359831577</v>
      </c>
      <c r="G201" s="617">
        <f>投入!AS10</f>
        <v>0.29530800000000001</v>
      </c>
      <c r="H201" s="590">
        <f t="shared" si="26"/>
        <v>52.07265742392746</v>
      </c>
      <c r="I201" s="331"/>
      <c r="J201" s="331"/>
    </row>
    <row r="202" spans="1:10" ht="12.9" customHeight="1" x14ac:dyDescent="0.2">
      <c r="A202" s="331"/>
      <c r="B202" s="342">
        <v>16</v>
      </c>
      <c r="C202" s="343" t="s">
        <v>265</v>
      </c>
      <c r="D202" s="423">
        <f t="shared" si="24"/>
        <v>362.15023341554542</v>
      </c>
      <c r="E202" s="617">
        <f>投入!AR11</f>
        <v>0.36720199999999997</v>
      </c>
      <c r="F202" s="606">
        <f t="shared" si="25"/>
        <v>132.98229001065511</v>
      </c>
      <c r="G202" s="617">
        <f>投入!AS11</f>
        <v>0.129193</v>
      </c>
      <c r="H202" s="590">
        <f t="shared" si="26"/>
        <v>46.787275105654558</v>
      </c>
      <c r="I202" s="331"/>
      <c r="J202" s="331"/>
    </row>
    <row r="203" spans="1:10" ht="12.9" customHeight="1" x14ac:dyDescent="0.2">
      <c r="A203" s="331"/>
      <c r="B203" s="342">
        <v>20</v>
      </c>
      <c r="C203" s="343" t="s">
        <v>266</v>
      </c>
      <c r="D203" s="423">
        <f t="shared" si="24"/>
        <v>153.95830299457924</v>
      </c>
      <c r="E203" s="617">
        <f>投入!AR12</f>
        <v>0.40727799999999997</v>
      </c>
      <c r="F203" s="606">
        <f t="shared" si="25"/>
        <v>62.703829727026239</v>
      </c>
      <c r="G203" s="617">
        <f>投入!AS12</f>
        <v>0.11523700000000001</v>
      </c>
      <c r="H203" s="590">
        <f t="shared" si="26"/>
        <v>17.741692962186328</v>
      </c>
      <c r="I203" s="331"/>
      <c r="J203" s="331"/>
    </row>
    <row r="204" spans="1:10" ht="12.9" customHeight="1" x14ac:dyDescent="0.2">
      <c r="A204" s="331"/>
      <c r="B204" s="342">
        <v>21</v>
      </c>
      <c r="C204" s="343" t="s">
        <v>267</v>
      </c>
      <c r="D204" s="423">
        <f t="shared" si="24"/>
        <v>135.28770994615095</v>
      </c>
      <c r="E204" s="617">
        <f>投入!AR13</f>
        <v>0.46565200000000001</v>
      </c>
      <c r="F204" s="606">
        <f t="shared" si="25"/>
        <v>62.996992711845088</v>
      </c>
      <c r="G204" s="617">
        <f>投入!AS13</f>
        <v>9.0633000000000005E-2</v>
      </c>
      <c r="H204" s="590">
        <f t="shared" si="26"/>
        <v>12.261531015549501</v>
      </c>
      <c r="I204" s="331"/>
      <c r="J204" s="331"/>
    </row>
    <row r="205" spans="1:10" ht="12.9" customHeight="1" x14ac:dyDescent="0.2">
      <c r="A205" s="331"/>
      <c r="B205" s="342">
        <v>22</v>
      </c>
      <c r="C205" s="343" t="s">
        <v>349</v>
      </c>
      <c r="D205" s="423">
        <f t="shared" si="24"/>
        <v>275.46533711927123</v>
      </c>
      <c r="E205" s="617">
        <f>投入!AR14</f>
        <v>0.455951</v>
      </c>
      <c r="F205" s="606">
        <f t="shared" si="25"/>
        <v>125.59869592486884</v>
      </c>
      <c r="G205" s="617">
        <f>投入!AS14</f>
        <v>0.247476</v>
      </c>
      <c r="H205" s="590">
        <f t="shared" si="26"/>
        <v>68.171059768928771</v>
      </c>
      <c r="I205" s="331"/>
      <c r="J205" s="331"/>
    </row>
    <row r="206" spans="1:10" ht="12.9" customHeight="1" x14ac:dyDescent="0.2">
      <c r="A206" s="331"/>
      <c r="B206" s="342">
        <v>25</v>
      </c>
      <c r="C206" s="343" t="s">
        <v>268</v>
      </c>
      <c r="D206" s="423">
        <f t="shared" si="24"/>
        <v>92.167530762876126</v>
      </c>
      <c r="E206" s="617">
        <f>投入!AR15</f>
        <v>0.51603500000000002</v>
      </c>
      <c r="F206" s="606">
        <f t="shared" si="25"/>
        <v>47.561671737220784</v>
      </c>
      <c r="G206" s="617">
        <f>投入!AS15</f>
        <v>0.24607799999999999</v>
      </c>
      <c r="H206" s="590">
        <f t="shared" si="26"/>
        <v>22.680401635067032</v>
      </c>
      <c r="I206" s="331"/>
      <c r="J206" s="331"/>
    </row>
    <row r="207" spans="1:10" ht="12.9" customHeight="1" x14ac:dyDescent="0.2">
      <c r="A207" s="331"/>
      <c r="B207" s="342">
        <v>26</v>
      </c>
      <c r="C207" s="343" t="s">
        <v>269</v>
      </c>
      <c r="D207" s="423">
        <f t="shared" si="24"/>
        <v>9.9280137638467849</v>
      </c>
      <c r="E207" s="617">
        <f>投入!AR16</f>
        <v>0.32752399999999998</v>
      </c>
      <c r="F207" s="606">
        <f t="shared" si="25"/>
        <v>3.2516627799901543</v>
      </c>
      <c r="G207" s="617">
        <f>投入!AS16</f>
        <v>0.122201</v>
      </c>
      <c r="H207" s="590">
        <f t="shared" si="26"/>
        <v>1.213213209955841</v>
      </c>
      <c r="I207" s="331"/>
      <c r="J207" s="331"/>
    </row>
    <row r="208" spans="1:10" ht="12.9" customHeight="1" x14ac:dyDescent="0.2">
      <c r="A208" s="331"/>
      <c r="B208" s="342">
        <v>27</v>
      </c>
      <c r="C208" s="343" t="s">
        <v>270</v>
      </c>
      <c r="D208" s="423">
        <f t="shared" si="24"/>
        <v>38.378441266213692</v>
      </c>
      <c r="E208" s="617">
        <f>投入!AR17</f>
        <v>0.229827</v>
      </c>
      <c r="F208" s="606">
        <f t="shared" si="25"/>
        <v>8.8204020208900946</v>
      </c>
      <c r="G208" s="617">
        <f>投入!AS17</f>
        <v>0.17247100000000001</v>
      </c>
      <c r="H208" s="590">
        <f t="shared" si="26"/>
        <v>6.6191681436251422</v>
      </c>
      <c r="I208" s="331"/>
      <c r="J208" s="331"/>
    </row>
    <row r="209" spans="1:10" ht="12.9" customHeight="1" x14ac:dyDescent="0.2">
      <c r="A209" s="331"/>
      <c r="B209" s="342">
        <v>28</v>
      </c>
      <c r="C209" s="343" t="s">
        <v>271</v>
      </c>
      <c r="D209" s="423">
        <f t="shared" si="24"/>
        <v>57.197213624550137</v>
      </c>
      <c r="E209" s="617">
        <f>投入!AR18</f>
        <v>0.53718900000000003</v>
      </c>
      <c r="F209" s="606">
        <f t="shared" si="25"/>
        <v>30.725713989758464</v>
      </c>
      <c r="G209" s="617">
        <f>投入!AS18</f>
        <v>0.310172</v>
      </c>
      <c r="H209" s="590">
        <f t="shared" si="26"/>
        <v>17.740974144353967</v>
      </c>
      <c r="I209" s="331"/>
      <c r="J209" s="331"/>
    </row>
    <row r="210" spans="1:10" ht="12.9" customHeight="1" x14ac:dyDescent="0.2">
      <c r="A210" s="331"/>
      <c r="B210" s="342">
        <v>29</v>
      </c>
      <c r="C210" s="343" t="s">
        <v>358</v>
      </c>
      <c r="D210" s="423">
        <f t="shared" si="24"/>
        <v>19.411489597969087</v>
      </c>
      <c r="E210" s="617">
        <f>投入!AR19</f>
        <v>0.46703800000000001</v>
      </c>
      <c r="F210" s="606">
        <f t="shared" si="25"/>
        <v>9.0659032788562861</v>
      </c>
      <c r="G210" s="617">
        <f>投入!AS19</f>
        <v>0.16475300000000001</v>
      </c>
      <c r="H210" s="590">
        <f t="shared" si="26"/>
        <v>3.198101145734201</v>
      </c>
      <c r="I210" s="331"/>
      <c r="J210" s="331"/>
    </row>
    <row r="211" spans="1:10" ht="12.9" customHeight="1" x14ac:dyDescent="0.2">
      <c r="A211" s="331"/>
      <c r="B211" s="342">
        <v>30</v>
      </c>
      <c r="C211" s="343" t="s">
        <v>351</v>
      </c>
      <c r="D211" s="423">
        <f t="shared" si="24"/>
        <v>56.752675694825648</v>
      </c>
      <c r="E211" s="617">
        <f>投入!AR20</f>
        <v>0.46452399999999999</v>
      </c>
      <c r="F211" s="606">
        <f t="shared" si="25"/>
        <v>26.36297992446319</v>
      </c>
      <c r="G211" s="617">
        <f>投入!AS20</f>
        <v>0.26119399999999998</v>
      </c>
      <c r="H211" s="590">
        <f t="shared" si="26"/>
        <v>14.823458375434289</v>
      </c>
      <c r="I211" s="331"/>
      <c r="J211" s="331"/>
    </row>
    <row r="212" spans="1:10" ht="12.9" customHeight="1" x14ac:dyDescent="0.2">
      <c r="A212" s="331"/>
      <c r="B212" s="342">
        <v>31</v>
      </c>
      <c r="C212" s="343" t="s">
        <v>352</v>
      </c>
      <c r="D212" s="423">
        <f t="shared" si="24"/>
        <v>30.080399911356675</v>
      </c>
      <c r="E212" s="617">
        <f>投入!AR21</f>
        <v>0.35369099999999998</v>
      </c>
      <c r="F212" s="606">
        <f t="shared" si="25"/>
        <v>10.639166725047653</v>
      </c>
      <c r="G212" s="617">
        <f>投入!AS21</f>
        <v>0.28465400000000002</v>
      </c>
      <c r="H212" s="590">
        <f t="shared" si="26"/>
        <v>8.5625061563673235</v>
      </c>
      <c r="I212" s="331"/>
      <c r="J212" s="331"/>
    </row>
    <row r="213" spans="1:10" ht="12.9" customHeight="1" x14ac:dyDescent="0.2">
      <c r="A213" s="331"/>
      <c r="B213" s="342">
        <v>32</v>
      </c>
      <c r="C213" s="343" t="s">
        <v>272</v>
      </c>
      <c r="D213" s="423">
        <f t="shared" si="24"/>
        <v>1.7781517188979317</v>
      </c>
      <c r="E213" s="617">
        <f>投入!AR22</f>
        <v>0.33721499999999999</v>
      </c>
      <c r="F213" s="606">
        <f t="shared" si="25"/>
        <v>0.59961943188816602</v>
      </c>
      <c r="G213" s="617">
        <f>投入!AS22</f>
        <v>0.199266</v>
      </c>
      <c r="H213" s="590">
        <f t="shared" si="26"/>
        <v>0.35432518041791528</v>
      </c>
      <c r="I213" s="331"/>
      <c r="J213" s="331"/>
    </row>
    <row r="214" spans="1:10" ht="12.9" customHeight="1" x14ac:dyDescent="0.2">
      <c r="A214" s="331"/>
      <c r="B214" s="342">
        <v>33</v>
      </c>
      <c r="C214" s="343" t="s">
        <v>273</v>
      </c>
      <c r="D214" s="423">
        <f t="shared" si="24"/>
        <v>407.04856431771816</v>
      </c>
      <c r="E214" s="617">
        <f>投入!AR23</f>
        <v>0.35440899999999997</v>
      </c>
      <c r="F214" s="606">
        <f t="shared" si="25"/>
        <v>144.26167463127817</v>
      </c>
      <c r="G214" s="617">
        <f>投入!AS23</f>
        <v>0.19325600000000001</v>
      </c>
      <c r="H214" s="590">
        <f t="shared" si="26"/>
        <v>78.664577345784949</v>
      </c>
      <c r="I214" s="331"/>
      <c r="J214" s="331"/>
    </row>
    <row r="215" spans="1:10" ht="12.9" customHeight="1" x14ac:dyDescent="0.2">
      <c r="A215" s="331"/>
      <c r="B215" s="342">
        <v>34</v>
      </c>
      <c r="C215" s="343" t="s">
        <v>353</v>
      </c>
      <c r="D215" s="423">
        <f t="shared" si="24"/>
        <v>1.1854344792652878</v>
      </c>
      <c r="E215" s="617">
        <f>投入!AR24</f>
        <v>0.320886</v>
      </c>
      <c r="F215" s="606">
        <f t="shared" si="25"/>
        <v>0.38038932831352112</v>
      </c>
      <c r="G215" s="617">
        <f>投入!AS24</f>
        <v>3.4450000000000001E-2</v>
      </c>
      <c r="H215" s="590">
        <f t="shared" si="26"/>
        <v>4.0838217810689165E-2</v>
      </c>
      <c r="I215" s="331"/>
      <c r="J215" s="331"/>
    </row>
    <row r="216" spans="1:10" ht="12.9" customHeight="1" x14ac:dyDescent="0.2">
      <c r="A216" s="331"/>
      <c r="B216" s="342">
        <v>35</v>
      </c>
      <c r="C216" s="343" t="s">
        <v>274</v>
      </c>
      <c r="D216" s="423">
        <f t="shared" si="24"/>
        <v>109.3563307122228</v>
      </c>
      <c r="E216" s="617">
        <f>投入!AR25</f>
        <v>0.27920400000000001</v>
      </c>
      <c r="F216" s="606">
        <f t="shared" si="25"/>
        <v>30.532724960175454</v>
      </c>
      <c r="G216" s="617">
        <f>投入!AS25</f>
        <v>0.18775800000000001</v>
      </c>
      <c r="H216" s="590">
        <f t="shared" si="26"/>
        <v>20.532525941865529</v>
      </c>
      <c r="I216" s="331"/>
      <c r="J216" s="331"/>
    </row>
    <row r="217" spans="1:10" ht="12.9" customHeight="1" x14ac:dyDescent="0.2">
      <c r="A217" s="331"/>
      <c r="B217" s="342">
        <v>39</v>
      </c>
      <c r="C217" s="343" t="s">
        <v>354</v>
      </c>
      <c r="D217" s="423">
        <f t="shared" si="24"/>
        <v>433.42448148137083</v>
      </c>
      <c r="E217" s="617">
        <f>投入!AR26</f>
        <v>0.49852600000000002</v>
      </c>
      <c r="F217" s="606">
        <f t="shared" si="25"/>
        <v>216.07337305498189</v>
      </c>
      <c r="G217" s="617">
        <f>投入!AS26</f>
        <v>0.26282800000000001</v>
      </c>
      <c r="H217" s="590">
        <f t="shared" si="26"/>
        <v>113.91608961878573</v>
      </c>
      <c r="I217" s="331"/>
      <c r="J217" s="331"/>
    </row>
    <row r="218" spans="1:10" ht="12.9" customHeight="1" x14ac:dyDescent="0.2">
      <c r="A218" s="331"/>
      <c r="B218" s="342">
        <v>41</v>
      </c>
      <c r="C218" s="343" t="s">
        <v>275</v>
      </c>
      <c r="D218" s="423">
        <f t="shared" si="24"/>
        <v>912.19183179463892</v>
      </c>
      <c r="E218" s="617">
        <f>投入!AR27</f>
        <v>0.49614200000000003</v>
      </c>
      <c r="F218" s="606">
        <f t="shared" si="25"/>
        <v>452.57667981025577</v>
      </c>
      <c r="G218" s="617">
        <f>投入!AS27</f>
        <v>0.34335199999999999</v>
      </c>
      <c r="H218" s="590">
        <f t="shared" si="26"/>
        <v>313.20288983035283</v>
      </c>
      <c r="I218" s="331"/>
      <c r="J218" s="331"/>
    </row>
    <row r="219" spans="1:10" ht="12.9" customHeight="1" x14ac:dyDescent="0.2">
      <c r="A219" s="331"/>
      <c r="B219" s="342">
        <v>46</v>
      </c>
      <c r="C219" s="343" t="s">
        <v>387</v>
      </c>
      <c r="D219" s="423">
        <f t="shared" si="24"/>
        <v>3073.5352461150746</v>
      </c>
      <c r="E219" s="617">
        <f>投入!AR28</f>
        <v>0.47198499999999999</v>
      </c>
      <c r="F219" s="606">
        <f t="shared" si="25"/>
        <v>1450.6625331376235</v>
      </c>
      <c r="G219" s="617">
        <f>投入!AS28</f>
        <v>7.3520000000000002E-2</v>
      </c>
      <c r="H219" s="590">
        <f t="shared" si="26"/>
        <v>225.96631129438029</v>
      </c>
      <c r="I219" s="331"/>
      <c r="J219" s="331"/>
    </row>
    <row r="220" spans="1:10" ht="12.9" customHeight="1" x14ac:dyDescent="0.2">
      <c r="A220" s="331"/>
      <c r="B220" s="342">
        <v>47</v>
      </c>
      <c r="C220" s="343" t="s">
        <v>355</v>
      </c>
      <c r="D220" s="423">
        <f t="shared" si="24"/>
        <v>1240.8535411709399</v>
      </c>
      <c r="E220" s="617">
        <f>投入!AR29</f>
        <v>0.49848599999999998</v>
      </c>
      <c r="F220" s="606">
        <f t="shared" si="25"/>
        <v>618.54811832413714</v>
      </c>
      <c r="G220" s="617">
        <f>投入!AS29</f>
        <v>0.122907</v>
      </c>
      <c r="H220" s="590">
        <f t="shared" si="26"/>
        <v>152.50958618469673</v>
      </c>
      <c r="I220" s="331"/>
      <c r="J220" s="331"/>
    </row>
    <row r="221" spans="1:10" ht="12.9" customHeight="1" x14ac:dyDescent="0.2">
      <c r="A221" s="331"/>
      <c r="B221" s="342">
        <v>48</v>
      </c>
      <c r="C221" s="343" t="s">
        <v>356</v>
      </c>
      <c r="D221" s="423">
        <f t="shared" si="24"/>
        <v>817.35707345341586</v>
      </c>
      <c r="E221" s="617">
        <f>投入!AR30</f>
        <v>0.65642999999999996</v>
      </c>
      <c r="F221" s="606">
        <f t="shared" si="25"/>
        <v>536.5377037270257</v>
      </c>
      <c r="G221" s="617">
        <f>投入!AS30</f>
        <v>0.45842899999999998</v>
      </c>
      <c r="H221" s="590">
        <f t="shared" si="26"/>
        <v>374.70018582617598</v>
      </c>
      <c r="I221" s="331"/>
      <c r="J221" s="331"/>
    </row>
    <row r="222" spans="1:10" ht="12.9" customHeight="1" x14ac:dyDescent="0.2">
      <c r="A222" s="331"/>
      <c r="B222" s="342">
        <v>51</v>
      </c>
      <c r="C222" s="343" t="s">
        <v>276</v>
      </c>
      <c r="D222" s="423">
        <f t="shared" si="24"/>
        <v>14162.682082402209</v>
      </c>
      <c r="E222" s="617">
        <f>投入!AR31</f>
        <v>0.70514699999999997</v>
      </c>
      <c r="F222" s="606">
        <f t="shared" si="25"/>
        <v>9986.7727823596706</v>
      </c>
      <c r="G222" s="617">
        <f>投入!AS31</f>
        <v>0.43969599999999998</v>
      </c>
      <c r="H222" s="590">
        <f t="shared" si="26"/>
        <v>6227.2746609039214</v>
      </c>
      <c r="I222" s="331"/>
      <c r="J222" s="331"/>
    </row>
    <row r="223" spans="1:10" ht="12.9" customHeight="1" x14ac:dyDescent="0.2">
      <c r="A223" s="331"/>
      <c r="B223" s="342">
        <v>53</v>
      </c>
      <c r="C223" s="343" t="s">
        <v>277</v>
      </c>
      <c r="D223" s="423">
        <f t="shared" si="24"/>
        <v>9532.5231857019025</v>
      </c>
      <c r="E223" s="617">
        <f>投入!AR32</f>
        <v>0.63192099999999995</v>
      </c>
      <c r="F223" s="606">
        <f t="shared" si="25"/>
        <v>6023.8015840319313</v>
      </c>
      <c r="G223" s="617">
        <f>投入!AS32</f>
        <v>0.30506299999999997</v>
      </c>
      <c r="H223" s="590">
        <f t="shared" si="26"/>
        <v>2908.0201205997791</v>
      </c>
      <c r="I223" s="331"/>
      <c r="J223" s="331"/>
    </row>
    <row r="224" spans="1:10" ht="12.9" customHeight="1" x14ac:dyDescent="0.2">
      <c r="A224" s="331"/>
      <c r="B224" s="342">
        <v>55</v>
      </c>
      <c r="C224" s="343" t="s">
        <v>278</v>
      </c>
      <c r="D224" s="423">
        <f t="shared" si="24"/>
        <v>29438.783499454341</v>
      </c>
      <c r="E224" s="617">
        <f>投入!AR33</f>
        <v>0.85193600000000003</v>
      </c>
      <c r="F224" s="606">
        <f t="shared" si="25"/>
        <v>25079.959459391135</v>
      </c>
      <c r="G224" s="617">
        <f>投入!AS33</f>
        <v>3.4349999999999999E-2</v>
      </c>
      <c r="H224" s="590">
        <f t="shared" si="26"/>
        <v>1011.2222132062566</v>
      </c>
      <c r="I224" s="331"/>
      <c r="J224" s="331"/>
    </row>
    <row r="225" spans="1:10" ht="12.9" customHeight="1" x14ac:dyDescent="0.2">
      <c r="A225" s="331"/>
      <c r="B225" s="342">
        <v>57</v>
      </c>
      <c r="C225" s="343" t="s">
        <v>279</v>
      </c>
      <c r="D225" s="423">
        <f t="shared" si="24"/>
        <v>7877.5084733376534</v>
      </c>
      <c r="E225" s="617">
        <f>投入!AR34</f>
        <v>0.54243300000000005</v>
      </c>
      <c r="F225" s="606">
        <f t="shared" si="25"/>
        <v>4273.0205537179636</v>
      </c>
      <c r="G225" s="617">
        <f>投入!AS34</f>
        <v>0.37218200000000001</v>
      </c>
      <c r="H225" s="590">
        <f t="shared" si="26"/>
        <v>2931.8668586237545</v>
      </c>
      <c r="I225" s="331"/>
      <c r="J225" s="331"/>
    </row>
    <row r="226" spans="1:10" ht="12.9" customHeight="1" x14ac:dyDescent="0.2">
      <c r="A226" s="331"/>
      <c r="B226" s="342">
        <v>59</v>
      </c>
      <c r="C226" s="343" t="s">
        <v>280</v>
      </c>
      <c r="D226" s="423">
        <f t="shared" si="24"/>
        <v>13285.16420912608</v>
      </c>
      <c r="E226" s="617">
        <f>投入!AR35</f>
        <v>0.49241499999999999</v>
      </c>
      <c r="F226" s="606">
        <f t="shared" si="25"/>
        <v>6541.8141340368184</v>
      </c>
      <c r="G226" s="617">
        <f>投入!AS35</f>
        <v>0.16040499999999999</v>
      </c>
      <c r="H226" s="590">
        <f t="shared" si="26"/>
        <v>2131.0067649648686</v>
      </c>
      <c r="I226" s="331"/>
      <c r="J226" s="331"/>
    </row>
    <row r="227" spans="1:10" ht="12.9" customHeight="1" x14ac:dyDescent="0.2">
      <c r="A227" s="331"/>
      <c r="B227" s="342">
        <v>61</v>
      </c>
      <c r="C227" s="343" t="s">
        <v>281</v>
      </c>
      <c r="D227" s="423">
        <f t="shared" si="24"/>
        <v>1241.7426170303891</v>
      </c>
      <c r="E227" s="617">
        <f>投入!AR36</f>
        <v>0.73546599999999995</v>
      </c>
      <c r="F227" s="606">
        <f t="shared" si="25"/>
        <v>913.25947557687209</v>
      </c>
      <c r="G227" s="617">
        <f>投入!AS36</f>
        <v>0.34839900000000001</v>
      </c>
      <c r="H227" s="590">
        <f t="shared" si="26"/>
        <v>432.62188603077055</v>
      </c>
      <c r="I227" s="331"/>
      <c r="J227" s="331"/>
    </row>
    <row r="228" spans="1:10" ht="12.9" customHeight="1" x14ac:dyDescent="0.2">
      <c r="A228" s="331"/>
      <c r="B228" s="342">
        <v>63</v>
      </c>
      <c r="C228" s="343" t="s">
        <v>282</v>
      </c>
      <c r="D228" s="423">
        <f t="shared" si="24"/>
        <v>3066.1262806196664</v>
      </c>
      <c r="E228" s="617">
        <f>投入!AR37</f>
        <v>0.70424299999999995</v>
      </c>
      <c r="F228" s="606">
        <f t="shared" si="25"/>
        <v>2159.2979702424354</v>
      </c>
      <c r="G228" s="617">
        <f>投入!AS37</f>
        <v>0.46853800000000001</v>
      </c>
      <c r="H228" s="590">
        <f t="shared" si="26"/>
        <v>1436.5966752689774</v>
      </c>
      <c r="I228" s="331"/>
      <c r="J228" s="331"/>
    </row>
    <row r="229" spans="1:10" ht="12.9" customHeight="1" x14ac:dyDescent="0.2">
      <c r="A229" s="331"/>
      <c r="B229" s="342">
        <v>64</v>
      </c>
      <c r="C229" s="343" t="s">
        <v>283</v>
      </c>
      <c r="D229" s="423">
        <f t="shared" si="24"/>
        <v>10831.907554286567</v>
      </c>
      <c r="E229" s="617">
        <f>投入!AR38</f>
        <v>0.61144900000000002</v>
      </c>
      <c r="F229" s="606">
        <f t="shared" si="25"/>
        <v>6623.1590421609671</v>
      </c>
      <c r="G229" s="617">
        <f>投入!AS38</f>
        <v>0.52822800000000003</v>
      </c>
      <c r="H229" s="590">
        <f t="shared" si="26"/>
        <v>5721.7168635856851</v>
      </c>
      <c r="I229" s="331"/>
      <c r="J229" s="331"/>
    </row>
    <row r="230" spans="1:10" ht="12.9" customHeight="1" x14ac:dyDescent="0.2">
      <c r="A230" s="331"/>
      <c r="B230" s="342">
        <v>65</v>
      </c>
      <c r="C230" s="343" t="s">
        <v>357</v>
      </c>
      <c r="D230" s="423">
        <f t="shared" si="24"/>
        <v>4031.0699467416107</v>
      </c>
      <c r="E230" s="618">
        <f>投入!AR39</f>
        <v>0.63195500000000004</v>
      </c>
      <c r="F230" s="423">
        <f>D230*E230</f>
        <v>2547.4548081930948</v>
      </c>
      <c r="G230" s="618">
        <f>投入!AS39</f>
        <v>0.53484900000000002</v>
      </c>
      <c r="H230" s="589">
        <f>D230*G230</f>
        <v>2156.0137299448038</v>
      </c>
      <c r="I230" s="318"/>
      <c r="J230" s="331"/>
    </row>
    <row r="231" spans="1:10" ht="12.9" customHeight="1" x14ac:dyDescent="0.2">
      <c r="A231" s="331"/>
      <c r="B231" s="342">
        <v>66</v>
      </c>
      <c r="C231" s="343" t="s">
        <v>284</v>
      </c>
      <c r="D231" s="423">
        <f t="shared" ref="D231:D233" si="27">M184</f>
        <v>8018.2788177504062</v>
      </c>
      <c r="E231" s="618">
        <f>投入!AR40</f>
        <v>0.65778499999999995</v>
      </c>
      <c r="F231" s="423">
        <f t="shared" ref="F231:F233" si="28">D231*E231</f>
        <v>5274.3035321339503</v>
      </c>
      <c r="G231" s="618">
        <f>投入!AS40</f>
        <v>0.430672</v>
      </c>
      <c r="H231" s="589">
        <f t="shared" ref="H231:H233" si="29">D231*G231</f>
        <v>3453.248174998203</v>
      </c>
      <c r="I231" s="318"/>
      <c r="J231" s="331"/>
    </row>
    <row r="232" spans="1:10" ht="12.9" customHeight="1" x14ac:dyDescent="0.2">
      <c r="A232" s="331"/>
      <c r="B232" s="342">
        <v>67</v>
      </c>
      <c r="C232" s="343" t="s">
        <v>285</v>
      </c>
      <c r="D232" s="423">
        <f t="shared" si="27"/>
        <v>7916.7759904633167</v>
      </c>
      <c r="E232" s="618">
        <f>投入!AR41</f>
        <v>0.54804799999999998</v>
      </c>
      <c r="F232" s="423">
        <f t="shared" si="28"/>
        <v>4338.7732480214399</v>
      </c>
      <c r="G232" s="618">
        <f>投入!AS41</f>
        <v>0.31551400000000002</v>
      </c>
      <c r="H232" s="589">
        <f t="shared" si="29"/>
        <v>2497.8536598550431</v>
      </c>
      <c r="I232" s="318"/>
      <c r="J232" s="331"/>
    </row>
    <row r="233" spans="1:10" ht="12.9" customHeight="1" x14ac:dyDescent="0.2">
      <c r="A233" s="331"/>
      <c r="B233" s="342">
        <v>68</v>
      </c>
      <c r="C233" s="343" t="s">
        <v>286</v>
      </c>
      <c r="D233" s="423">
        <f t="shared" si="27"/>
        <v>210.11826144977226</v>
      </c>
      <c r="E233" s="618">
        <f>投入!AR42</f>
        <v>0</v>
      </c>
      <c r="F233" s="423">
        <f t="shared" si="28"/>
        <v>0</v>
      </c>
      <c r="G233" s="618">
        <f>投入!AS42</f>
        <v>0</v>
      </c>
      <c r="H233" s="589">
        <f t="shared" si="29"/>
        <v>0</v>
      </c>
      <c r="I233" s="318"/>
      <c r="J233" s="331"/>
    </row>
    <row r="234" spans="1:10" ht="12.9" customHeight="1" x14ac:dyDescent="0.2">
      <c r="A234" s="331"/>
      <c r="B234" s="342">
        <v>69</v>
      </c>
      <c r="C234" s="343" t="s">
        <v>287</v>
      </c>
      <c r="D234" s="426">
        <f>M187</f>
        <v>4.1490206774285072</v>
      </c>
      <c r="E234" s="619">
        <f>投入!AR43</f>
        <v>0.65922000000000003</v>
      </c>
      <c r="F234" s="601">
        <f>D234*E234</f>
        <v>2.7351174109744205</v>
      </c>
      <c r="G234" s="619">
        <f>投入!AS43</f>
        <v>7.4229999999999999E-3</v>
      </c>
      <c r="H234" s="608">
        <f>D234*G234</f>
        <v>3.0798180488551808E-2</v>
      </c>
      <c r="I234" s="331"/>
      <c r="J234" s="331"/>
    </row>
    <row r="235" spans="1:10" ht="15" customHeight="1" x14ac:dyDescent="0.2">
      <c r="A235" s="331"/>
      <c r="B235" s="710" t="s">
        <v>241</v>
      </c>
      <c r="C235" s="711"/>
      <c r="D235" s="610">
        <f>SUM(D196:D234)</f>
        <v>122378.92118419163</v>
      </c>
      <c r="E235" s="412" t="s">
        <v>189</v>
      </c>
      <c r="F235" s="613">
        <f>SUM(F196:F234)</f>
        <v>79486.712514875457</v>
      </c>
      <c r="G235" s="412" t="s">
        <v>189</v>
      </c>
      <c r="H235" s="614">
        <f>SUM(H196:H234)</f>
        <v>33122.188951097065</v>
      </c>
      <c r="I235" s="331"/>
      <c r="J235" s="331"/>
    </row>
    <row r="236" spans="1:10" x14ac:dyDescent="0.2">
      <c r="A236" s="331"/>
      <c r="B236" s="331"/>
      <c r="C236" s="331"/>
      <c r="D236" s="331"/>
      <c r="E236" s="331"/>
      <c r="F236" s="331"/>
      <c r="G236" s="331"/>
      <c r="H236" s="331"/>
      <c r="I236" s="331"/>
      <c r="J236" s="331"/>
    </row>
    <row r="237" spans="1:10" ht="24.9" customHeight="1" x14ac:dyDescent="0.15">
      <c r="A237" s="395" t="s">
        <v>333</v>
      </c>
      <c r="B237" s="373"/>
      <c r="C237" s="373"/>
      <c r="D237" s="373"/>
      <c r="E237" s="373"/>
      <c r="F237" s="430" t="s">
        <v>227</v>
      </c>
      <c r="G237" s="331"/>
      <c r="H237" s="331"/>
      <c r="I237" s="331"/>
      <c r="J237" s="331"/>
    </row>
    <row r="238" spans="1:10" ht="12.75" customHeight="1" x14ac:dyDescent="0.15">
      <c r="A238" s="373"/>
      <c r="B238" s="712" t="s">
        <v>228</v>
      </c>
      <c r="C238" s="713"/>
      <c r="D238" s="718" t="s">
        <v>229</v>
      </c>
      <c r="E238" s="455"/>
      <c r="F238" s="456"/>
      <c r="G238" s="331"/>
      <c r="H238" s="331"/>
      <c r="I238" s="331"/>
      <c r="J238" s="331"/>
    </row>
    <row r="239" spans="1:10" ht="12.75" customHeight="1" x14ac:dyDescent="0.15">
      <c r="A239" s="373"/>
      <c r="B239" s="714"/>
      <c r="C239" s="715"/>
      <c r="D239" s="714"/>
      <c r="E239" s="433" t="s">
        <v>0</v>
      </c>
      <c r="F239" s="450" t="s">
        <v>1</v>
      </c>
      <c r="G239" s="331"/>
      <c r="H239" s="331"/>
      <c r="I239" s="331"/>
      <c r="J239" s="331"/>
    </row>
    <row r="240" spans="1:10" ht="12.75" customHeight="1" x14ac:dyDescent="0.2">
      <c r="A240" s="373"/>
      <c r="B240" s="714"/>
      <c r="C240" s="715"/>
      <c r="D240" s="714"/>
      <c r="E240" s="434" t="s">
        <v>2</v>
      </c>
      <c r="F240" s="452" t="s">
        <v>2</v>
      </c>
      <c r="G240" s="331"/>
      <c r="H240" s="331"/>
      <c r="I240" s="331"/>
      <c r="J240" s="331"/>
    </row>
    <row r="241" spans="1:10" ht="12.75" customHeight="1" x14ac:dyDescent="0.2">
      <c r="A241" s="373"/>
      <c r="B241" s="716"/>
      <c r="C241" s="717"/>
      <c r="D241" s="457" t="s">
        <v>230</v>
      </c>
      <c r="E241" s="442" t="s">
        <v>231</v>
      </c>
      <c r="F241" s="458" t="s">
        <v>248</v>
      </c>
      <c r="G241" s="331"/>
      <c r="H241" s="331"/>
      <c r="I241" s="331"/>
      <c r="J241" s="331"/>
    </row>
    <row r="242" spans="1:10" ht="12.9" customHeight="1" x14ac:dyDescent="0.2">
      <c r="A242" s="331"/>
      <c r="B242" s="342" t="s">
        <v>255</v>
      </c>
      <c r="C242" s="343" t="s">
        <v>256</v>
      </c>
      <c r="D242" s="423">
        <f t="shared" ref="D242:D275" si="30">F10+F103+M149</f>
        <v>7484.6117038437733</v>
      </c>
      <c r="E242" s="589">
        <f t="shared" ref="E242:E275" si="31">H10+H103+F196</f>
        <v>3320.1737518250975</v>
      </c>
      <c r="F242" s="590">
        <f t="shared" ref="F242:F275" si="32">J10+J103+H196</f>
        <v>1145.3551598158049</v>
      </c>
      <c r="G242" s="331"/>
      <c r="H242" s="331"/>
      <c r="I242" s="331"/>
      <c r="J242" s="331"/>
    </row>
    <row r="243" spans="1:10" ht="12.9" customHeight="1" x14ac:dyDescent="0.2">
      <c r="A243" s="331"/>
      <c r="B243" s="342" t="s">
        <v>257</v>
      </c>
      <c r="C243" s="343" t="s">
        <v>258</v>
      </c>
      <c r="D243" s="423">
        <f t="shared" si="30"/>
        <v>1268.3245212301956</v>
      </c>
      <c r="E243" s="589">
        <f t="shared" si="31"/>
        <v>769.59014801849446</v>
      </c>
      <c r="F243" s="590">
        <f t="shared" si="32"/>
        <v>326.55678280565974</v>
      </c>
      <c r="G243" s="331"/>
      <c r="H243" s="331"/>
      <c r="I243" s="331"/>
      <c r="J243" s="331"/>
    </row>
    <row r="244" spans="1:10" ht="12.9" customHeight="1" x14ac:dyDescent="0.2">
      <c r="A244" s="331"/>
      <c r="B244" s="342" t="s">
        <v>259</v>
      </c>
      <c r="C244" s="343" t="s">
        <v>260</v>
      </c>
      <c r="D244" s="423">
        <f t="shared" si="30"/>
        <v>1138.194383921802</v>
      </c>
      <c r="E244" s="589">
        <f t="shared" si="31"/>
        <v>745.81666659175187</v>
      </c>
      <c r="F244" s="590">
        <f t="shared" si="32"/>
        <v>201.8860906537457</v>
      </c>
      <c r="G244" s="331"/>
      <c r="H244" s="331"/>
      <c r="I244" s="331"/>
      <c r="J244" s="331"/>
    </row>
    <row r="245" spans="1:10" ht="12.9" customHeight="1" x14ac:dyDescent="0.2">
      <c r="A245" s="331"/>
      <c r="B245" s="342" t="s">
        <v>263</v>
      </c>
      <c r="C245" s="343" t="s">
        <v>261</v>
      </c>
      <c r="D245" s="423">
        <f t="shared" si="30"/>
        <v>128.86707383970855</v>
      </c>
      <c r="E245" s="589">
        <f t="shared" si="31"/>
        <v>72.459507145665185</v>
      </c>
      <c r="F245" s="590">
        <f t="shared" si="32"/>
        <v>31.703233170675905</v>
      </c>
      <c r="G245" s="331"/>
      <c r="H245" s="331"/>
      <c r="I245" s="331"/>
      <c r="J245" s="331"/>
    </row>
    <row r="246" spans="1:10" ht="12.9" customHeight="1" x14ac:dyDescent="0.2">
      <c r="A246" s="331"/>
      <c r="B246" s="342">
        <v>11</v>
      </c>
      <c r="C246" s="343" t="s">
        <v>262</v>
      </c>
      <c r="D246" s="423">
        <f t="shared" si="30"/>
        <v>25515.781209985336</v>
      </c>
      <c r="E246" s="589">
        <f t="shared" si="31"/>
        <v>8279.641360609352</v>
      </c>
      <c r="F246" s="590">
        <f t="shared" si="32"/>
        <v>3685.2953117206025</v>
      </c>
      <c r="G246" s="331"/>
      <c r="H246" s="331"/>
      <c r="I246" s="331"/>
      <c r="J246" s="331"/>
    </row>
    <row r="247" spans="1:10" ht="12.9" customHeight="1" x14ac:dyDescent="0.2">
      <c r="A247" s="331"/>
      <c r="B247" s="342">
        <v>15</v>
      </c>
      <c r="C247" s="343" t="s">
        <v>264</v>
      </c>
      <c r="D247" s="423">
        <f t="shared" si="30"/>
        <v>4040.1778603568546</v>
      </c>
      <c r="E247" s="589">
        <f t="shared" si="31"/>
        <v>1661.4181004473867</v>
      </c>
      <c r="F247" s="590">
        <f t="shared" si="32"/>
        <v>1193.0968435862619</v>
      </c>
      <c r="G247" s="331"/>
      <c r="H247" s="331"/>
      <c r="I247" s="331"/>
      <c r="J247" s="331"/>
    </row>
    <row r="248" spans="1:10" ht="12.9" customHeight="1" x14ac:dyDescent="0.2">
      <c r="A248" s="331"/>
      <c r="B248" s="342">
        <v>16</v>
      </c>
      <c r="C248" s="343" t="s">
        <v>265</v>
      </c>
      <c r="D248" s="423">
        <f t="shared" si="30"/>
        <v>7377.318570651546</v>
      </c>
      <c r="E248" s="589">
        <f t="shared" si="31"/>
        <v>2708.9661337803886</v>
      </c>
      <c r="F248" s="590">
        <f t="shared" si="32"/>
        <v>953.09791809818512</v>
      </c>
      <c r="G248" s="331"/>
      <c r="H248" s="331"/>
      <c r="I248" s="331"/>
      <c r="J248" s="331"/>
    </row>
    <row r="249" spans="1:10" ht="12.9" customHeight="1" x14ac:dyDescent="0.2">
      <c r="A249" s="331"/>
      <c r="B249" s="342">
        <v>20</v>
      </c>
      <c r="C249" s="343" t="s">
        <v>266</v>
      </c>
      <c r="D249" s="423">
        <f t="shared" si="30"/>
        <v>454.43698034256602</v>
      </c>
      <c r="E249" s="589">
        <f t="shared" si="31"/>
        <v>185.08218447995958</v>
      </c>
      <c r="F249" s="590">
        <f t="shared" si="32"/>
        <v>52.367954303736283</v>
      </c>
      <c r="G249" s="331"/>
      <c r="H249" s="331"/>
      <c r="I249" s="331"/>
      <c r="J249" s="331"/>
    </row>
    <row r="250" spans="1:10" ht="12.9" customHeight="1" x14ac:dyDescent="0.2">
      <c r="A250" s="331"/>
      <c r="B250" s="342">
        <v>21</v>
      </c>
      <c r="C250" s="343" t="s">
        <v>267</v>
      </c>
      <c r="D250" s="423">
        <f t="shared" si="30"/>
        <v>755.26675026951921</v>
      </c>
      <c r="E250" s="589">
        <f t="shared" si="31"/>
        <v>351.69147279650218</v>
      </c>
      <c r="F250" s="590">
        <f t="shared" si="32"/>
        <v>68.452091377177339</v>
      </c>
      <c r="G250" s="331"/>
      <c r="H250" s="331"/>
      <c r="I250" s="331"/>
      <c r="J250" s="331"/>
    </row>
    <row r="251" spans="1:10" ht="12.9" customHeight="1" x14ac:dyDescent="0.2">
      <c r="A251" s="331"/>
      <c r="B251" s="342">
        <v>22</v>
      </c>
      <c r="C251" s="343" t="s">
        <v>349</v>
      </c>
      <c r="D251" s="423">
        <f t="shared" si="30"/>
        <v>1298.6131610798634</v>
      </c>
      <c r="E251" s="589">
        <f t="shared" si="31"/>
        <v>592.10396940752491</v>
      </c>
      <c r="F251" s="590">
        <f t="shared" si="32"/>
        <v>321.37559065140033</v>
      </c>
      <c r="G251" s="331"/>
      <c r="H251" s="331"/>
      <c r="I251" s="331"/>
      <c r="J251" s="331"/>
    </row>
    <row r="252" spans="1:10" ht="12.9" customHeight="1" x14ac:dyDescent="0.2">
      <c r="A252" s="331"/>
      <c r="B252" s="342">
        <v>25</v>
      </c>
      <c r="C252" s="343" t="s">
        <v>268</v>
      </c>
      <c r="D252" s="423">
        <f t="shared" si="30"/>
        <v>546.91883997394768</v>
      </c>
      <c r="E252" s="589">
        <f t="shared" si="31"/>
        <v>282.22926358595612</v>
      </c>
      <c r="F252" s="590">
        <f t="shared" si="32"/>
        <v>134.5846943031091</v>
      </c>
      <c r="G252" s="331"/>
      <c r="H252" s="331"/>
      <c r="I252" s="331"/>
      <c r="J252" s="331"/>
    </row>
    <row r="253" spans="1:10" ht="12.9" customHeight="1" x14ac:dyDescent="0.2">
      <c r="A253" s="331"/>
      <c r="B253" s="342">
        <v>26</v>
      </c>
      <c r="C253" s="343" t="s">
        <v>269</v>
      </c>
      <c r="D253" s="423">
        <f t="shared" si="30"/>
        <v>57.37206602688056</v>
      </c>
      <c r="E253" s="589">
        <f t="shared" si="31"/>
        <v>18.790728553388028</v>
      </c>
      <c r="F253" s="590">
        <f t="shared" si="32"/>
        <v>7.0109238405508316</v>
      </c>
      <c r="G253" s="331"/>
      <c r="H253" s="331"/>
      <c r="I253" s="331"/>
      <c r="J253" s="331"/>
    </row>
    <row r="254" spans="1:10" ht="12.9" customHeight="1" x14ac:dyDescent="0.2">
      <c r="A254" s="331"/>
      <c r="B254" s="342">
        <v>27</v>
      </c>
      <c r="C254" s="343" t="s">
        <v>270</v>
      </c>
      <c r="D254" s="423">
        <f t="shared" si="30"/>
        <v>106.24321437280202</v>
      </c>
      <c r="E254" s="589">
        <f t="shared" si="31"/>
        <v>24.417559229657968</v>
      </c>
      <c r="F254" s="590">
        <f t="shared" si="32"/>
        <v>18.323873426091538</v>
      </c>
      <c r="G254" s="331"/>
      <c r="H254" s="331"/>
      <c r="I254" s="331"/>
      <c r="J254" s="331"/>
    </row>
    <row r="255" spans="1:10" ht="12.9" customHeight="1" x14ac:dyDescent="0.2">
      <c r="A255" s="331"/>
      <c r="B255" s="342">
        <v>28</v>
      </c>
      <c r="C255" s="343" t="s">
        <v>271</v>
      </c>
      <c r="D255" s="423">
        <f t="shared" si="30"/>
        <v>363.9345294691779</v>
      </c>
      <c r="E255" s="589">
        <f t="shared" si="31"/>
        <v>195.50162595101821</v>
      </c>
      <c r="F255" s="590">
        <f t="shared" si="32"/>
        <v>112.88230087451385</v>
      </c>
      <c r="G255" s="331"/>
      <c r="H255" s="331"/>
      <c r="I255" s="331"/>
      <c r="J255" s="331"/>
    </row>
    <row r="256" spans="1:10" ht="12.9" customHeight="1" x14ac:dyDescent="0.2">
      <c r="A256" s="331"/>
      <c r="B256" s="342">
        <v>29</v>
      </c>
      <c r="C256" s="343" t="s">
        <v>358</v>
      </c>
      <c r="D256" s="423">
        <f t="shared" si="30"/>
        <v>94.399240140763141</v>
      </c>
      <c r="E256" s="589">
        <f t="shared" si="31"/>
        <v>44.088032316861728</v>
      </c>
      <c r="F256" s="590">
        <f t="shared" si="32"/>
        <v>15.552558010911149</v>
      </c>
      <c r="G256" s="331"/>
      <c r="H256" s="331"/>
      <c r="I256" s="331"/>
      <c r="J256" s="331"/>
    </row>
    <row r="257" spans="1:10" ht="12.9" customHeight="1" x14ac:dyDescent="0.2">
      <c r="A257" s="331"/>
      <c r="B257" s="342">
        <v>30</v>
      </c>
      <c r="C257" s="343" t="s">
        <v>351</v>
      </c>
      <c r="D257" s="423">
        <f t="shared" si="30"/>
        <v>315.39348320197632</v>
      </c>
      <c r="E257" s="589">
        <f t="shared" si="31"/>
        <v>146.50784239091485</v>
      </c>
      <c r="F257" s="590">
        <f t="shared" si="32"/>
        <v>82.378885451456995</v>
      </c>
      <c r="G257" s="331"/>
      <c r="H257" s="331"/>
      <c r="I257" s="331"/>
      <c r="J257" s="331"/>
    </row>
    <row r="258" spans="1:10" ht="12.9" customHeight="1" x14ac:dyDescent="0.2">
      <c r="A258" s="331"/>
      <c r="B258" s="342">
        <v>31</v>
      </c>
      <c r="C258" s="343" t="s">
        <v>352</v>
      </c>
      <c r="D258" s="423">
        <f t="shared" si="30"/>
        <v>108.89645495531303</v>
      </c>
      <c r="E258" s="589">
        <f t="shared" si="31"/>
        <v>38.515696049599619</v>
      </c>
      <c r="F258" s="590">
        <f t="shared" si="32"/>
        <v>30.997811488849678</v>
      </c>
      <c r="G258" s="331"/>
      <c r="H258" s="331"/>
      <c r="I258" s="331"/>
      <c r="J258" s="331"/>
    </row>
    <row r="259" spans="1:10" ht="12.9" customHeight="1" x14ac:dyDescent="0.2">
      <c r="A259" s="331"/>
      <c r="B259" s="342">
        <v>32</v>
      </c>
      <c r="C259" s="343" t="s">
        <v>272</v>
      </c>
      <c r="D259" s="423">
        <f t="shared" si="30"/>
        <v>5.1246744039669609</v>
      </c>
      <c r="E259" s="589">
        <f t="shared" si="31"/>
        <v>1.7281170791337186</v>
      </c>
      <c r="F259" s="590">
        <f t="shared" si="32"/>
        <v>1.0211733697808805</v>
      </c>
      <c r="G259" s="331"/>
      <c r="H259" s="331"/>
      <c r="I259" s="331"/>
      <c r="J259" s="331"/>
    </row>
    <row r="260" spans="1:10" ht="12.9" customHeight="1" x14ac:dyDescent="0.2">
      <c r="A260" s="331"/>
      <c r="B260" s="342">
        <v>33</v>
      </c>
      <c r="C260" s="343" t="s">
        <v>273</v>
      </c>
      <c r="D260" s="423">
        <f t="shared" si="30"/>
        <v>487.07590041661496</v>
      </c>
      <c r="E260" s="589">
        <f t="shared" si="31"/>
        <v>172.62408279075208</v>
      </c>
      <c r="F260" s="590">
        <f t="shared" si="32"/>
        <v>94.130340210913346</v>
      </c>
      <c r="G260" s="331"/>
      <c r="H260" s="331"/>
      <c r="I260" s="331"/>
      <c r="J260" s="331"/>
    </row>
    <row r="261" spans="1:10" ht="12.9" customHeight="1" x14ac:dyDescent="0.2">
      <c r="A261" s="331"/>
      <c r="B261" s="342">
        <v>34</v>
      </c>
      <c r="C261" s="343" t="s">
        <v>353</v>
      </c>
      <c r="D261" s="423">
        <f t="shared" si="30"/>
        <v>1.2669567892597255</v>
      </c>
      <c r="E261" s="589">
        <f t="shared" si="31"/>
        <v>0.40654869627839629</v>
      </c>
      <c r="F261" s="590">
        <f t="shared" si="32"/>
        <v>4.3646661389997544E-2</v>
      </c>
      <c r="G261" s="331"/>
      <c r="H261" s="331"/>
      <c r="I261" s="331"/>
      <c r="J261" s="331"/>
    </row>
    <row r="262" spans="1:10" ht="12.9" customHeight="1" x14ac:dyDescent="0.2">
      <c r="A262" s="331"/>
      <c r="B262" s="342">
        <v>35</v>
      </c>
      <c r="C262" s="343" t="s">
        <v>274</v>
      </c>
      <c r="D262" s="423">
        <f t="shared" si="30"/>
        <v>161.43201139865954</v>
      </c>
      <c r="E262" s="589">
        <f t="shared" si="31"/>
        <v>45.072463310551335</v>
      </c>
      <c r="F262" s="590">
        <f t="shared" si="32"/>
        <v>30.310151596189517</v>
      </c>
      <c r="G262" s="331"/>
      <c r="H262" s="331"/>
      <c r="I262" s="331"/>
      <c r="J262" s="331"/>
    </row>
    <row r="263" spans="1:10" ht="12.9" customHeight="1" x14ac:dyDescent="0.2">
      <c r="A263" s="331"/>
      <c r="B263" s="342">
        <v>39</v>
      </c>
      <c r="C263" s="343" t="s">
        <v>354</v>
      </c>
      <c r="D263" s="423">
        <f t="shared" si="30"/>
        <v>6222.9737686710623</v>
      </c>
      <c r="E263" s="589">
        <f t="shared" si="31"/>
        <v>3102.3142210005103</v>
      </c>
      <c r="F263" s="590">
        <f t="shared" si="32"/>
        <v>1635.571749672278</v>
      </c>
      <c r="G263" s="331"/>
      <c r="H263" s="331"/>
      <c r="I263" s="331"/>
      <c r="J263" s="331"/>
    </row>
    <row r="264" spans="1:10" ht="12.9" customHeight="1" x14ac:dyDescent="0.2">
      <c r="A264" s="331"/>
      <c r="B264" s="342">
        <v>41</v>
      </c>
      <c r="C264" s="343" t="s">
        <v>275</v>
      </c>
      <c r="D264" s="423">
        <f t="shared" si="30"/>
        <v>4391.9900659408813</v>
      </c>
      <c r="E264" s="589">
        <f t="shared" si="31"/>
        <v>2179.0507352960408</v>
      </c>
      <c r="F264" s="590">
        <f t="shared" si="32"/>
        <v>1507.9985731209335</v>
      </c>
      <c r="G264" s="331"/>
      <c r="H264" s="331"/>
      <c r="I264" s="331"/>
      <c r="J264" s="331"/>
    </row>
    <row r="265" spans="1:10" ht="12.9" customHeight="1" x14ac:dyDescent="0.2">
      <c r="A265" s="331"/>
      <c r="B265" s="342">
        <v>46</v>
      </c>
      <c r="C265" s="343" t="s">
        <v>387</v>
      </c>
      <c r="D265" s="423">
        <f t="shared" si="30"/>
        <v>12545.494843313394</v>
      </c>
      <c r="E265" s="589">
        <f t="shared" si="31"/>
        <v>5921.2853836212726</v>
      </c>
      <c r="F265" s="590">
        <f t="shared" si="32"/>
        <v>922.34478088040078</v>
      </c>
      <c r="G265" s="331"/>
      <c r="H265" s="331"/>
      <c r="I265" s="331"/>
      <c r="J265" s="331"/>
    </row>
    <row r="266" spans="1:10" ht="12.9" customHeight="1" x14ac:dyDescent="0.2">
      <c r="A266" s="331"/>
      <c r="B266" s="342">
        <v>47</v>
      </c>
      <c r="C266" s="343" t="s">
        <v>355</v>
      </c>
      <c r="D266" s="423">
        <f t="shared" si="30"/>
        <v>5991.9498872912436</v>
      </c>
      <c r="E266" s="589">
        <f t="shared" si="31"/>
        <v>2986.9031315162629</v>
      </c>
      <c r="F266" s="590">
        <f t="shared" si="32"/>
        <v>736.45258479730501</v>
      </c>
      <c r="G266" s="331"/>
      <c r="H266" s="331"/>
      <c r="I266" s="331"/>
      <c r="J266" s="331"/>
    </row>
    <row r="267" spans="1:10" ht="12.9" customHeight="1" x14ac:dyDescent="0.2">
      <c r="A267" s="331"/>
      <c r="B267" s="342">
        <v>48</v>
      </c>
      <c r="C267" s="343" t="s">
        <v>356</v>
      </c>
      <c r="D267" s="423">
        <f t="shared" si="30"/>
        <v>10342.190437363593</v>
      </c>
      <c r="E267" s="589">
        <f t="shared" si="31"/>
        <v>6788.9240687985839</v>
      </c>
      <c r="F267" s="590">
        <f t="shared" si="32"/>
        <v>4741.1600200101548</v>
      </c>
      <c r="G267" s="331"/>
      <c r="H267" s="331"/>
      <c r="I267" s="331"/>
      <c r="J267" s="331"/>
    </row>
    <row r="268" spans="1:10" ht="12.9" customHeight="1" x14ac:dyDescent="0.2">
      <c r="A268" s="331"/>
      <c r="B268" s="342">
        <v>51</v>
      </c>
      <c r="C268" s="343" t="s">
        <v>276</v>
      </c>
      <c r="D268" s="423">
        <f t="shared" si="30"/>
        <v>80444.064575147102</v>
      </c>
      <c r="E268" s="589">
        <f t="shared" si="31"/>
        <v>56724.890802971255</v>
      </c>
      <c r="F268" s="590">
        <f t="shared" si="32"/>
        <v>35370.93341743388</v>
      </c>
      <c r="G268" s="331"/>
      <c r="H268" s="331"/>
      <c r="I268" s="331"/>
      <c r="J268" s="331"/>
    </row>
    <row r="269" spans="1:10" ht="12.9" customHeight="1" x14ac:dyDescent="0.2">
      <c r="A269" s="331"/>
      <c r="B269" s="342">
        <v>53</v>
      </c>
      <c r="C269" s="343" t="s">
        <v>277</v>
      </c>
      <c r="D269" s="423">
        <f t="shared" si="30"/>
        <v>17347.249430369338</v>
      </c>
      <c r="E269" s="589">
        <f t="shared" si="31"/>
        <v>10962.091207288424</v>
      </c>
      <c r="F269" s="590">
        <f t="shared" si="32"/>
        <v>5292.0039529767619</v>
      </c>
      <c r="G269" s="331"/>
      <c r="H269" s="331"/>
      <c r="I269" s="331"/>
      <c r="J269" s="331"/>
    </row>
    <row r="270" spans="1:10" ht="12.9" customHeight="1" x14ac:dyDescent="0.2">
      <c r="A270" s="331"/>
      <c r="B270" s="342">
        <v>55</v>
      </c>
      <c r="C270" s="343" t="s">
        <v>278</v>
      </c>
      <c r="D270" s="423">
        <f t="shared" si="30"/>
        <v>43783.238235657889</v>
      </c>
      <c r="E270" s="589">
        <f t="shared" si="31"/>
        <v>37300.516849533444</v>
      </c>
      <c r="F270" s="590">
        <f t="shared" si="32"/>
        <v>1503.9542333948484</v>
      </c>
      <c r="G270" s="331"/>
      <c r="H270" s="331"/>
      <c r="I270" s="331"/>
      <c r="J270" s="331"/>
    </row>
    <row r="271" spans="1:10" ht="12.9" customHeight="1" x14ac:dyDescent="0.2">
      <c r="A271" s="331"/>
      <c r="B271" s="342">
        <v>57</v>
      </c>
      <c r="C271" s="343" t="s">
        <v>279</v>
      </c>
      <c r="D271" s="423">
        <f t="shared" si="30"/>
        <v>154896.27019445563</v>
      </c>
      <c r="E271" s="589">
        <f t="shared" si="31"/>
        <v>84020.848530389165</v>
      </c>
      <c r="F271" s="590">
        <f t="shared" si="32"/>
        <v>57649.603633512888</v>
      </c>
      <c r="G271" s="331"/>
      <c r="H271" s="331"/>
      <c r="I271" s="331"/>
      <c r="J271" s="331"/>
    </row>
    <row r="272" spans="1:10" ht="12.9" customHeight="1" x14ac:dyDescent="0.2">
      <c r="A272" s="331"/>
      <c r="B272" s="342">
        <v>59</v>
      </c>
      <c r="C272" s="343" t="s">
        <v>280</v>
      </c>
      <c r="D272" s="423">
        <f t="shared" si="30"/>
        <v>27723.234857011044</v>
      </c>
      <c r="E272" s="589">
        <f t="shared" si="31"/>
        <v>13651.336692115092</v>
      </c>
      <c r="F272" s="590">
        <f t="shared" si="32"/>
        <v>4446.945487238856</v>
      </c>
      <c r="G272" s="331"/>
      <c r="H272" s="331"/>
      <c r="I272" s="331"/>
      <c r="J272" s="331"/>
    </row>
    <row r="273" spans="1:10" ht="12.9" customHeight="1" x14ac:dyDescent="0.2">
      <c r="A273" s="331"/>
      <c r="B273" s="342">
        <v>61</v>
      </c>
      <c r="C273" s="343" t="s">
        <v>281</v>
      </c>
      <c r="D273" s="423">
        <f t="shared" si="30"/>
        <v>1244.3822146827629</v>
      </c>
      <c r="E273" s="589">
        <f t="shared" si="31"/>
        <v>915.20080990387282</v>
      </c>
      <c r="F273" s="590">
        <f t="shared" si="32"/>
        <v>433.54151921325996</v>
      </c>
      <c r="G273" s="331"/>
      <c r="H273" s="331"/>
      <c r="I273" s="331"/>
      <c r="J273" s="331"/>
    </row>
    <row r="274" spans="1:10" ht="12.9" customHeight="1" x14ac:dyDescent="0.2">
      <c r="A274" s="331"/>
      <c r="B274" s="342">
        <v>63</v>
      </c>
      <c r="C274" s="343" t="s">
        <v>282</v>
      </c>
      <c r="D274" s="423">
        <f t="shared" si="30"/>
        <v>3447.3669749577198</v>
      </c>
      <c r="E274" s="589">
        <f t="shared" si="31"/>
        <v>2427.7840605451493</v>
      </c>
      <c r="F274" s="590">
        <f t="shared" si="32"/>
        <v>1615.2224277127402</v>
      </c>
      <c r="G274" s="331"/>
      <c r="H274" s="331"/>
      <c r="I274" s="331"/>
      <c r="J274" s="331"/>
    </row>
    <row r="275" spans="1:10" ht="12.9" customHeight="1" x14ac:dyDescent="0.2">
      <c r="A275" s="331"/>
      <c r="B275" s="342">
        <v>64</v>
      </c>
      <c r="C275" s="343" t="s">
        <v>283</v>
      </c>
      <c r="D275" s="423">
        <f t="shared" si="30"/>
        <v>10972.932951316137</v>
      </c>
      <c r="E275" s="589">
        <f t="shared" si="31"/>
        <v>6709.3888801493003</v>
      </c>
      <c r="F275" s="590">
        <f t="shared" si="32"/>
        <v>5796.2104270078207</v>
      </c>
      <c r="G275" s="331"/>
      <c r="H275" s="331"/>
      <c r="I275" s="331"/>
      <c r="J275" s="331"/>
    </row>
    <row r="276" spans="1:10" ht="12.9" customHeight="1" x14ac:dyDescent="0.2">
      <c r="A276" s="331"/>
      <c r="B276" s="342">
        <v>65</v>
      </c>
      <c r="C276" s="343" t="s">
        <v>357</v>
      </c>
      <c r="D276" s="423">
        <f t="shared" ref="D276:D279" si="33">F44+F137+M183</f>
        <v>5310.2352451972029</v>
      </c>
      <c r="E276" s="589">
        <f t="shared" ref="E276:E279" si="34">H44+H137+F230</f>
        <v>3355.8297143785985</v>
      </c>
      <c r="F276" s="590">
        <f t="shared" ref="F276:F279" si="35">J44+J137+H230</f>
        <v>2840.1740106584784</v>
      </c>
      <c r="G276" s="331"/>
      <c r="H276" s="331"/>
      <c r="I276" s="331"/>
      <c r="J276" s="331"/>
    </row>
    <row r="277" spans="1:10" ht="12.9" customHeight="1" x14ac:dyDescent="0.2">
      <c r="A277" s="331"/>
      <c r="B277" s="342">
        <v>66</v>
      </c>
      <c r="C277" s="343" t="s">
        <v>284</v>
      </c>
      <c r="D277" s="423">
        <f t="shared" si="33"/>
        <v>45271.53216653558</v>
      </c>
      <c r="E277" s="589">
        <f t="shared" si="34"/>
        <v>29778.934786164602</v>
      </c>
      <c r="F277" s="590">
        <f t="shared" si="35"/>
        <v>19497.181301226214</v>
      </c>
      <c r="G277" s="331"/>
      <c r="H277" s="331"/>
      <c r="I277" s="331"/>
      <c r="J277" s="331"/>
    </row>
    <row r="278" spans="1:10" ht="12.9" customHeight="1" x14ac:dyDescent="0.2">
      <c r="A278" s="331"/>
      <c r="B278" s="342">
        <v>67</v>
      </c>
      <c r="C278" s="343" t="s">
        <v>285</v>
      </c>
      <c r="D278" s="423">
        <f t="shared" si="33"/>
        <v>372978.9678338326</v>
      </c>
      <c r="E278" s="589">
        <f t="shared" si="34"/>
        <v>204410.37736339628</v>
      </c>
      <c r="F278" s="590">
        <f t="shared" si="35"/>
        <v>117680.08605712386</v>
      </c>
      <c r="G278" s="331"/>
      <c r="H278" s="331"/>
      <c r="I278" s="331"/>
      <c r="J278" s="331"/>
    </row>
    <row r="279" spans="1:10" ht="12.9" customHeight="1" x14ac:dyDescent="0.2">
      <c r="A279" s="331"/>
      <c r="B279" s="342">
        <v>68</v>
      </c>
      <c r="C279" s="343" t="s">
        <v>286</v>
      </c>
      <c r="D279" s="423">
        <f t="shared" si="33"/>
        <v>1493.6282302536576</v>
      </c>
      <c r="E279" s="589">
        <f t="shared" si="34"/>
        <v>0</v>
      </c>
      <c r="F279" s="590">
        <f t="shared" si="35"/>
        <v>0</v>
      </c>
      <c r="G279" s="331"/>
      <c r="H279" s="331"/>
      <c r="I279" s="331"/>
      <c r="J279" s="331"/>
    </row>
    <row r="280" spans="1:10" ht="12.9" customHeight="1" x14ac:dyDescent="0.2">
      <c r="A280" s="331"/>
      <c r="B280" s="342">
        <v>69</v>
      </c>
      <c r="C280" s="343" t="s">
        <v>287</v>
      </c>
      <c r="D280" s="423">
        <f t="shared" ref="D280" si="36">F48+F141+M187</f>
        <v>30.27106057242997</v>
      </c>
      <c r="E280" s="589">
        <f t="shared" ref="E280" si="37">H48+H141+F234</f>
        <v>19.955288550557288</v>
      </c>
      <c r="F280" s="590">
        <f t="shared" ref="F280" si="38">J48+J141+H234</f>
        <v>0.22470208262914768</v>
      </c>
      <c r="G280" s="331"/>
      <c r="H280" s="331"/>
      <c r="I280" s="331"/>
      <c r="J280" s="331"/>
    </row>
    <row r="281" spans="1:10" ht="15" customHeight="1" x14ac:dyDescent="0.2">
      <c r="A281" s="331"/>
      <c r="B281" s="710" t="s">
        <v>241</v>
      </c>
      <c r="C281" s="711"/>
      <c r="D281" s="610">
        <f>SUM(D242:D280)</f>
        <v>856147.62255923986</v>
      </c>
      <c r="E281" s="591">
        <f>SUM(E242:E280)</f>
        <v>490912.45778067468</v>
      </c>
      <c r="F281" s="614">
        <f>SUM(F242:F280)</f>
        <v>270176.03221348033</v>
      </c>
      <c r="G281" s="331"/>
      <c r="H281" s="331"/>
      <c r="I281" s="331"/>
      <c r="J281" s="331"/>
    </row>
    <row r="282" spans="1:10" x14ac:dyDescent="0.2">
      <c r="A282" s="331"/>
      <c r="B282" s="331"/>
      <c r="C282" s="331"/>
      <c r="D282" s="331"/>
      <c r="E282" s="331"/>
      <c r="F282" s="331"/>
      <c r="G282" s="331"/>
      <c r="H282" s="331"/>
      <c r="I282" s="331"/>
      <c r="J282" s="331"/>
    </row>
    <row r="283" spans="1:10" x14ac:dyDescent="0.2">
      <c r="A283" s="331"/>
      <c r="B283" s="331"/>
      <c r="C283" s="331"/>
      <c r="D283" s="331"/>
      <c r="E283" s="331"/>
      <c r="F283" s="331"/>
      <c r="G283" s="331"/>
      <c r="H283" s="331"/>
      <c r="I283" s="331"/>
      <c r="J283" s="331"/>
    </row>
    <row r="284" spans="1:10" ht="24.9" customHeight="1" x14ac:dyDescent="0.2">
      <c r="A284" s="395" t="s">
        <v>232</v>
      </c>
      <c r="B284" s="373"/>
      <c r="C284" s="373"/>
      <c r="D284" s="459"/>
      <c r="E284" s="429"/>
      <c r="F284" s="459"/>
      <c r="G284" s="373"/>
      <c r="H284" s="373"/>
      <c r="I284" s="331"/>
      <c r="J284" s="331"/>
    </row>
    <row r="285" spans="1:10" ht="12.75" customHeight="1" x14ac:dyDescent="0.15">
      <c r="A285" s="373"/>
      <c r="B285" s="712" t="s">
        <v>184</v>
      </c>
      <c r="C285" s="713"/>
      <c r="D285" s="460" t="s">
        <v>14</v>
      </c>
      <c r="E285" s="461" t="s">
        <v>233</v>
      </c>
      <c r="F285" s="719" t="s">
        <v>29</v>
      </c>
      <c r="G285" s="462"/>
      <c r="H285" s="463"/>
      <c r="I285" s="331"/>
      <c r="J285" s="331"/>
    </row>
    <row r="286" spans="1:10" ht="12.75" customHeight="1" x14ac:dyDescent="0.2">
      <c r="A286" s="373"/>
      <c r="B286" s="714"/>
      <c r="C286" s="715"/>
      <c r="D286" s="464" t="s">
        <v>5</v>
      </c>
      <c r="E286" s="465" t="s">
        <v>234</v>
      </c>
      <c r="F286" s="720"/>
      <c r="G286" s="462" t="s">
        <v>235</v>
      </c>
      <c r="H286" s="463"/>
      <c r="I286" s="331"/>
      <c r="J286" s="331"/>
    </row>
    <row r="287" spans="1:10" ht="12.75" customHeight="1" x14ac:dyDescent="0.2">
      <c r="A287" s="373"/>
      <c r="B287" s="714"/>
      <c r="C287" s="715"/>
      <c r="D287" s="466" t="s">
        <v>30</v>
      </c>
      <c r="E287" s="467" t="s">
        <v>373</v>
      </c>
      <c r="F287" s="468" t="s">
        <v>31</v>
      </c>
      <c r="G287" s="462" t="s">
        <v>236</v>
      </c>
      <c r="H287" s="463"/>
      <c r="I287" s="331"/>
      <c r="J287" s="331"/>
    </row>
    <row r="288" spans="1:10" ht="12.75" customHeight="1" x14ac:dyDescent="0.2">
      <c r="A288" s="373"/>
      <c r="B288" s="716"/>
      <c r="C288" s="717"/>
      <c r="D288" s="469" t="s">
        <v>32</v>
      </c>
      <c r="E288" s="470" t="s">
        <v>33</v>
      </c>
      <c r="F288" s="471" t="s">
        <v>34</v>
      </c>
      <c r="G288" s="462" t="s">
        <v>237</v>
      </c>
      <c r="H288" s="373"/>
      <c r="I288" s="331"/>
      <c r="J288" s="331"/>
    </row>
    <row r="289" spans="1:10" ht="12.9" customHeight="1" x14ac:dyDescent="0.2">
      <c r="A289" s="331"/>
      <c r="B289" s="342" t="s">
        <v>255</v>
      </c>
      <c r="C289" s="343" t="s">
        <v>256</v>
      </c>
      <c r="D289" s="620">
        <f t="shared" ref="D289:D322" si="39">D242/1000</f>
        <v>7.4846117038437736</v>
      </c>
      <c r="E289" s="535">
        <v>6.0692511300487258E-2</v>
      </c>
      <c r="F289" s="621">
        <f>D289*E289</f>
        <v>0.45425988041529741</v>
      </c>
      <c r="G289" s="331"/>
      <c r="H289" s="331"/>
      <c r="I289" s="331"/>
      <c r="J289" s="331"/>
    </row>
    <row r="290" spans="1:10" ht="12.9" customHeight="1" x14ac:dyDescent="0.2">
      <c r="A290" s="331"/>
      <c r="B290" s="342" t="s">
        <v>257</v>
      </c>
      <c r="C290" s="343" t="s">
        <v>258</v>
      </c>
      <c r="D290" s="622">
        <f t="shared" si="39"/>
        <v>1.2683245212301957</v>
      </c>
      <c r="E290" s="633">
        <v>9.7830158775898332E-2</v>
      </c>
      <c r="F290" s="623">
        <f t="shared" ref="F290:F320" si="40">D290*E290</f>
        <v>0.12408038929131528</v>
      </c>
      <c r="G290" s="331"/>
      <c r="H290" s="331"/>
      <c r="I290" s="331"/>
      <c r="J290" s="331"/>
    </row>
    <row r="291" spans="1:10" ht="12.9" customHeight="1" x14ac:dyDescent="0.2">
      <c r="A291" s="331"/>
      <c r="B291" s="342" t="s">
        <v>259</v>
      </c>
      <c r="C291" s="343" t="s">
        <v>260</v>
      </c>
      <c r="D291" s="622">
        <f t="shared" si="39"/>
        <v>1.1381943839218021</v>
      </c>
      <c r="E291" s="633">
        <v>4.7013343191888934E-2</v>
      </c>
      <c r="F291" s="623">
        <f t="shared" si="40"/>
        <v>5.3510323190396274E-2</v>
      </c>
      <c r="G291" s="331"/>
      <c r="H291" s="331"/>
      <c r="I291" s="331"/>
      <c r="J291" s="331"/>
    </row>
    <row r="292" spans="1:10" ht="12.9" customHeight="1" x14ac:dyDescent="0.2">
      <c r="A292" s="331"/>
      <c r="B292" s="342" t="s">
        <v>263</v>
      </c>
      <c r="C292" s="343" t="s">
        <v>261</v>
      </c>
      <c r="D292" s="622">
        <f t="shared" si="39"/>
        <v>0.12886707383970855</v>
      </c>
      <c r="E292" s="633">
        <v>0.1113793497116667</v>
      </c>
      <c r="F292" s="623">
        <f t="shared" si="40"/>
        <v>1.4353130883512075E-2</v>
      </c>
      <c r="G292" s="331"/>
      <c r="H292" s="331"/>
      <c r="I292" s="331"/>
      <c r="J292" s="331"/>
    </row>
    <row r="293" spans="1:10" ht="12.9" customHeight="1" x14ac:dyDescent="0.2">
      <c r="A293" s="331"/>
      <c r="B293" s="342">
        <v>11</v>
      </c>
      <c r="C293" s="343" t="s">
        <v>262</v>
      </c>
      <c r="D293" s="622">
        <f t="shared" si="39"/>
        <v>25.515781209985338</v>
      </c>
      <c r="E293" s="633">
        <v>7.8766358617769677E-2</v>
      </c>
      <c r="F293" s="623">
        <f t="shared" si="40"/>
        <v>2.0097851731982543</v>
      </c>
      <c r="G293" s="331"/>
      <c r="H293" s="331"/>
      <c r="I293" s="331"/>
      <c r="J293" s="331"/>
    </row>
    <row r="294" spans="1:10" ht="12.9" customHeight="1" x14ac:dyDescent="0.2">
      <c r="A294" s="331"/>
      <c r="B294" s="342">
        <v>15</v>
      </c>
      <c r="C294" s="343" t="s">
        <v>264</v>
      </c>
      <c r="D294" s="622">
        <f t="shared" si="39"/>
        <v>4.040177860356855</v>
      </c>
      <c r="E294" s="633">
        <v>9.9831784379828287E-2</v>
      </c>
      <c r="F294" s="623">
        <f t="shared" si="40"/>
        <v>0.40333816501130154</v>
      </c>
      <c r="G294" s="331"/>
      <c r="H294" s="331"/>
      <c r="I294" s="331"/>
      <c r="J294" s="331"/>
    </row>
    <row r="295" spans="1:10" ht="12.9" customHeight="1" x14ac:dyDescent="0.2">
      <c r="A295" s="331"/>
      <c r="B295" s="342">
        <v>16</v>
      </c>
      <c r="C295" s="343" t="s">
        <v>265</v>
      </c>
      <c r="D295" s="622">
        <f t="shared" si="39"/>
        <v>7.3773185706515463</v>
      </c>
      <c r="E295" s="633">
        <v>4.7351882512153491E-2</v>
      </c>
      <c r="F295" s="623">
        <f t="shared" si="40"/>
        <v>0.34932992221222015</v>
      </c>
      <c r="G295" s="331"/>
      <c r="H295" s="331"/>
      <c r="I295" s="331"/>
      <c r="J295" s="331"/>
    </row>
    <row r="296" spans="1:10" ht="12.9" customHeight="1" x14ac:dyDescent="0.2">
      <c r="A296" s="331"/>
      <c r="B296" s="342">
        <v>20</v>
      </c>
      <c r="C296" s="343" t="s">
        <v>266</v>
      </c>
      <c r="D296" s="622">
        <f t="shared" si="39"/>
        <v>0.45443698034256602</v>
      </c>
      <c r="E296" s="633">
        <v>2.7549114638407556E-2</v>
      </c>
      <c r="F296" s="623">
        <f t="shared" si="40"/>
        <v>1.2519336467389112E-2</v>
      </c>
      <c r="G296" s="331"/>
      <c r="H296" s="331"/>
      <c r="I296" s="331"/>
      <c r="J296" s="331"/>
    </row>
    <row r="297" spans="1:10" ht="12.9" customHeight="1" x14ac:dyDescent="0.2">
      <c r="A297" s="331"/>
      <c r="B297" s="342">
        <v>21</v>
      </c>
      <c r="C297" s="343" t="s">
        <v>267</v>
      </c>
      <c r="D297" s="622">
        <f t="shared" si="39"/>
        <v>0.75526675026951917</v>
      </c>
      <c r="E297" s="633">
        <v>3.686399900661224E-2</v>
      </c>
      <c r="F297" s="623">
        <f t="shared" si="40"/>
        <v>2.7842152731662809E-2</v>
      </c>
      <c r="G297" s="331"/>
      <c r="H297" s="331"/>
      <c r="I297" s="331"/>
      <c r="J297" s="331"/>
    </row>
    <row r="298" spans="1:10" ht="12.9" customHeight="1" x14ac:dyDescent="0.2">
      <c r="A298" s="331"/>
      <c r="B298" s="342">
        <v>22</v>
      </c>
      <c r="C298" s="343" t="s">
        <v>349</v>
      </c>
      <c r="D298" s="622">
        <f t="shared" si="39"/>
        <v>1.2986131610798635</v>
      </c>
      <c r="E298" s="633">
        <v>4.7757633735972596E-2</v>
      </c>
      <c r="F298" s="623">
        <f t="shared" si="40"/>
        <v>6.2018691711565703E-2</v>
      </c>
      <c r="G298" s="331"/>
      <c r="H298" s="331"/>
      <c r="I298" s="331"/>
      <c r="J298" s="331"/>
    </row>
    <row r="299" spans="1:10" ht="12.9" customHeight="1" x14ac:dyDescent="0.2">
      <c r="A299" s="331"/>
      <c r="B299" s="342">
        <v>25</v>
      </c>
      <c r="C299" s="343" t="s">
        <v>268</v>
      </c>
      <c r="D299" s="622">
        <f t="shared" si="39"/>
        <v>0.54691883997394763</v>
      </c>
      <c r="E299" s="633">
        <v>6.0528838697457524E-2</v>
      </c>
      <c r="F299" s="623">
        <f t="shared" si="40"/>
        <v>3.3104362245383663E-2</v>
      </c>
      <c r="G299" s="331"/>
      <c r="H299" s="331"/>
      <c r="I299" s="331"/>
      <c r="J299" s="331"/>
    </row>
    <row r="300" spans="1:10" ht="12.9" customHeight="1" x14ac:dyDescent="0.2">
      <c r="A300" s="331"/>
      <c r="B300" s="342">
        <v>26</v>
      </c>
      <c r="C300" s="343" t="s">
        <v>269</v>
      </c>
      <c r="D300" s="622">
        <f t="shared" si="39"/>
        <v>5.737206602688056E-2</v>
      </c>
      <c r="E300" s="633">
        <v>2.9441197880571746E-2</v>
      </c>
      <c r="F300" s="623">
        <f t="shared" si="40"/>
        <v>1.6891023487146182E-3</v>
      </c>
      <c r="G300" s="331"/>
      <c r="H300" s="331"/>
      <c r="I300" s="331"/>
      <c r="J300" s="331"/>
    </row>
    <row r="301" spans="1:10" ht="12.9" customHeight="1" x14ac:dyDescent="0.2">
      <c r="A301" s="331"/>
      <c r="B301" s="342">
        <v>27</v>
      </c>
      <c r="C301" s="343" t="s">
        <v>270</v>
      </c>
      <c r="D301" s="622">
        <f t="shared" si="39"/>
        <v>0.10624321437280201</v>
      </c>
      <c r="E301" s="633">
        <v>2.5284992719665889E-2</v>
      </c>
      <c r="F301" s="623">
        <f t="shared" si="40"/>
        <v>2.6863589019302013E-3</v>
      </c>
      <c r="G301" s="331"/>
      <c r="H301" s="331"/>
      <c r="I301" s="331"/>
      <c r="J301" s="331"/>
    </row>
    <row r="302" spans="1:10" ht="12.9" customHeight="1" x14ac:dyDescent="0.2">
      <c r="A302" s="331"/>
      <c r="B302" s="342">
        <v>28</v>
      </c>
      <c r="C302" s="343" t="s">
        <v>271</v>
      </c>
      <c r="D302" s="622">
        <f t="shared" si="39"/>
        <v>0.36393452946917793</v>
      </c>
      <c r="E302" s="633">
        <v>7.3184913132202031E-2</v>
      </c>
      <c r="F302" s="623">
        <f t="shared" si="40"/>
        <v>2.6634516925010607E-2</v>
      </c>
      <c r="G302" s="331"/>
      <c r="H302" s="331"/>
      <c r="I302" s="331"/>
      <c r="J302" s="331"/>
    </row>
    <row r="303" spans="1:10" ht="12.9" customHeight="1" x14ac:dyDescent="0.2">
      <c r="A303" s="331"/>
      <c r="B303" s="342">
        <v>29</v>
      </c>
      <c r="C303" s="343" t="s">
        <v>358</v>
      </c>
      <c r="D303" s="622">
        <f t="shared" si="39"/>
        <v>9.4399240140763147E-2</v>
      </c>
      <c r="E303" s="633">
        <v>4.2428891602182835E-2</v>
      </c>
      <c r="F303" s="623">
        <f t="shared" si="40"/>
        <v>4.005255127260866E-3</v>
      </c>
      <c r="G303" s="331"/>
      <c r="H303" s="331"/>
      <c r="I303" s="331"/>
      <c r="J303" s="331"/>
    </row>
    <row r="304" spans="1:10" ht="12.9" customHeight="1" x14ac:dyDescent="0.2">
      <c r="A304" s="331"/>
      <c r="B304" s="342">
        <v>30</v>
      </c>
      <c r="C304" s="343" t="s">
        <v>351</v>
      </c>
      <c r="D304" s="622">
        <f t="shared" si="39"/>
        <v>0.3153934832019763</v>
      </c>
      <c r="E304" s="633">
        <v>5.732361572857228E-2</v>
      </c>
      <c r="F304" s="623">
        <f t="shared" si="40"/>
        <v>1.8079494834366005E-2</v>
      </c>
      <c r="G304" s="331"/>
      <c r="H304" s="331"/>
      <c r="I304" s="331"/>
      <c r="J304" s="331"/>
    </row>
    <row r="305" spans="1:10" ht="12.9" customHeight="1" x14ac:dyDescent="0.2">
      <c r="A305" s="331"/>
      <c r="B305" s="342">
        <v>31</v>
      </c>
      <c r="C305" s="343" t="s">
        <v>352</v>
      </c>
      <c r="D305" s="622">
        <f t="shared" si="39"/>
        <v>0.10889645495531303</v>
      </c>
      <c r="E305" s="633">
        <v>3.0738523707676324E-2</v>
      </c>
      <c r="F305" s="623">
        <f t="shared" si="40"/>
        <v>3.3473162623257964E-3</v>
      </c>
      <c r="G305" s="331"/>
      <c r="H305" s="331"/>
      <c r="I305" s="331"/>
      <c r="J305" s="331"/>
    </row>
    <row r="306" spans="1:10" ht="12.9" customHeight="1" x14ac:dyDescent="0.2">
      <c r="A306" s="331"/>
      <c r="B306" s="342">
        <v>32</v>
      </c>
      <c r="C306" s="343" t="s">
        <v>272</v>
      </c>
      <c r="D306" s="622">
        <f t="shared" si="39"/>
        <v>5.1246744039669606E-3</v>
      </c>
      <c r="E306" s="633">
        <v>2.8098344624627666E-2</v>
      </c>
      <c r="F306" s="623">
        <f t="shared" si="40"/>
        <v>1.4399486749167205E-4</v>
      </c>
      <c r="G306" s="331"/>
      <c r="H306" s="331"/>
      <c r="I306" s="331"/>
      <c r="J306" s="331"/>
    </row>
    <row r="307" spans="1:10" ht="12.9" customHeight="1" x14ac:dyDescent="0.2">
      <c r="A307" s="331"/>
      <c r="B307" s="342">
        <v>33</v>
      </c>
      <c r="C307" s="343" t="s">
        <v>273</v>
      </c>
      <c r="D307" s="622">
        <f t="shared" si="39"/>
        <v>0.48707590041661497</v>
      </c>
      <c r="E307" s="633">
        <v>4.7888624741315909E-2</v>
      </c>
      <c r="F307" s="623">
        <f t="shared" si="40"/>
        <v>2.332539501558983E-2</v>
      </c>
      <c r="G307" s="331"/>
      <c r="H307" s="331"/>
      <c r="I307" s="331"/>
      <c r="J307" s="331"/>
    </row>
    <row r="308" spans="1:10" ht="12.9" customHeight="1" x14ac:dyDescent="0.2">
      <c r="A308" s="331"/>
      <c r="B308" s="342">
        <v>34</v>
      </c>
      <c r="C308" s="343" t="s">
        <v>353</v>
      </c>
      <c r="D308" s="622">
        <f t="shared" si="39"/>
        <v>1.2669567892597256E-3</v>
      </c>
      <c r="E308" s="633">
        <v>5.4743571498738312E-3</v>
      </c>
      <c r="F308" s="623">
        <f t="shared" si="40"/>
        <v>6.9357739578651713E-6</v>
      </c>
      <c r="G308" s="331"/>
      <c r="H308" s="331"/>
      <c r="I308" s="331"/>
      <c r="J308" s="331"/>
    </row>
    <row r="309" spans="1:10" ht="12.9" customHeight="1" x14ac:dyDescent="0.2">
      <c r="A309" s="331"/>
      <c r="B309" s="342">
        <v>35</v>
      </c>
      <c r="C309" s="343" t="s">
        <v>274</v>
      </c>
      <c r="D309" s="622">
        <f t="shared" si="39"/>
        <v>0.16143201139865954</v>
      </c>
      <c r="E309" s="633">
        <v>4.7752121636373067E-2</v>
      </c>
      <c r="F309" s="623">
        <f t="shared" si="40"/>
        <v>7.7087210443131538E-3</v>
      </c>
      <c r="G309" s="331"/>
      <c r="H309" s="331"/>
      <c r="I309" s="331"/>
      <c r="J309" s="331"/>
    </row>
    <row r="310" spans="1:10" ht="12.9" customHeight="1" x14ac:dyDescent="0.2">
      <c r="A310" s="331"/>
      <c r="B310" s="342">
        <v>39</v>
      </c>
      <c r="C310" s="343" t="s">
        <v>354</v>
      </c>
      <c r="D310" s="622">
        <f t="shared" si="39"/>
        <v>6.2229737686710624</v>
      </c>
      <c r="E310" s="633">
        <v>9.3590492909570777E-2</v>
      </c>
      <c r="F310" s="623">
        <f t="shared" si="40"/>
        <v>0.58241118237325396</v>
      </c>
      <c r="G310" s="331"/>
      <c r="H310" s="331"/>
      <c r="I310" s="331"/>
      <c r="J310" s="331"/>
    </row>
    <row r="311" spans="1:10" ht="12.9" customHeight="1" x14ac:dyDescent="0.2">
      <c r="A311" s="331"/>
      <c r="B311" s="342">
        <v>41</v>
      </c>
      <c r="C311" s="343" t="s">
        <v>275</v>
      </c>
      <c r="D311" s="622">
        <f t="shared" si="39"/>
        <v>4.391990065940881</v>
      </c>
      <c r="E311" s="633">
        <v>6.2230700067058241E-2</v>
      </c>
      <c r="F311" s="623">
        <f t="shared" si="40"/>
        <v>0.27331661649106631</v>
      </c>
      <c r="G311" s="331"/>
      <c r="H311" s="331"/>
      <c r="I311" s="331"/>
      <c r="J311" s="331"/>
    </row>
    <row r="312" spans="1:10" ht="12.9" customHeight="1" x14ac:dyDescent="0.2">
      <c r="A312" s="331"/>
      <c r="B312" s="342">
        <v>46</v>
      </c>
      <c r="C312" s="343" t="s">
        <v>387</v>
      </c>
      <c r="D312" s="622">
        <f t="shared" si="39"/>
        <v>12.545494843313394</v>
      </c>
      <c r="E312" s="633">
        <v>8.6220082497107109E-3</v>
      </c>
      <c r="F312" s="623">
        <f t="shared" si="40"/>
        <v>0.10816736003575127</v>
      </c>
      <c r="G312" s="331"/>
      <c r="H312" s="331"/>
      <c r="I312" s="331"/>
      <c r="J312" s="331"/>
    </row>
    <row r="313" spans="1:10" ht="12.9" customHeight="1" x14ac:dyDescent="0.2">
      <c r="A313" s="331"/>
      <c r="B313" s="342">
        <v>47</v>
      </c>
      <c r="C313" s="343" t="s">
        <v>355</v>
      </c>
      <c r="D313" s="622">
        <f t="shared" si="39"/>
        <v>5.991949887291244</v>
      </c>
      <c r="E313" s="633">
        <v>3.0445705259054375E-2</v>
      </c>
      <c r="F313" s="623">
        <f t="shared" si="40"/>
        <v>0.18242914019549331</v>
      </c>
      <c r="G313" s="331"/>
      <c r="H313" s="331"/>
      <c r="I313" s="331"/>
      <c r="J313" s="331"/>
    </row>
    <row r="314" spans="1:10" ht="12.9" customHeight="1" x14ac:dyDescent="0.2">
      <c r="A314" s="331"/>
      <c r="B314" s="342">
        <v>48</v>
      </c>
      <c r="C314" s="343" t="s">
        <v>356</v>
      </c>
      <c r="D314" s="622">
        <f t="shared" si="39"/>
        <v>10.342190437363593</v>
      </c>
      <c r="E314" s="633">
        <v>7.6845097384765845E-2</v>
      </c>
      <c r="F314" s="623">
        <f t="shared" si="40"/>
        <v>0.79474663133099932</v>
      </c>
      <c r="G314" s="331"/>
      <c r="H314" s="331"/>
      <c r="I314" s="331"/>
      <c r="J314" s="331"/>
    </row>
    <row r="315" spans="1:10" ht="12.9" customHeight="1" x14ac:dyDescent="0.2">
      <c r="A315" s="331"/>
      <c r="B315" s="342">
        <v>51</v>
      </c>
      <c r="C315" s="343" t="s">
        <v>276</v>
      </c>
      <c r="D315" s="622">
        <f t="shared" si="39"/>
        <v>80.444064575147095</v>
      </c>
      <c r="E315" s="633">
        <v>0.17087030429240349</v>
      </c>
      <c r="F315" s="623">
        <f t="shared" si="40"/>
        <v>13.74550179247314</v>
      </c>
      <c r="G315" s="331"/>
      <c r="H315" s="331"/>
      <c r="I315" s="331"/>
      <c r="J315" s="331"/>
    </row>
    <row r="316" spans="1:10" ht="12.9" customHeight="1" x14ac:dyDescent="0.2">
      <c r="A316" s="331"/>
      <c r="B316" s="342">
        <v>53</v>
      </c>
      <c r="C316" s="343" t="s">
        <v>277</v>
      </c>
      <c r="D316" s="622">
        <f t="shared" si="39"/>
        <v>17.347249430369338</v>
      </c>
      <c r="E316" s="633">
        <v>6.9155306175588183E-2</v>
      </c>
      <c r="F316" s="623">
        <f t="shared" si="40"/>
        <v>1.1996543456614892</v>
      </c>
      <c r="G316" s="331"/>
      <c r="H316" s="331"/>
      <c r="I316" s="331"/>
      <c r="J316" s="331"/>
    </row>
    <row r="317" spans="1:10" ht="12.9" customHeight="1" x14ac:dyDescent="0.2">
      <c r="A317" s="331"/>
      <c r="B317" s="342">
        <v>55</v>
      </c>
      <c r="C317" s="343" t="s">
        <v>278</v>
      </c>
      <c r="D317" s="622">
        <f t="shared" si="39"/>
        <v>43.78323823565789</v>
      </c>
      <c r="E317" s="633">
        <v>1.1078916078619713E-2</v>
      </c>
      <c r="F317" s="623">
        <f t="shared" si="40"/>
        <v>0.48507082206306756</v>
      </c>
      <c r="G317" s="331"/>
      <c r="H317" s="331"/>
      <c r="I317" s="331"/>
      <c r="J317" s="331"/>
    </row>
    <row r="318" spans="1:10" ht="12.9" customHeight="1" x14ac:dyDescent="0.2">
      <c r="A318" s="331"/>
      <c r="B318" s="342">
        <v>57</v>
      </c>
      <c r="C318" s="343" t="s">
        <v>279</v>
      </c>
      <c r="D318" s="622">
        <f t="shared" si="39"/>
        <v>154.89627019445564</v>
      </c>
      <c r="E318" s="633">
        <v>8.3026011208505807E-2</v>
      </c>
      <c r="F318" s="623">
        <f t="shared" si="40"/>
        <v>12.860419465320618</v>
      </c>
      <c r="G318" s="331"/>
      <c r="H318" s="331"/>
      <c r="I318" s="331"/>
      <c r="J318" s="331"/>
    </row>
    <row r="319" spans="1:10" ht="12.9" customHeight="1" x14ac:dyDescent="0.2">
      <c r="A319" s="331"/>
      <c r="B319" s="342">
        <v>59</v>
      </c>
      <c r="C319" s="343" t="s">
        <v>280</v>
      </c>
      <c r="D319" s="622">
        <f t="shared" si="39"/>
        <v>27.723234857011043</v>
      </c>
      <c r="E319" s="633">
        <v>1.6902599111668196E-2</v>
      </c>
      <c r="F319" s="623">
        <f t="shared" si="40"/>
        <v>0.46859472486668363</v>
      </c>
      <c r="G319" s="331"/>
      <c r="H319" s="331"/>
      <c r="I319" s="331"/>
      <c r="J319" s="331"/>
    </row>
    <row r="320" spans="1:10" ht="12.9" customHeight="1" x14ac:dyDescent="0.2">
      <c r="A320" s="331"/>
      <c r="B320" s="342">
        <v>61</v>
      </c>
      <c r="C320" s="343" t="s">
        <v>281</v>
      </c>
      <c r="D320" s="622">
        <f t="shared" si="39"/>
        <v>1.2443822146827628</v>
      </c>
      <c r="E320" s="633">
        <v>4.4237946600203269E-2</v>
      </c>
      <c r="F320" s="623">
        <f t="shared" si="40"/>
        <v>5.5048913963378743E-2</v>
      </c>
      <c r="G320" s="331"/>
      <c r="H320" s="331"/>
      <c r="I320" s="331"/>
      <c r="J320" s="331"/>
    </row>
    <row r="321" spans="1:10" ht="12.9" customHeight="1" x14ac:dyDescent="0.2">
      <c r="A321" s="331"/>
      <c r="B321" s="342">
        <v>63</v>
      </c>
      <c r="C321" s="343" t="s">
        <v>282</v>
      </c>
      <c r="D321" s="622">
        <f t="shared" si="39"/>
        <v>3.4473669749577196</v>
      </c>
      <c r="E321" s="633">
        <v>6.6870806510823416E-2</v>
      </c>
      <c r="F321" s="623">
        <f>D321*E321</f>
        <v>0.23052820995420031</v>
      </c>
      <c r="G321" s="331"/>
      <c r="H321" s="331"/>
      <c r="I321" s="331"/>
      <c r="J321" s="331"/>
    </row>
    <row r="322" spans="1:10" ht="12.9" customHeight="1" x14ac:dyDescent="0.2">
      <c r="A322" s="331"/>
      <c r="B322" s="342">
        <v>64</v>
      </c>
      <c r="C322" s="343" t="s">
        <v>283</v>
      </c>
      <c r="D322" s="622">
        <f t="shared" si="39"/>
        <v>10.972932951316137</v>
      </c>
      <c r="E322" s="633">
        <v>0.12926295749995897</v>
      </c>
      <c r="F322" s="623">
        <f>D322*E322</f>
        <v>1.4183937657358772</v>
      </c>
      <c r="G322" s="331"/>
      <c r="H322" s="331"/>
      <c r="I322" s="331"/>
      <c r="J322" s="331"/>
    </row>
    <row r="323" spans="1:10" ht="12.9" customHeight="1" x14ac:dyDescent="0.2">
      <c r="A323" s="331"/>
      <c r="B323" s="342">
        <v>65</v>
      </c>
      <c r="C323" s="343" t="s">
        <v>357</v>
      </c>
      <c r="D323" s="622">
        <f t="shared" ref="D323:D326" si="41">D276/1000</f>
        <v>5.3102352451972026</v>
      </c>
      <c r="E323" s="633">
        <v>9.8823611479815748E-2</v>
      </c>
      <c r="F323" s="623">
        <f t="shared" ref="F323:F325" si="42">D323*E323</f>
        <v>0.52477662473779252</v>
      </c>
      <c r="G323" s="331"/>
      <c r="H323" s="331"/>
      <c r="I323" s="331"/>
      <c r="J323" s="331"/>
    </row>
    <row r="324" spans="1:10" ht="12.9" customHeight="1" x14ac:dyDescent="0.2">
      <c r="A324" s="331"/>
      <c r="B324" s="342">
        <v>66</v>
      </c>
      <c r="C324" s="343" t="s">
        <v>284</v>
      </c>
      <c r="D324" s="622">
        <f t="shared" si="41"/>
        <v>45.271532166535579</v>
      </c>
      <c r="E324" s="633">
        <v>0.11217763395751561</v>
      </c>
      <c r="F324" s="623">
        <f t="shared" si="42"/>
        <v>5.0784533640735212</v>
      </c>
      <c r="G324" s="331"/>
      <c r="H324" s="331"/>
      <c r="I324" s="331"/>
      <c r="J324" s="331"/>
    </row>
    <row r="325" spans="1:10" ht="12.9" customHeight="1" x14ac:dyDescent="0.2">
      <c r="A325" s="331"/>
      <c r="B325" s="342">
        <v>67</v>
      </c>
      <c r="C325" s="343" t="s">
        <v>285</v>
      </c>
      <c r="D325" s="622">
        <f t="shared" si="41"/>
        <v>372.9789678338326</v>
      </c>
      <c r="E325" s="633">
        <v>0.18288357368214922</v>
      </c>
      <c r="F325" s="623">
        <f t="shared" si="42"/>
        <v>68.211726545730684</v>
      </c>
      <c r="G325" s="331"/>
      <c r="H325" s="331"/>
      <c r="I325" s="331"/>
      <c r="J325" s="331"/>
    </row>
    <row r="326" spans="1:10" ht="12.9" customHeight="1" x14ac:dyDescent="0.15">
      <c r="A326" s="331"/>
      <c r="B326" s="342">
        <v>68</v>
      </c>
      <c r="C326" s="343" t="s">
        <v>286</v>
      </c>
      <c r="D326" s="622">
        <f t="shared" si="41"/>
        <v>1.4936282302536577</v>
      </c>
      <c r="E326" s="633">
        <v>0</v>
      </c>
      <c r="F326" s="624" t="s">
        <v>35</v>
      </c>
      <c r="G326" s="331"/>
      <c r="H326" s="331"/>
      <c r="I326" s="331"/>
      <c r="J326" s="331"/>
    </row>
    <row r="327" spans="1:10" ht="12.9" customHeight="1" x14ac:dyDescent="0.15">
      <c r="A327" s="331"/>
      <c r="B327" s="342">
        <v>69</v>
      </c>
      <c r="C327" s="343" t="s">
        <v>287</v>
      </c>
      <c r="D327" s="625">
        <f>D280/1000</f>
        <v>3.027106057242997E-2</v>
      </c>
      <c r="E327" s="634">
        <v>0</v>
      </c>
      <c r="F327" s="626" t="s">
        <v>35</v>
      </c>
      <c r="G327" s="331"/>
      <c r="H327" s="331"/>
      <c r="I327" s="331"/>
      <c r="J327" s="331"/>
    </row>
    <row r="328" spans="1:10" ht="15" customHeight="1" x14ac:dyDescent="0.2">
      <c r="A328" s="331"/>
      <c r="B328" s="710" t="s">
        <v>241</v>
      </c>
      <c r="C328" s="711"/>
      <c r="D328" s="625">
        <f>SUM(D289:D327)</f>
        <v>856.14762255923984</v>
      </c>
      <c r="E328" s="533">
        <v>7.0703950177234992E-2</v>
      </c>
      <c r="F328" s="627">
        <f>SUM(F289:F327)</f>
        <v>109.85100812346627</v>
      </c>
      <c r="G328" s="331"/>
      <c r="H328" s="331"/>
      <c r="I328" s="331"/>
      <c r="J328" s="331"/>
    </row>
    <row r="329" spans="1:10" x14ac:dyDescent="0.2">
      <c r="A329" s="331"/>
      <c r="B329" s="331"/>
      <c r="C329" s="331"/>
      <c r="D329" s="331"/>
      <c r="E329" s="373"/>
      <c r="F329" s="331"/>
      <c r="G329" s="331"/>
      <c r="H329" s="331"/>
      <c r="I329" s="331"/>
      <c r="J329" s="331"/>
    </row>
    <row r="330" spans="1:10" x14ac:dyDescent="0.2">
      <c r="A330" s="331"/>
      <c r="B330" s="331"/>
      <c r="C330" s="331"/>
      <c r="D330" s="331"/>
      <c r="E330" s="331"/>
      <c r="F330" s="331"/>
      <c r="G330" s="331"/>
      <c r="H330" s="331"/>
      <c r="I330" s="331"/>
      <c r="J330" s="331"/>
    </row>
    <row r="331" spans="1:10" x14ac:dyDescent="0.2">
      <c r="A331" s="331"/>
      <c r="B331" s="331"/>
      <c r="C331" s="331"/>
      <c r="D331" s="331"/>
      <c r="E331" s="331"/>
      <c r="F331" s="331"/>
      <c r="G331" s="331"/>
      <c r="H331" s="331"/>
      <c r="I331" s="331"/>
      <c r="J331" s="331"/>
    </row>
  </sheetData>
  <sheetProtection sheet="1" selectLockedCells="1"/>
  <mergeCells count="36">
    <mergeCell ref="G7:G8"/>
    <mergeCell ref="I7:I8"/>
    <mergeCell ref="G100:G101"/>
    <mergeCell ref="E193:E194"/>
    <mergeCell ref="I100:I101"/>
    <mergeCell ref="G193:G194"/>
    <mergeCell ref="H52:H54"/>
    <mergeCell ref="G145:G147"/>
    <mergeCell ref="H145:H146"/>
    <mergeCell ref="I145:J147"/>
    <mergeCell ref="B95:C95"/>
    <mergeCell ref="B142:C142"/>
    <mergeCell ref="B6:C9"/>
    <mergeCell ref="F6:F8"/>
    <mergeCell ref="B49:C49"/>
    <mergeCell ref="B52:C55"/>
    <mergeCell ref="E52:E54"/>
    <mergeCell ref="F52:F54"/>
    <mergeCell ref="M145:M147"/>
    <mergeCell ref="K146:L146"/>
    <mergeCell ref="G149:G187"/>
    <mergeCell ref="H149:H187"/>
    <mergeCell ref="B99:C102"/>
    <mergeCell ref="E99:E101"/>
    <mergeCell ref="F99:F101"/>
    <mergeCell ref="B188:C188"/>
    <mergeCell ref="F285:F286"/>
    <mergeCell ref="B235:C235"/>
    <mergeCell ref="B281:C281"/>
    <mergeCell ref="B145:C148"/>
    <mergeCell ref="B328:C328"/>
    <mergeCell ref="B238:C241"/>
    <mergeCell ref="D238:D240"/>
    <mergeCell ref="B285:C288"/>
    <mergeCell ref="B192:C195"/>
    <mergeCell ref="D192:D194"/>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B13 B56:B59 B103:B106 B149:B152 B196:B199 B242:B245 B289:B29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42"/>
  <sheetViews>
    <sheetView showGridLines="0" zoomScaleNormal="100" workbookViewId="0"/>
  </sheetViews>
  <sheetFormatPr defaultRowHeight="13.2" x14ac:dyDescent="0.2"/>
  <cols>
    <col min="1" max="1" width="2.44140625" customWidth="1"/>
    <col min="2" max="2" width="2.33203125" customWidth="1"/>
  </cols>
  <sheetData>
    <row r="1" spans="1:14" x14ac:dyDescent="0.2">
      <c r="A1" s="302"/>
      <c r="B1" s="302"/>
      <c r="C1" s="302"/>
      <c r="D1" s="302"/>
      <c r="E1" s="302"/>
      <c r="F1" s="302"/>
      <c r="G1" s="302"/>
      <c r="H1" s="302"/>
      <c r="I1" s="302"/>
      <c r="J1" s="302"/>
      <c r="K1" s="302"/>
      <c r="L1" s="302"/>
      <c r="M1" s="302"/>
      <c r="N1" s="302"/>
    </row>
    <row r="2" spans="1:14" ht="21" x14ac:dyDescent="0.2">
      <c r="A2" s="302"/>
      <c r="B2" s="303" t="s">
        <v>242</v>
      </c>
      <c r="C2" s="302"/>
      <c r="D2" s="302"/>
      <c r="E2" s="302"/>
      <c r="F2" s="302"/>
      <c r="G2" s="302"/>
      <c r="H2" s="302"/>
      <c r="I2" s="302"/>
      <c r="J2" s="302"/>
      <c r="K2" s="302"/>
      <c r="L2" s="302"/>
      <c r="M2" s="302"/>
      <c r="N2" s="302"/>
    </row>
    <row r="3" spans="1:14" ht="24.9" customHeight="1" x14ac:dyDescent="0.2">
      <c r="A3" s="302"/>
      <c r="B3" s="302"/>
      <c r="C3" s="302"/>
      <c r="D3" s="302"/>
      <c r="E3" s="302"/>
      <c r="F3" s="302"/>
      <c r="G3" s="302"/>
      <c r="H3" s="302"/>
      <c r="I3" s="302"/>
      <c r="J3" s="302"/>
      <c r="K3" s="302"/>
      <c r="L3" s="302"/>
      <c r="M3" s="302"/>
      <c r="N3" s="302"/>
    </row>
    <row r="4" spans="1:14" ht="17.100000000000001" customHeight="1" x14ac:dyDescent="0.2">
      <c r="A4" s="302"/>
      <c r="B4" s="304" t="s">
        <v>378</v>
      </c>
      <c r="C4" s="302"/>
      <c r="D4" s="302"/>
      <c r="E4" s="302"/>
      <c r="F4" s="302"/>
      <c r="G4" s="302"/>
      <c r="H4" s="302"/>
      <c r="I4" s="302"/>
      <c r="J4" s="302"/>
      <c r="K4" s="302"/>
      <c r="L4" s="302"/>
      <c r="M4" s="302"/>
      <c r="N4" s="302"/>
    </row>
    <row r="5" spans="1:14" ht="24.9" customHeight="1" x14ac:dyDescent="0.2">
      <c r="A5" s="305"/>
      <c r="B5" s="305"/>
      <c r="C5" s="305"/>
      <c r="D5" s="305"/>
      <c r="E5" s="305"/>
      <c r="F5" s="305"/>
      <c r="G5" s="305"/>
      <c r="H5" s="305"/>
      <c r="I5" s="305"/>
      <c r="J5" s="305"/>
      <c r="K5" s="305"/>
      <c r="L5" s="305"/>
      <c r="M5" s="302"/>
      <c r="N5" s="302"/>
    </row>
    <row r="6" spans="1:14" ht="17.100000000000001" customHeight="1" x14ac:dyDescent="0.2">
      <c r="A6" s="305"/>
      <c r="B6" s="306" t="s">
        <v>390</v>
      </c>
      <c r="C6" s="307"/>
      <c r="D6" s="307"/>
      <c r="E6" s="307"/>
      <c r="F6" s="307"/>
      <c r="G6" s="307"/>
      <c r="H6" s="307"/>
      <c r="I6" s="307"/>
      <c r="J6" s="307"/>
      <c r="K6" s="307"/>
      <c r="L6" s="307"/>
      <c r="M6" s="307"/>
      <c r="N6" s="302"/>
    </row>
    <row r="7" spans="1:14" ht="17.100000000000001" customHeight="1" x14ac:dyDescent="0.2">
      <c r="A7" s="305"/>
      <c r="B7" s="307"/>
      <c r="C7" s="307" t="s">
        <v>385</v>
      </c>
      <c r="D7" s="307"/>
      <c r="E7" s="307"/>
      <c r="F7" s="307"/>
      <c r="G7" s="307"/>
      <c r="H7" s="307"/>
      <c r="I7" s="307"/>
      <c r="J7" s="307"/>
      <c r="K7" s="307"/>
      <c r="L7" s="307"/>
      <c r="M7" s="307"/>
      <c r="N7" s="302"/>
    </row>
    <row r="8" spans="1:14" ht="17.100000000000001" customHeight="1" x14ac:dyDescent="0.2">
      <c r="A8" s="305"/>
      <c r="B8" s="307"/>
      <c r="C8" s="307" t="s">
        <v>386</v>
      </c>
      <c r="D8" s="307"/>
      <c r="E8" s="307"/>
      <c r="F8" s="307"/>
      <c r="G8" s="307"/>
      <c r="H8" s="307"/>
      <c r="I8" s="307"/>
      <c r="J8" s="307"/>
      <c r="K8" s="307"/>
      <c r="L8" s="307"/>
      <c r="M8" s="307"/>
      <c r="N8" s="302"/>
    </row>
    <row r="9" spans="1:14" ht="17.100000000000001" customHeight="1" x14ac:dyDescent="0.2">
      <c r="A9" s="305"/>
      <c r="B9" s="307"/>
      <c r="C9" s="302"/>
      <c r="D9" s="307"/>
      <c r="E9" s="307"/>
      <c r="F9" s="307"/>
      <c r="G9" s="307"/>
      <c r="H9" s="307"/>
      <c r="I9" s="307"/>
      <c r="J9" s="307"/>
      <c r="K9" s="307"/>
      <c r="L9" s="307"/>
      <c r="M9" s="307"/>
      <c r="N9" s="302"/>
    </row>
    <row r="10" spans="1:14" ht="17.100000000000001" customHeight="1" x14ac:dyDescent="0.2">
      <c r="A10" s="305"/>
      <c r="B10" s="307"/>
      <c r="C10" s="307"/>
      <c r="D10" s="307"/>
      <c r="E10" s="307"/>
      <c r="F10" s="307"/>
      <c r="G10" s="307"/>
      <c r="H10" s="307"/>
      <c r="I10" s="307"/>
      <c r="J10" s="307"/>
      <c r="K10" s="307"/>
      <c r="L10" s="307"/>
      <c r="M10" s="307"/>
      <c r="N10" s="302"/>
    </row>
    <row r="11" spans="1:14" ht="17.100000000000001" customHeight="1" x14ac:dyDescent="0.2">
      <c r="A11" s="305"/>
      <c r="B11" s="307"/>
      <c r="C11" s="307"/>
      <c r="D11" s="307"/>
      <c r="E11" s="307"/>
      <c r="F11" s="307"/>
      <c r="G11" s="307"/>
      <c r="H11" s="307"/>
      <c r="I11" s="307"/>
      <c r="J11" s="307"/>
      <c r="K11" s="307"/>
      <c r="L11" s="307"/>
      <c r="M11" s="307"/>
      <c r="N11" s="302"/>
    </row>
    <row r="12" spans="1:14" ht="17.100000000000001" customHeight="1" x14ac:dyDescent="0.2">
      <c r="A12" s="305"/>
      <c r="B12" s="307"/>
      <c r="C12" s="307"/>
      <c r="D12" s="307"/>
      <c r="E12" s="307"/>
      <c r="F12" s="307"/>
      <c r="G12" s="307"/>
      <c r="H12" s="307"/>
      <c r="I12" s="307"/>
      <c r="J12" s="307"/>
      <c r="K12" s="307"/>
      <c r="L12" s="307"/>
      <c r="M12" s="307"/>
      <c r="N12" s="302"/>
    </row>
    <row r="13" spans="1:14" ht="17.100000000000001" customHeight="1" x14ac:dyDescent="0.2">
      <c r="A13" s="305"/>
      <c r="B13" s="307"/>
      <c r="C13" s="307"/>
      <c r="D13" s="307"/>
      <c r="E13" s="307"/>
      <c r="F13" s="307"/>
      <c r="G13" s="307"/>
      <c r="H13" s="307"/>
      <c r="I13" s="307"/>
      <c r="J13" s="307"/>
      <c r="K13" s="307"/>
      <c r="L13" s="307"/>
      <c r="M13" s="307"/>
      <c r="N13" s="302"/>
    </row>
    <row r="14" spans="1:14" ht="17.100000000000001" customHeight="1" x14ac:dyDescent="0.2">
      <c r="A14" s="305"/>
      <c r="B14" s="307"/>
      <c r="C14" s="307"/>
      <c r="D14" s="307"/>
      <c r="E14" s="307"/>
      <c r="F14" s="307"/>
      <c r="G14" s="307"/>
      <c r="H14" s="307"/>
      <c r="I14" s="307"/>
      <c r="J14" s="307"/>
      <c r="K14" s="307"/>
      <c r="L14" s="307"/>
      <c r="M14" s="307"/>
      <c r="N14" s="302"/>
    </row>
    <row r="15" spans="1:14" ht="17.100000000000001" customHeight="1" x14ac:dyDescent="0.2">
      <c r="A15" s="305"/>
      <c r="B15" s="307"/>
      <c r="C15" s="307"/>
      <c r="D15" s="307"/>
      <c r="E15" s="307"/>
      <c r="F15" s="307"/>
      <c r="G15" s="307"/>
      <c r="H15" s="307"/>
      <c r="I15" s="307"/>
      <c r="J15" s="307"/>
      <c r="K15" s="307"/>
      <c r="L15" s="307"/>
      <c r="M15" s="307"/>
      <c r="N15" s="302"/>
    </row>
    <row r="16" spans="1:14" ht="17.100000000000001" customHeight="1" x14ac:dyDescent="0.2">
      <c r="A16" s="305"/>
      <c r="B16" s="307"/>
      <c r="C16" s="307"/>
      <c r="D16" s="307"/>
      <c r="E16" s="307"/>
      <c r="F16" s="307"/>
      <c r="G16" s="307"/>
      <c r="H16" s="307"/>
      <c r="I16" s="307"/>
      <c r="J16" s="307"/>
      <c r="K16" s="307"/>
      <c r="L16" s="307"/>
      <c r="M16" s="307"/>
      <c r="N16" s="302"/>
    </row>
    <row r="17" spans="1:14" ht="17.100000000000001" customHeight="1" x14ac:dyDescent="0.2">
      <c r="A17" s="305"/>
      <c r="B17" s="307"/>
      <c r="C17" s="307"/>
      <c r="D17" s="307"/>
      <c r="E17" s="307"/>
      <c r="F17" s="307"/>
      <c r="G17" s="307"/>
      <c r="H17" s="307"/>
      <c r="I17" s="307"/>
      <c r="J17" s="307"/>
      <c r="K17" s="307"/>
      <c r="L17" s="307"/>
      <c r="M17" s="307"/>
      <c r="N17" s="302"/>
    </row>
    <row r="18" spans="1:14" ht="17.100000000000001" customHeight="1" x14ac:dyDescent="0.2">
      <c r="A18" s="305"/>
      <c r="B18" s="307"/>
      <c r="C18" s="307"/>
      <c r="D18" s="307"/>
      <c r="E18" s="307"/>
      <c r="F18" s="307"/>
      <c r="G18" s="307"/>
      <c r="H18" s="307"/>
      <c r="I18" s="307"/>
      <c r="J18" s="307"/>
      <c r="K18" s="307"/>
      <c r="L18" s="307"/>
      <c r="M18" s="307"/>
      <c r="N18" s="302"/>
    </row>
    <row r="19" spans="1:14" ht="17.100000000000001" customHeight="1" x14ac:dyDescent="0.2">
      <c r="A19" s="305"/>
      <c r="B19" s="307"/>
      <c r="C19" s="307"/>
      <c r="D19" s="307"/>
      <c r="E19" s="307"/>
      <c r="F19" s="307"/>
      <c r="G19" s="307"/>
      <c r="H19" s="307"/>
      <c r="I19" s="307"/>
      <c r="J19" s="307"/>
      <c r="K19" s="307"/>
      <c r="L19" s="307"/>
      <c r="M19" s="307"/>
      <c r="N19" s="302"/>
    </row>
    <row r="20" spans="1:14" ht="17.100000000000001" customHeight="1" x14ac:dyDescent="0.2">
      <c r="A20" s="305"/>
      <c r="B20" s="305"/>
      <c r="C20" s="305"/>
      <c r="D20" s="305"/>
      <c r="E20" s="305"/>
      <c r="F20" s="305"/>
      <c r="G20" s="305"/>
      <c r="H20" s="305"/>
      <c r="I20" s="305"/>
      <c r="J20" s="305"/>
      <c r="K20" s="305"/>
      <c r="L20" s="305"/>
      <c r="M20" s="302"/>
      <c r="N20" s="302"/>
    </row>
    <row r="21" spans="1:14" ht="17.100000000000001" customHeight="1" x14ac:dyDescent="0.2">
      <c r="A21" s="305"/>
      <c r="B21" s="305"/>
      <c r="C21" s="305"/>
      <c r="D21" s="305"/>
      <c r="E21" s="305"/>
      <c r="F21" s="305"/>
      <c r="G21" s="305"/>
      <c r="H21" s="305"/>
      <c r="I21" s="305"/>
      <c r="J21" s="305"/>
      <c r="K21" s="305"/>
      <c r="L21" s="305"/>
      <c r="M21" s="302"/>
      <c r="N21" s="302"/>
    </row>
    <row r="22" spans="1:14" ht="17.100000000000001" customHeight="1" x14ac:dyDescent="0.2">
      <c r="A22" s="305"/>
      <c r="B22" s="305"/>
      <c r="C22" s="305"/>
      <c r="D22" s="305"/>
      <c r="E22" s="305"/>
      <c r="F22" s="305"/>
      <c r="G22" s="305"/>
      <c r="H22" s="305"/>
      <c r="I22" s="305"/>
      <c r="J22" s="305"/>
      <c r="K22" s="305"/>
      <c r="L22" s="305"/>
      <c r="M22" s="302"/>
      <c r="N22" s="302"/>
    </row>
    <row r="23" spans="1:14" ht="17.100000000000001" customHeight="1" x14ac:dyDescent="0.2">
      <c r="A23" s="305"/>
      <c r="B23" s="305"/>
      <c r="C23" s="305"/>
      <c r="D23" s="305"/>
      <c r="E23" s="305"/>
      <c r="F23" s="305"/>
      <c r="G23" s="305"/>
      <c r="H23" s="305"/>
      <c r="I23" s="305"/>
      <c r="J23" s="305"/>
      <c r="K23" s="305"/>
      <c r="L23" s="305"/>
      <c r="M23" s="302"/>
      <c r="N23" s="302"/>
    </row>
    <row r="24" spans="1:14" ht="17.100000000000001" customHeight="1" x14ac:dyDescent="0.2">
      <c r="A24" s="305"/>
      <c r="B24" s="305"/>
      <c r="C24" s="305"/>
      <c r="D24" s="305"/>
      <c r="E24" s="305"/>
      <c r="F24" s="305"/>
      <c r="G24" s="305"/>
      <c r="H24" s="305"/>
      <c r="I24" s="305"/>
      <c r="J24" s="305"/>
      <c r="K24" s="305"/>
      <c r="L24" s="305"/>
      <c r="M24" s="302"/>
      <c r="N24" s="302"/>
    </row>
    <row r="25" spans="1:14" ht="17.100000000000001" customHeight="1" x14ac:dyDescent="0.2">
      <c r="A25" s="305"/>
      <c r="B25" s="305"/>
      <c r="C25" s="305"/>
      <c r="D25" s="305"/>
      <c r="E25" s="305"/>
      <c r="F25" s="305"/>
      <c r="G25" s="305"/>
      <c r="H25" s="305"/>
      <c r="I25" s="305"/>
      <c r="J25" s="305"/>
      <c r="K25" s="305"/>
      <c r="L25" s="305"/>
      <c r="M25" s="302"/>
      <c r="N25" s="302"/>
    </row>
    <row r="26" spans="1:14" ht="17.100000000000001" customHeight="1" x14ac:dyDescent="0.2">
      <c r="A26" s="305"/>
      <c r="B26" s="305"/>
      <c r="C26" s="305"/>
      <c r="D26" s="305"/>
      <c r="E26" s="305"/>
      <c r="F26" s="305"/>
      <c r="G26" s="305"/>
      <c r="H26" s="305"/>
      <c r="I26" s="305"/>
      <c r="J26" s="305"/>
      <c r="K26" s="305"/>
      <c r="L26" s="305"/>
      <c r="M26" s="302"/>
      <c r="N26" s="302"/>
    </row>
    <row r="27" spans="1:14" ht="17.100000000000001" customHeight="1" x14ac:dyDescent="0.2">
      <c r="A27" s="305"/>
      <c r="B27" s="305"/>
      <c r="C27" s="305"/>
      <c r="D27" s="305"/>
      <c r="E27" s="305"/>
      <c r="F27" s="305"/>
      <c r="G27" s="305"/>
      <c r="H27" s="305"/>
      <c r="I27" s="305"/>
      <c r="J27" s="305"/>
      <c r="K27" s="305"/>
      <c r="L27" s="305"/>
      <c r="M27" s="302"/>
      <c r="N27" s="302"/>
    </row>
    <row r="28" spans="1:14" ht="17.100000000000001" customHeight="1" x14ac:dyDescent="0.2">
      <c r="A28" s="305"/>
      <c r="B28" s="305"/>
      <c r="C28" s="305"/>
      <c r="D28" s="305"/>
      <c r="E28" s="305"/>
      <c r="F28" s="305"/>
      <c r="G28" s="305"/>
      <c r="H28" s="305"/>
      <c r="I28" s="305"/>
      <c r="J28" s="305"/>
      <c r="K28" s="305"/>
      <c r="L28" s="305"/>
      <c r="M28" s="302"/>
      <c r="N28" s="302"/>
    </row>
    <row r="29" spans="1:14" ht="17.100000000000001" customHeight="1" x14ac:dyDescent="0.2">
      <c r="A29" s="305"/>
      <c r="B29" s="305"/>
      <c r="C29" s="305"/>
      <c r="D29" s="305"/>
      <c r="E29" s="305"/>
      <c r="F29" s="305"/>
      <c r="G29" s="305"/>
      <c r="H29" s="305"/>
      <c r="I29" s="305"/>
      <c r="J29" s="305"/>
      <c r="K29" s="305"/>
      <c r="L29" s="305"/>
      <c r="M29" s="302"/>
      <c r="N29" s="302"/>
    </row>
    <row r="30" spans="1:14" ht="17.100000000000001" customHeight="1" x14ac:dyDescent="0.2">
      <c r="A30" s="305"/>
      <c r="B30" s="305"/>
      <c r="C30" s="305"/>
      <c r="D30" s="305"/>
      <c r="E30" s="305"/>
      <c r="F30" s="305"/>
      <c r="G30" s="305"/>
      <c r="H30" s="305"/>
      <c r="I30" s="305"/>
      <c r="J30" s="305"/>
      <c r="K30" s="305"/>
      <c r="L30" s="305"/>
      <c r="M30" s="302"/>
      <c r="N30" s="302"/>
    </row>
    <row r="31" spans="1:14" ht="17.100000000000001" customHeight="1" x14ac:dyDescent="0.2">
      <c r="A31" s="305"/>
      <c r="B31" s="305"/>
      <c r="C31" s="305"/>
      <c r="D31" s="305"/>
      <c r="E31" s="305"/>
      <c r="F31" s="305"/>
      <c r="G31" s="305"/>
      <c r="H31" s="305"/>
      <c r="I31" s="305"/>
      <c r="J31" s="305"/>
      <c r="K31" s="305"/>
      <c r="L31" s="305"/>
      <c r="M31" s="302"/>
      <c r="N31" s="302"/>
    </row>
    <row r="32" spans="1:14" ht="17.100000000000001" customHeight="1" x14ac:dyDescent="0.2">
      <c r="A32" s="305"/>
      <c r="B32" s="305"/>
      <c r="C32" s="305"/>
      <c r="D32" s="305"/>
      <c r="E32" s="305"/>
      <c r="F32" s="305"/>
      <c r="G32" s="305"/>
      <c r="H32" s="305"/>
      <c r="I32" s="305"/>
      <c r="J32" s="305"/>
      <c r="K32" s="305"/>
      <c r="L32" s="305"/>
      <c r="M32" s="302"/>
      <c r="N32" s="302"/>
    </row>
    <row r="33" spans="1:14" ht="17.100000000000001" customHeight="1" x14ac:dyDescent="0.2">
      <c r="A33" s="305"/>
      <c r="B33" s="305"/>
      <c r="C33" s="305"/>
      <c r="D33" s="305"/>
      <c r="E33" s="305"/>
      <c r="F33" s="305"/>
      <c r="G33" s="305"/>
      <c r="H33" s="305"/>
      <c r="I33" s="305"/>
      <c r="J33" s="305"/>
      <c r="K33" s="305"/>
      <c r="L33" s="305"/>
      <c r="M33" s="302"/>
      <c r="N33" s="302"/>
    </row>
    <row r="34" spans="1:14" ht="17.100000000000001" customHeight="1" x14ac:dyDescent="0.2">
      <c r="A34" s="305"/>
      <c r="B34" s="305"/>
      <c r="C34" s="305"/>
      <c r="D34" s="305"/>
      <c r="E34" s="305"/>
      <c r="F34" s="305"/>
      <c r="G34" s="305"/>
      <c r="H34" s="305"/>
      <c r="I34" s="305"/>
      <c r="J34" s="305"/>
      <c r="K34" s="305"/>
      <c r="L34" s="305"/>
      <c r="M34" s="302"/>
      <c r="N34" s="302"/>
    </row>
    <row r="35" spans="1:14" ht="17.100000000000001" customHeight="1" x14ac:dyDescent="0.2">
      <c r="A35" s="305"/>
      <c r="B35" s="305"/>
      <c r="C35" s="305"/>
      <c r="D35" s="305"/>
      <c r="E35" s="305"/>
      <c r="F35" s="305"/>
      <c r="G35" s="305"/>
      <c r="H35" s="305"/>
      <c r="I35" s="305"/>
      <c r="J35" s="305"/>
      <c r="K35" s="305"/>
      <c r="L35" s="305"/>
      <c r="M35" s="302"/>
      <c r="N35" s="302"/>
    </row>
    <row r="36" spans="1:14" ht="17.100000000000001" customHeight="1" x14ac:dyDescent="0.2">
      <c r="A36" s="1"/>
      <c r="B36" s="1"/>
      <c r="C36" s="1"/>
      <c r="D36" s="1"/>
      <c r="E36" s="1"/>
      <c r="F36" s="1"/>
      <c r="G36" s="1"/>
      <c r="H36" s="1"/>
      <c r="I36" s="1"/>
      <c r="J36" s="1"/>
      <c r="K36" s="1"/>
      <c r="L36" s="1"/>
    </row>
    <row r="37" spans="1:14" ht="17.100000000000001" customHeight="1" x14ac:dyDescent="0.2">
      <c r="A37" s="1"/>
      <c r="B37" s="1"/>
      <c r="C37" s="1"/>
      <c r="D37" s="1"/>
      <c r="E37" s="1"/>
      <c r="F37" s="1"/>
      <c r="G37" s="1"/>
      <c r="H37" s="1"/>
      <c r="I37" s="1"/>
      <c r="J37" s="1"/>
      <c r="K37" s="1"/>
      <c r="L37" s="1"/>
    </row>
    <row r="38" spans="1:14" ht="17.100000000000001" customHeight="1" x14ac:dyDescent="0.2">
      <c r="A38" s="1"/>
      <c r="B38" s="1"/>
      <c r="C38" s="1"/>
      <c r="D38" s="1"/>
      <c r="E38" s="1"/>
      <c r="F38" s="1"/>
      <c r="G38" s="1"/>
      <c r="H38" s="1"/>
      <c r="I38" s="1"/>
      <c r="J38" s="1"/>
      <c r="K38" s="1"/>
      <c r="L38" s="1"/>
    </row>
    <row r="39" spans="1:14" ht="17.100000000000001" customHeight="1" x14ac:dyDescent="0.2">
      <c r="A39" s="1"/>
      <c r="B39" s="1"/>
      <c r="C39" s="1"/>
      <c r="D39" s="1"/>
      <c r="E39" s="1"/>
      <c r="F39" s="1"/>
      <c r="G39" s="1"/>
      <c r="H39" s="1"/>
      <c r="I39" s="1"/>
      <c r="J39" s="1"/>
      <c r="K39" s="1"/>
      <c r="L39" s="1"/>
    </row>
    <row r="40" spans="1:14" x14ac:dyDescent="0.2">
      <c r="A40" s="1"/>
      <c r="B40" s="1"/>
      <c r="C40" s="1"/>
      <c r="D40" s="1"/>
      <c r="E40" s="1"/>
      <c r="F40" s="1"/>
      <c r="G40" s="1"/>
      <c r="H40" s="1"/>
      <c r="I40" s="1"/>
      <c r="J40" s="1"/>
      <c r="K40" s="1"/>
      <c r="L40" s="1"/>
    </row>
    <row r="41" spans="1:14" x14ac:dyDescent="0.2">
      <c r="A41" s="1"/>
      <c r="B41" s="1"/>
      <c r="C41" s="1"/>
      <c r="D41" s="1"/>
      <c r="E41" s="1"/>
      <c r="F41" s="1"/>
      <c r="G41" s="1"/>
      <c r="H41" s="1"/>
      <c r="I41" s="1"/>
      <c r="J41" s="1"/>
      <c r="K41" s="1"/>
      <c r="L41" s="1"/>
    </row>
    <row r="42" spans="1:14" x14ac:dyDescent="0.2">
      <c r="A42" s="1"/>
      <c r="B42" s="1"/>
      <c r="C42" s="1"/>
      <c r="D42" s="1"/>
      <c r="E42" s="1"/>
      <c r="F42" s="1"/>
      <c r="G42" s="1"/>
      <c r="H42" s="1"/>
      <c r="I42" s="1"/>
      <c r="J42" s="1"/>
      <c r="K42" s="1"/>
      <c r="L42" s="1"/>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sheetPr>
  <dimension ref="A1:R96"/>
  <sheetViews>
    <sheetView showGridLines="0" topLeftCell="B3" zoomScale="85" zoomScaleNormal="85" workbookViewId="0">
      <selection activeCell="C3" sqref="C3:J3"/>
    </sheetView>
  </sheetViews>
  <sheetFormatPr defaultColWidth="9" defaultRowHeight="12" x14ac:dyDescent="0.2"/>
  <cols>
    <col min="1" max="1" width="3.33203125" style="1" hidden="1" customWidth="1"/>
    <col min="2" max="2" width="4.88671875" style="1" customWidth="1"/>
    <col min="3" max="3" width="16.33203125" style="1" customWidth="1"/>
    <col min="4" max="5" width="16.33203125" style="2" customWidth="1"/>
    <col min="6" max="6" width="5.77734375" style="1" customWidth="1"/>
    <col min="7" max="7" width="16.33203125" style="2" customWidth="1"/>
    <col min="8" max="8" width="9.33203125" style="1" customWidth="1"/>
    <col min="9" max="9" width="16.33203125" style="2" customWidth="1"/>
    <col min="10" max="10" width="9" style="1"/>
    <col min="11" max="11" width="12.6640625" style="1" customWidth="1"/>
    <col min="12" max="12" width="9.88671875" style="51" customWidth="1"/>
    <col min="13" max="14" width="9" style="2" hidden="1" customWidth="1"/>
    <col min="15" max="15" width="9" style="1" hidden="1" customWidth="1"/>
    <col min="16" max="16" width="23.6640625" style="1" customWidth="1"/>
    <col min="17" max="17" width="14" style="1" customWidth="1"/>
    <col min="18" max="18" width="9.6640625" style="1" customWidth="1"/>
    <col min="19" max="16384" width="9" style="1"/>
  </cols>
  <sheetData>
    <row r="1" spans="1:18" ht="20.100000000000001" customHeight="1" x14ac:dyDescent="0.2">
      <c r="A1" s="203"/>
      <c r="B1" s="230" t="s">
        <v>146</v>
      </c>
      <c r="C1" s="5"/>
      <c r="D1" s="95"/>
      <c r="E1" s="150"/>
      <c r="F1" s="5"/>
      <c r="G1" s="5"/>
      <c r="H1" s="5"/>
      <c r="I1" s="152"/>
      <c r="J1" s="150"/>
      <c r="K1" s="150"/>
      <c r="L1" s="5"/>
      <c r="M1" s="5"/>
      <c r="N1" s="5"/>
      <c r="O1" s="5"/>
      <c r="P1" s="5"/>
      <c r="Q1" s="196"/>
    </row>
    <row r="2" spans="1:18" ht="20.100000000000001" customHeight="1" x14ac:dyDescent="0.2">
      <c r="A2" s="220"/>
      <c r="B2" s="220"/>
      <c r="C2" s="213" t="s">
        <v>138</v>
      </c>
      <c r="D2" s="95"/>
      <c r="E2" s="150"/>
      <c r="F2" s="5"/>
      <c r="G2" s="5"/>
      <c r="H2" s="5"/>
      <c r="I2" s="152"/>
      <c r="J2" s="150"/>
      <c r="K2" s="150"/>
      <c r="L2" s="5"/>
      <c r="M2" s="5"/>
      <c r="N2" s="5"/>
      <c r="O2" s="5"/>
      <c r="P2" s="5"/>
      <c r="Q2" s="196"/>
    </row>
    <row r="3" spans="1:18" ht="45" customHeight="1" x14ac:dyDescent="0.2">
      <c r="A3" s="202"/>
      <c r="B3" s="5"/>
      <c r="C3" s="650" t="s">
        <v>348</v>
      </c>
      <c r="D3" s="651"/>
      <c r="E3" s="651"/>
      <c r="F3" s="651"/>
      <c r="G3" s="651"/>
      <c r="H3" s="651"/>
      <c r="I3" s="651"/>
      <c r="J3" s="652"/>
      <c r="K3" s="150"/>
      <c r="L3" s="5"/>
      <c r="M3" s="5"/>
      <c r="N3" s="5"/>
      <c r="O3" s="5"/>
      <c r="P3" s="5"/>
      <c r="Q3" s="190"/>
      <c r="R3"/>
    </row>
    <row r="4" spans="1:18" ht="12" customHeight="1" x14ac:dyDescent="0.2">
      <c r="A4" s="202"/>
      <c r="B4" s="5"/>
      <c r="C4" s="5"/>
      <c r="D4" s="150"/>
      <c r="E4" s="55"/>
      <c r="F4" s="5"/>
      <c r="G4" s="166"/>
      <c r="H4" s="201"/>
      <c r="I4" s="201"/>
      <c r="J4" s="201"/>
      <c r="K4" s="201"/>
      <c r="L4" s="5"/>
      <c r="M4" s="5"/>
      <c r="N4" s="5"/>
      <c r="O4" s="5"/>
      <c r="P4" s="5"/>
      <c r="Q4" s="196"/>
    </row>
    <row r="5" spans="1:18" ht="12" customHeight="1" x14ac:dyDescent="0.2">
      <c r="A5" s="202"/>
      <c r="B5" s="5"/>
      <c r="C5" s="5"/>
      <c r="D5" s="150"/>
      <c r="E5" s="150"/>
      <c r="F5" s="5"/>
      <c r="G5" s="201"/>
      <c r="H5" s="201"/>
      <c r="I5" s="201"/>
      <c r="J5" s="201"/>
      <c r="K5" s="201"/>
      <c r="L5" s="5"/>
      <c r="M5" s="5"/>
      <c r="N5" s="5"/>
      <c r="O5" s="5"/>
      <c r="P5" s="5"/>
      <c r="Q5" s="196"/>
    </row>
    <row r="6" spans="1:18" ht="12" customHeight="1" x14ac:dyDescent="0.2">
      <c r="A6" s="202"/>
      <c r="B6" s="5"/>
      <c r="C6" s="5"/>
      <c r="D6" s="150"/>
      <c r="E6" s="150"/>
      <c r="F6" s="5"/>
      <c r="G6" s="201"/>
      <c r="H6" s="201"/>
      <c r="I6" s="201"/>
      <c r="J6" s="201"/>
      <c r="K6" s="201"/>
      <c r="L6" s="5"/>
      <c r="M6" s="5"/>
      <c r="N6" s="5"/>
      <c r="O6" s="5"/>
      <c r="P6" s="5"/>
      <c r="Q6" s="196"/>
    </row>
    <row r="7" spans="1:18" ht="13.2" x14ac:dyDescent="0.2">
      <c r="A7" s="202"/>
      <c r="B7" s="5"/>
      <c r="C7" s="5"/>
      <c r="D7" s="150"/>
      <c r="E7" s="150"/>
      <c r="F7" s="5"/>
      <c r="G7" s="151"/>
      <c r="H7" s="151"/>
      <c r="I7" s="151"/>
      <c r="J7" s="151"/>
      <c r="K7" s="151"/>
      <c r="L7" s="5"/>
      <c r="M7" s="5"/>
      <c r="N7" s="5"/>
      <c r="O7" s="5"/>
      <c r="P7" s="5"/>
      <c r="Q7" s="196"/>
    </row>
    <row r="8" spans="1:18" ht="30" customHeight="1" x14ac:dyDescent="0.2">
      <c r="A8" s="202"/>
      <c r="B8" s="230" t="s">
        <v>149</v>
      </c>
      <c r="C8" s="5"/>
      <c r="D8" s="150"/>
      <c r="E8" s="150"/>
      <c r="F8" s="5"/>
      <c r="G8" s="150"/>
      <c r="H8" s="150"/>
      <c r="J8" s="5"/>
      <c r="K8" s="5"/>
      <c r="L8" s="152"/>
      <c r="M8" s="150"/>
      <c r="N8" s="150"/>
      <c r="O8" s="5"/>
      <c r="P8" s="5"/>
      <c r="Q8" s="196"/>
    </row>
    <row r="9" spans="1:18" x14ac:dyDescent="0.2">
      <c r="A9" s="202"/>
      <c r="B9" s="5"/>
      <c r="C9" s="55"/>
      <c r="D9" s="153"/>
      <c r="E9" s="55"/>
      <c r="F9" s="5"/>
      <c r="G9" s="150"/>
      <c r="H9" s="5"/>
      <c r="I9" s="150"/>
      <c r="J9" s="5"/>
      <c r="K9" s="5"/>
      <c r="L9" s="152"/>
      <c r="M9" s="150"/>
      <c r="N9" s="150"/>
      <c r="O9" s="5"/>
      <c r="P9" s="5"/>
      <c r="Q9" s="196"/>
    </row>
    <row r="10" spans="1:18" x14ac:dyDescent="0.2">
      <c r="A10" s="202"/>
      <c r="B10" s="5"/>
      <c r="C10" s="55"/>
      <c r="D10" s="153"/>
      <c r="E10" s="55"/>
      <c r="F10" s="5"/>
      <c r="G10" s="150"/>
      <c r="H10" s="5"/>
      <c r="I10" s="150"/>
      <c r="J10" s="5"/>
      <c r="K10" s="5"/>
      <c r="L10" s="152"/>
      <c r="M10" s="150"/>
      <c r="N10" s="150"/>
      <c r="O10" s="5"/>
      <c r="P10" s="5"/>
      <c r="Q10" s="196"/>
    </row>
    <row r="11" spans="1:18" x14ac:dyDescent="0.2">
      <c r="A11" s="202"/>
      <c r="B11" s="5"/>
      <c r="C11" s="55"/>
      <c r="D11" s="153"/>
      <c r="E11" s="55"/>
      <c r="F11" s="5"/>
      <c r="G11" s="150"/>
      <c r="H11" s="5"/>
      <c r="I11" s="150"/>
      <c r="J11" s="5"/>
      <c r="K11" s="5"/>
      <c r="L11" s="152"/>
      <c r="M11" s="150"/>
      <c r="N11" s="150"/>
      <c r="O11" s="5"/>
      <c r="P11" s="5"/>
      <c r="Q11" s="196"/>
    </row>
    <row r="12" spans="1:18" x14ac:dyDescent="0.2">
      <c r="A12" s="202"/>
      <c r="B12" s="5"/>
      <c r="C12" s="55"/>
      <c r="D12" s="153"/>
      <c r="E12" s="55"/>
      <c r="F12" s="5"/>
      <c r="G12" s="150"/>
      <c r="H12" s="5"/>
      <c r="I12" s="150"/>
      <c r="J12" s="5"/>
      <c r="K12" s="5"/>
      <c r="L12" s="152"/>
      <c r="M12" s="150"/>
      <c r="N12" s="150"/>
      <c r="O12" s="5"/>
      <c r="P12" s="5"/>
      <c r="Q12" s="196"/>
    </row>
    <row r="13" spans="1:18" x14ac:dyDescent="0.2">
      <c r="A13" s="202"/>
      <c r="B13" s="5"/>
      <c r="C13" s="55"/>
      <c r="D13" s="153"/>
      <c r="E13" s="55"/>
      <c r="F13" s="5"/>
      <c r="G13" s="150"/>
      <c r="H13" s="5"/>
      <c r="I13" s="150"/>
      <c r="J13" s="5"/>
      <c r="K13" s="5"/>
      <c r="L13" s="152"/>
      <c r="M13" s="150"/>
      <c r="N13" s="150"/>
      <c r="O13" s="5"/>
      <c r="P13" s="5"/>
      <c r="Q13" s="196"/>
    </row>
    <row r="14" spans="1:18" x14ac:dyDescent="0.2">
      <c r="A14" s="202"/>
      <c r="B14" s="5"/>
      <c r="C14" s="55"/>
      <c r="D14" s="153"/>
      <c r="E14" s="55"/>
      <c r="F14" s="5"/>
      <c r="G14" s="150"/>
      <c r="H14" s="5"/>
      <c r="I14" s="150"/>
      <c r="J14" s="5"/>
      <c r="K14" s="5"/>
      <c r="L14" s="152"/>
      <c r="M14" s="150"/>
      <c r="N14" s="150"/>
      <c r="O14" s="5"/>
      <c r="P14" s="5"/>
      <c r="Q14" s="196"/>
    </row>
    <row r="15" spans="1:18" x14ac:dyDescent="0.2">
      <c r="A15" s="202"/>
      <c r="B15" s="5"/>
      <c r="C15" s="55"/>
      <c r="D15" s="5"/>
      <c r="E15" s="55"/>
      <c r="F15" s="5"/>
      <c r="G15" s="150"/>
      <c r="H15" s="5"/>
      <c r="I15" s="150"/>
      <c r="J15" s="5"/>
      <c r="K15" s="5"/>
      <c r="L15" s="152"/>
      <c r="M15" s="150"/>
      <c r="N15" s="150"/>
      <c r="O15" s="5"/>
      <c r="P15" s="5"/>
      <c r="Q15" s="196"/>
    </row>
    <row r="16" spans="1:18" ht="13.5" customHeight="1" x14ac:dyDescent="0.2">
      <c r="A16" s="202"/>
      <c r="B16" s="5"/>
      <c r="C16" s="653" t="s">
        <v>139</v>
      </c>
      <c r="D16" s="153"/>
      <c r="E16" s="654" t="s">
        <v>140</v>
      </c>
      <c r="F16" s="5"/>
      <c r="G16" s="150"/>
      <c r="H16" s="5"/>
      <c r="I16" s="150"/>
      <c r="J16" s="5"/>
      <c r="K16" s="5"/>
      <c r="L16" s="152"/>
      <c r="M16" s="150"/>
      <c r="N16" s="150"/>
      <c r="O16" s="5"/>
      <c r="P16" s="5"/>
      <c r="Q16" s="196"/>
    </row>
    <row r="17" spans="1:17" ht="13.2" x14ac:dyDescent="0.2">
      <c r="A17" s="202"/>
      <c r="B17" s="5"/>
      <c r="C17" s="653"/>
      <c r="D17" s="154"/>
      <c r="E17" s="654"/>
      <c r="F17" s="5"/>
      <c r="G17" s="150"/>
      <c r="H17" s="5"/>
      <c r="I17" s="150"/>
      <c r="J17" s="5"/>
      <c r="K17" s="5"/>
      <c r="L17" s="152"/>
      <c r="M17" s="150"/>
      <c r="N17" s="150"/>
      <c r="O17" s="5"/>
      <c r="P17" s="5"/>
      <c r="Q17" s="196"/>
    </row>
    <row r="18" spans="1:17" ht="13.2" x14ac:dyDescent="0.2">
      <c r="A18" s="202"/>
      <c r="B18" s="5"/>
      <c r="C18" s="55" t="s">
        <v>117</v>
      </c>
      <c r="D18" s="154"/>
      <c r="E18" s="153" t="s">
        <v>116</v>
      </c>
      <c r="F18" s="5"/>
      <c r="G18" s="150"/>
      <c r="H18" s="5"/>
      <c r="I18" s="150"/>
      <c r="J18" s="5"/>
      <c r="K18" s="5"/>
      <c r="L18" s="152"/>
      <c r="M18" s="150"/>
      <c r="N18" s="150"/>
      <c r="O18" s="5"/>
      <c r="P18" s="5"/>
      <c r="Q18" s="196"/>
    </row>
    <row r="19" spans="1:17" ht="13.2" x14ac:dyDescent="0.2">
      <c r="A19" s="202"/>
      <c r="B19" s="5"/>
      <c r="C19" s="55"/>
      <c r="D19" s="154"/>
      <c r="E19" s="55"/>
      <c r="F19" s="5"/>
      <c r="G19" s="150"/>
      <c r="H19" s="5"/>
      <c r="I19" s="150"/>
      <c r="J19" s="5"/>
      <c r="K19" s="5"/>
      <c r="L19" s="152"/>
      <c r="M19" s="150"/>
      <c r="N19" s="150"/>
      <c r="O19" s="5"/>
      <c r="P19" s="5"/>
      <c r="Q19" s="196"/>
    </row>
    <row r="20" spans="1:17" ht="13.2" x14ac:dyDescent="0.2">
      <c r="A20" s="202"/>
      <c r="B20" s="5"/>
      <c r="C20" s="55"/>
      <c r="D20" s="154"/>
      <c r="E20" s="55"/>
      <c r="F20" s="5"/>
      <c r="G20" s="150"/>
      <c r="H20" s="5"/>
      <c r="I20" s="150"/>
      <c r="J20" s="5"/>
      <c r="K20" s="5"/>
      <c r="L20" s="152"/>
      <c r="M20" s="150"/>
      <c r="N20" s="150"/>
      <c r="O20" s="5"/>
      <c r="P20" s="5"/>
      <c r="Q20" s="196"/>
    </row>
    <row r="21" spans="1:17" ht="13.2" x14ac:dyDescent="0.2">
      <c r="A21" s="202"/>
      <c r="B21" s="5"/>
      <c r="C21" s="55"/>
      <c r="D21" s="154"/>
      <c r="E21" s="55"/>
      <c r="F21" s="5"/>
      <c r="G21" s="150"/>
      <c r="H21" s="5"/>
      <c r="I21" s="150"/>
      <c r="J21" s="5"/>
      <c r="K21" s="5"/>
      <c r="L21" s="152"/>
      <c r="M21" s="150"/>
      <c r="N21" s="150"/>
      <c r="O21" s="5"/>
      <c r="P21" s="5"/>
      <c r="Q21" s="196"/>
    </row>
    <row r="22" spans="1:17" ht="13.2" x14ac:dyDescent="0.2">
      <c r="A22" s="202"/>
      <c r="B22" s="5"/>
      <c r="C22" s="55"/>
      <c r="D22" s="154"/>
      <c r="E22" s="55"/>
      <c r="F22" s="5"/>
      <c r="G22" s="150"/>
      <c r="H22" s="5"/>
      <c r="I22" s="150"/>
      <c r="J22" s="5"/>
      <c r="K22" s="5"/>
      <c r="L22" s="152"/>
      <c r="M22" s="150"/>
      <c r="N22" s="150"/>
      <c r="O22" s="5"/>
      <c r="P22" s="5"/>
      <c r="Q22" s="196"/>
    </row>
    <row r="23" spans="1:17" ht="13.5" customHeight="1" x14ac:dyDescent="0.2">
      <c r="A23" s="202"/>
      <c r="B23" s="5"/>
      <c r="C23" s="55"/>
      <c r="D23" s="154"/>
      <c r="E23" s="55"/>
      <c r="F23" s="5"/>
      <c r="G23" s="150"/>
      <c r="H23" s="5"/>
      <c r="I23" s="150"/>
      <c r="J23" s="5"/>
      <c r="K23" s="5"/>
      <c r="L23" s="152"/>
      <c r="M23" s="150"/>
      <c r="N23" s="150"/>
      <c r="O23" s="5"/>
      <c r="P23" s="5"/>
      <c r="Q23" s="196"/>
    </row>
    <row r="24" spans="1:17" ht="13.2" x14ac:dyDescent="0.2">
      <c r="A24" s="202"/>
      <c r="B24" s="5"/>
      <c r="C24" s="55"/>
      <c r="D24" s="155"/>
      <c r="E24" s="55"/>
      <c r="F24" s="5"/>
      <c r="G24" s="150"/>
      <c r="H24" s="5"/>
      <c r="I24" s="150"/>
      <c r="J24" s="5"/>
      <c r="K24" s="5"/>
      <c r="L24" s="152"/>
      <c r="M24" s="150"/>
      <c r="N24" s="150"/>
      <c r="O24" s="5"/>
      <c r="P24" s="5"/>
      <c r="Q24" s="196"/>
    </row>
    <row r="25" spans="1:17" ht="13.5" customHeight="1" x14ac:dyDescent="0.2">
      <c r="A25" s="202"/>
      <c r="B25" s="95"/>
      <c r="C25" s="55"/>
      <c r="D25" s="223"/>
      <c r="E25" s="221"/>
      <c r="F25" s="5"/>
      <c r="G25" s="150"/>
      <c r="H25" s="5"/>
      <c r="I25" s="150"/>
      <c r="J25" s="5"/>
      <c r="K25" s="5"/>
      <c r="L25" s="152"/>
      <c r="M25" s="150"/>
      <c r="N25" s="150"/>
      <c r="O25" s="5"/>
      <c r="P25" s="5"/>
      <c r="Q25" s="196"/>
    </row>
    <row r="26" spans="1:17" ht="12" customHeight="1" x14ac:dyDescent="0.2">
      <c r="A26" s="202"/>
      <c r="B26" s="95"/>
      <c r="C26" s="55"/>
      <c r="D26" s="224"/>
      <c r="E26" s="150"/>
      <c r="F26" s="5"/>
      <c r="G26" s="150"/>
      <c r="H26" s="5"/>
      <c r="I26" s="150"/>
      <c r="J26" s="5"/>
      <c r="K26" s="5"/>
      <c r="L26" s="152"/>
      <c r="M26" s="150"/>
      <c r="N26" s="150"/>
      <c r="O26" s="5"/>
      <c r="P26" s="5"/>
      <c r="Q26" s="196" t="s">
        <v>115</v>
      </c>
    </row>
    <row r="27" spans="1:17" ht="12" customHeight="1" x14ac:dyDescent="0.2">
      <c r="A27" s="202"/>
      <c r="B27" s="95"/>
      <c r="C27" s="222"/>
      <c r="D27" s="224"/>
      <c r="E27" s="150"/>
      <c r="F27" s="5"/>
      <c r="G27" s="150"/>
      <c r="H27" s="5"/>
      <c r="I27" s="150"/>
      <c r="J27" s="5"/>
      <c r="K27" s="5"/>
      <c r="L27" s="152"/>
      <c r="M27" s="150"/>
      <c r="N27" s="150"/>
      <c r="O27" s="5"/>
      <c r="P27" s="5"/>
      <c r="Q27" s="196"/>
    </row>
    <row r="28" spans="1:17" x14ac:dyDescent="0.2">
      <c r="A28" s="202"/>
      <c r="B28" s="5"/>
      <c r="C28" s="5"/>
      <c r="D28" s="150"/>
      <c r="E28" s="150"/>
      <c r="F28" s="5"/>
      <c r="G28" s="150"/>
      <c r="H28" s="5"/>
      <c r="I28" s="150"/>
      <c r="J28" s="5"/>
      <c r="K28" s="5"/>
      <c r="L28" s="152"/>
      <c r="M28" s="150"/>
      <c r="N28" s="150"/>
      <c r="O28" s="5"/>
      <c r="P28" s="5"/>
      <c r="Q28" s="196" t="s">
        <v>115</v>
      </c>
    </row>
    <row r="29" spans="1:17" x14ac:dyDescent="0.2">
      <c r="A29" s="202"/>
      <c r="B29" s="5"/>
      <c r="C29" s="5"/>
      <c r="D29" s="150"/>
      <c r="E29" s="150"/>
      <c r="F29" s="5"/>
      <c r="G29" s="150"/>
      <c r="H29" s="5"/>
      <c r="I29" s="150"/>
      <c r="J29" s="5"/>
      <c r="K29" s="5"/>
      <c r="L29" s="152"/>
      <c r="M29" s="150"/>
      <c r="N29" s="150"/>
      <c r="O29" s="5"/>
      <c r="P29" s="5"/>
      <c r="Q29" s="196"/>
    </row>
    <row r="30" spans="1:17" x14ac:dyDescent="0.2">
      <c r="A30" s="202"/>
      <c r="B30" s="5"/>
      <c r="C30" s="5"/>
      <c r="D30" s="150"/>
      <c r="E30" s="150"/>
      <c r="F30" s="5"/>
      <c r="G30" s="150"/>
      <c r="H30" s="5"/>
      <c r="I30" s="150"/>
      <c r="J30" s="5"/>
      <c r="K30" s="5"/>
      <c r="L30" s="152"/>
      <c r="M30" s="150"/>
      <c r="N30" s="150"/>
      <c r="O30" s="5"/>
      <c r="P30" s="5"/>
      <c r="Q30" s="196"/>
    </row>
    <row r="31" spans="1:17" x14ac:dyDescent="0.2">
      <c r="A31" s="202"/>
      <c r="B31" s="5"/>
      <c r="C31" s="5"/>
      <c r="D31" s="150"/>
      <c r="E31" s="150"/>
      <c r="F31" s="5"/>
      <c r="G31" s="150"/>
      <c r="H31" s="5"/>
      <c r="I31" s="150"/>
      <c r="J31" s="5"/>
      <c r="K31" s="5"/>
      <c r="L31" s="152"/>
      <c r="M31" s="150"/>
      <c r="N31" s="150"/>
      <c r="O31" s="5"/>
      <c r="P31" s="5"/>
      <c r="Q31" s="196"/>
    </row>
    <row r="32" spans="1:17" x14ac:dyDescent="0.2">
      <c r="A32" s="202"/>
      <c r="B32" s="5"/>
      <c r="C32" s="5"/>
      <c r="D32" s="150"/>
      <c r="E32" s="150"/>
      <c r="F32" s="5"/>
      <c r="G32" s="150"/>
      <c r="H32" s="5"/>
      <c r="I32" s="150"/>
      <c r="J32" s="5"/>
      <c r="K32" s="5"/>
      <c r="L32" s="152"/>
      <c r="M32" s="150"/>
      <c r="N32" s="150"/>
      <c r="O32" s="5"/>
      <c r="P32" s="5"/>
      <c r="Q32" s="196"/>
    </row>
    <row r="33" spans="1:17" x14ac:dyDescent="0.2">
      <c r="A33" s="202"/>
      <c r="B33" s="5"/>
      <c r="C33" s="5"/>
      <c r="D33" s="150"/>
      <c r="E33" s="150"/>
      <c r="F33" s="5"/>
      <c r="G33" s="150"/>
      <c r="H33" s="5"/>
      <c r="I33" s="150"/>
      <c r="J33" s="5"/>
      <c r="K33" s="5"/>
      <c r="L33" s="152"/>
      <c r="M33" s="150"/>
      <c r="N33" s="150"/>
      <c r="O33" s="5"/>
      <c r="P33" s="5"/>
      <c r="Q33" s="196"/>
    </row>
    <row r="34" spans="1:17" x14ac:dyDescent="0.2">
      <c r="A34" s="202"/>
      <c r="B34" s="5"/>
      <c r="C34" s="5"/>
      <c r="D34" s="150"/>
      <c r="E34" s="150"/>
      <c r="F34" s="5"/>
      <c r="G34" s="150"/>
      <c r="H34" s="5"/>
      <c r="I34" s="150"/>
      <c r="J34" s="5"/>
      <c r="K34" s="5"/>
      <c r="L34" s="152"/>
      <c r="M34" s="150"/>
      <c r="N34" s="150"/>
      <c r="O34" s="5"/>
      <c r="P34" s="5"/>
      <c r="Q34" s="196"/>
    </row>
    <row r="35" spans="1:17" x14ac:dyDescent="0.2">
      <c r="A35" s="202"/>
      <c r="B35" s="5"/>
      <c r="C35" s="5"/>
      <c r="D35" s="150"/>
      <c r="E35" s="150"/>
      <c r="F35" s="5"/>
      <c r="G35" s="150"/>
      <c r="H35" s="5"/>
      <c r="I35" s="150"/>
      <c r="J35" s="5"/>
      <c r="K35" s="5"/>
      <c r="L35" s="152"/>
      <c r="M35" s="150"/>
      <c r="N35" s="150"/>
      <c r="O35" s="5"/>
      <c r="P35" s="5"/>
      <c r="Q35" s="196"/>
    </row>
    <row r="36" spans="1:17" ht="20.100000000000001" customHeight="1" x14ac:dyDescent="0.2">
      <c r="A36" s="202"/>
      <c r="B36" s="5"/>
      <c r="C36" s="5"/>
      <c r="D36" s="150"/>
      <c r="E36" s="150"/>
      <c r="F36" s="5"/>
      <c r="G36" s="5"/>
      <c r="H36" s="5"/>
      <c r="I36" s="150"/>
      <c r="J36" s="5"/>
      <c r="K36" s="5"/>
      <c r="L36" s="152"/>
      <c r="M36" s="150"/>
      <c r="N36" s="150"/>
      <c r="O36" s="5"/>
      <c r="P36" s="5"/>
      <c r="Q36" s="196"/>
    </row>
    <row r="37" spans="1:17" ht="20.100000000000001" customHeight="1" x14ac:dyDescent="0.2">
      <c r="A37" s="202"/>
      <c r="B37" s="5"/>
      <c r="C37" s="5"/>
      <c r="D37" s="150"/>
      <c r="E37" s="150"/>
      <c r="F37" s="5"/>
      <c r="G37" s="5"/>
      <c r="H37" s="5"/>
      <c r="I37" s="150"/>
      <c r="J37" s="5"/>
      <c r="K37" s="5"/>
      <c r="L37" s="152"/>
      <c r="M37" s="150"/>
      <c r="N37" s="150"/>
      <c r="O37" s="5"/>
      <c r="P37" s="5"/>
      <c r="Q37" s="196"/>
    </row>
    <row r="38" spans="1:17" ht="20.100000000000001" customHeight="1" x14ac:dyDescent="0.2">
      <c r="A38" s="647"/>
      <c r="B38" s="5"/>
      <c r="C38" s="5"/>
      <c r="D38" s="150"/>
      <c r="E38" s="150"/>
      <c r="F38" s="5"/>
      <c r="G38" s="5"/>
      <c r="H38" s="5"/>
      <c r="I38" s="150"/>
      <c r="J38" s="5"/>
      <c r="K38" s="5"/>
      <c r="L38" s="152"/>
      <c r="M38" s="150"/>
      <c r="N38" s="150"/>
      <c r="O38" s="5"/>
      <c r="P38" s="5"/>
      <c r="Q38" s="196"/>
    </row>
    <row r="39" spans="1:17" ht="20.100000000000001" customHeight="1" x14ac:dyDescent="0.2">
      <c r="A39" s="647"/>
      <c r="B39" s="5"/>
      <c r="C39" s="5"/>
      <c r="D39" s="150"/>
      <c r="E39" s="150"/>
      <c r="F39" s="5"/>
      <c r="G39" s="150"/>
      <c r="H39" s="5"/>
      <c r="I39" s="150"/>
      <c r="J39" s="5"/>
      <c r="K39" s="230" t="s">
        <v>148</v>
      </c>
      <c r="L39" s="152"/>
      <c r="M39" s="150"/>
      <c r="N39" s="150"/>
      <c r="O39" s="5"/>
      <c r="P39" s="5"/>
      <c r="Q39" s="196"/>
    </row>
    <row r="40" spans="1:17" ht="15.9" customHeight="1" x14ac:dyDescent="0.15">
      <c r="A40" s="647"/>
      <c r="B40" s="5"/>
      <c r="C40" s="5"/>
      <c r="D40" s="150"/>
      <c r="E40" s="150"/>
      <c r="F40" s="5"/>
      <c r="G40" s="150"/>
      <c r="H40" s="5"/>
      <c r="I40" s="226" t="s">
        <v>145</v>
      </c>
      <c r="J40" s="5"/>
      <c r="K40" s="233" t="s">
        <v>252</v>
      </c>
      <c r="L40" s="152"/>
      <c r="M40" s="150"/>
      <c r="N40" s="150"/>
      <c r="O40" s="5"/>
      <c r="P40" s="5"/>
      <c r="Q40" s="196"/>
    </row>
    <row r="41" spans="1:17" ht="18" customHeight="1" x14ac:dyDescent="0.15">
      <c r="A41" s="647"/>
      <c r="B41" s="655" t="s">
        <v>143</v>
      </c>
      <c r="C41" s="655" t="s">
        <v>54</v>
      </c>
      <c r="D41" s="295" t="s">
        <v>63</v>
      </c>
      <c r="E41" s="648" t="s">
        <v>141</v>
      </c>
      <c r="F41" s="55"/>
      <c r="G41" s="295" t="s">
        <v>78</v>
      </c>
      <c r="H41" s="297" t="s">
        <v>60</v>
      </c>
      <c r="I41" s="298" t="s">
        <v>144</v>
      </c>
      <c r="J41" s="5"/>
      <c r="K41" s="231" t="s">
        <v>150</v>
      </c>
      <c r="L41" s="232" t="s">
        <v>151</v>
      </c>
      <c r="M41" s="150"/>
      <c r="N41" s="150"/>
      <c r="O41" s="5"/>
      <c r="P41" s="5"/>
      <c r="Q41" s="196"/>
    </row>
    <row r="42" spans="1:17" s="50" customFormat="1" ht="18" customHeight="1" thickBot="1" x14ac:dyDescent="0.25">
      <c r="A42" s="647"/>
      <c r="B42" s="656"/>
      <c r="C42" s="656"/>
      <c r="D42" s="296" t="s">
        <v>142</v>
      </c>
      <c r="E42" s="649"/>
      <c r="F42" s="55"/>
      <c r="G42" s="296" t="s">
        <v>61</v>
      </c>
      <c r="H42" s="299" t="s">
        <v>62</v>
      </c>
      <c r="I42" s="300" t="s">
        <v>28</v>
      </c>
      <c r="J42" s="55"/>
      <c r="K42" s="537" t="s">
        <v>380</v>
      </c>
      <c r="L42" s="538">
        <f>VLOOKUP(K42,K45:L51,2,FALSE)</f>
        <v>0.62508714420693279</v>
      </c>
      <c r="M42" s="153"/>
      <c r="N42" s="153"/>
      <c r="O42" s="55"/>
      <c r="P42" s="55"/>
      <c r="Q42" s="197"/>
    </row>
    <row r="43" spans="1:17" ht="15.9" customHeight="1" thickTop="1" x14ac:dyDescent="0.15">
      <c r="A43" s="647"/>
      <c r="B43" s="315" t="s">
        <v>255</v>
      </c>
      <c r="C43" s="316" t="s">
        <v>256</v>
      </c>
      <c r="D43" s="279"/>
      <c r="E43" s="317">
        <f>マージン計算!H7</f>
        <v>0</v>
      </c>
      <c r="F43" s="318"/>
      <c r="G43" s="279">
        <f>E43</f>
        <v>0</v>
      </c>
      <c r="H43" s="533">
        <f>自給・移輸入率!C5</f>
        <v>0.64523593864062168</v>
      </c>
      <c r="I43" s="225">
        <f>G43*H43</f>
        <v>0</v>
      </c>
      <c r="J43" s="5"/>
      <c r="K43" s="12" t="s">
        <v>152</v>
      </c>
      <c r="L43" s="156"/>
      <c r="M43" s="150"/>
      <c r="N43" s="150"/>
      <c r="O43" s="5"/>
      <c r="P43" s="5"/>
      <c r="Q43" s="196"/>
    </row>
    <row r="44" spans="1:17" ht="15.9" customHeight="1" x14ac:dyDescent="0.2">
      <c r="A44" s="647"/>
      <c r="B44" s="319" t="s">
        <v>257</v>
      </c>
      <c r="C44" s="320" t="s">
        <v>258</v>
      </c>
      <c r="D44" s="279"/>
      <c r="E44" s="321">
        <f>マージン計算!H8</f>
        <v>0</v>
      </c>
      <c r="F44" s="318"/>
      <c r="G44" s="280">
        <f t="shared" ref="G44:G76" si="0">E44</f>
        <v>0</v>
      </c>
      <c r="H44" s="534">
        <f>自給・移輸入率!C6</f>
        <v>0.8563840864758927</v>
      </c>
      <c r="I44" s="143">
        <f t="shared" ref="I44:I76" si="1">G44*H44</f>
        <v>0</v>
      </c>
      <c r="J44" s="5"/>
      <c r="K44" s="234" t="s">
        <v>119</v>
      </c>
      <c r="L44" s="152"/>
      <c r="M44" s="150"/>
      <c r="N44" s="150"/>
      <c r="O44" s="5"/>
      <c r="P44" s="5"/>
      <c r="Q44" s="196"/>
    </row>
    <row r="45" spans="1:17" ht="15.9" customHeight="1" x14ac:dyDescent="0.2">
      <c r="A45" s="647"/>
      <c r="B45" s="319" t="s">
        <v>259</v>
      </c>
      <c r="C45" s="320" t="s">
        <v>260</v>
      </c>
      <c r="D45" s="279"/>
      <c r="E45" s="321">
        <f>マージン計算!H9</f>
        <v>0</v>
      </c>
      <c r="F45" s="318"/>
      <c r="G45" s="280">
        <f t="shared" si="0"/>
        <v>0</v>
      </c>
      <c r="H45" s="534">
        <f>自給・移輸入率!C7</f>
        <v>0.40991575388009316</v>
      </c>
      <c r="I45" s="143">
        <f t="shared" si="1"/>
        <v>0</v>
      </c>
      <c r="J45" s="5"/>
      <c r="K45" s="313" t="s">
        <v>344</v>
      </c>
      <c r="L45" s="312" t="s">
        <v>341</v>
      </c>
      <c r="M45" s="234" t="s">
        <v>55</v>
      </c>
      <c r="N45" s="234" t="s">
        <v>56</v>
      </c>
      <c r="O45" s="234" t="s">
        <v>343</v>
      </c>
      <c r="P45" s="234" t="s">
        <v>342</v>
      </c>
      <c r="Q45" s="196"/>
    </row>
    <row r="46" spans="1:17" ht="15.9" customHeight="1" x14ac:dyDescent="0.2">
      <c r="A46" s="647"/>
      <c r="B46" s="319" t="s">
        <v>263</v>
      </c>
      <c r="C46" s="320" t="s">
        <v>261</v>
      </c>
      <c r="D46" s="279"/>
      <c r="E46" s="321">
        <f>マージン計算!H10</f>
        <v>0</v>
      </c>
      <c r="F46" s="318"/>
      <c r="G46" s="280">
        <f t="shared" si="0"/>
        <v>0</v>
      </c>
      <c r="H46" s="534">
        <f>自給・移輸入率!C8</f>
        <v>5.2308604401407277E-2</v>
      </c>
      <c r="I46" s="143">
        <f t="shared" si="1"/>
        <v>0</v>
      </c>
      <c r="K46" s="311" t="s">
        <v>310</v>
      </c>
      <c r="L46" s="308"/>
      <c r="P46" s="637" t="s">
        <v>345</v>
      </c>
      <c r="Q46" s="196"/>
    </row>
    <row r="47" spans="1:17" ht="15.9" customHeight="1" x14ac:dyDescent="0.2">
      <c r="A47" s="647"/>
      <c r="B47" s="319">
        <v>11</v>
      </c>
      <c r="C47" s="320" t="s">
        <v>262</v>
      </c>
      <c r="D47" s="279">
        <v>140000</v>
      </c>
      <c r="E47" s="321">
        <f>マージン計算!H11</f>
        <v>90447.318941996418</v>
      </c>
      <c r="F47" s="318"/>
      <c r="G47" s="280">
        <f t="shared" si="0"/>
        <v>90447.318941996418</v>
      </c>
      <c r="H47" s="534">
        <f>自給・移輸入率!C9</f>
        <v>0.1685345543539698</v>
      </c>
      <c r="I47" s="143">
        <f t="shared" si="1"/>
        <v>15243.498590400737</v>
      </c>
      <c r="J47" s="5"/>
      <c r="K47" s="635" t="s">
        <v>380</v>
      </c>
      <c r="L47" s="642">
        <v>0.62508714420693279</v>
      </c>
      <c r="M47" s="150">
        <v>476510</v>
      </c>
      <c r="N47" s="150">
        <v>322114</v>
      </c>
      <c r="O47" s="5">
        <f t="shared" ref="O47:O53" si="2">N47/M47</f>
        <v>0.67598581351912868</v>
      </c>
      <c r="P47" s="5"/>
      <c r="Q47" s="196"/>
    </row>
    <row r="48" spans="1:17" ht="15.9" customHeight="1" x14ac:dyDescent="0.15">
      <c r="A48" s="647"/>
      <c r="B48" s="319">
        <v>15</v>
      </c>
      <c r="C48" s="320" t="s">
        <v>264</v>
      </c>
      <c r="D48" s="279">
        <v>92000</v>
      </c>
      <c r="E48" s="321">
        <f>マージン計算!H12</f>
        <v>49245.678290983196</v>
      </c>
      <c r="F48" s="318"/>
      <c r="G48" s="280">
        <f t="shared" si="0"/>
        <v>49245.678290983196</v>
      </c>
      <c r="H48" s="534">
        <f>自給・移輸入率!C10</f>
        <v>7.3574075753341517E-2</v>
      </c>
      <c r="I48" s="143">
        <f t="shared" si="1"/>
        <v>3623.2052651054837</v>
      </c>
      <c r="J48" s="5"/>
      <c r="K48" s="635" t="s">
        <v>379</v>
      </c>
      <c r="L48" s="636">
        <v>0.58956354993167903</v>
      </c>
      <c r="M48" s="150">
        <v>509734</v>
      </c>
      <c r="N48" s="150">
        <v>352862</v>
      </c>
      <c r="O48" s="5">
        <f t="shared" si="2"/>
        <v>0.69224732899904651</v>
      </c>
      <c r="P48" s="5"/>
      <c r="Q48" s="196"/>
    </row>
    <row r="49" spans="1:18" ht="15.9" customHeight="1" x14ac:dyDescent="0.2">
      <c r="A49" s="647"/>
      <c r="B49" s="319">
        <v>16</v>
      </c>
      <c r="C49" s="320" t="s">
        <v>265</v>
      </c>
      <c r="D49" s="279">
        <v>23200</v>
      </c>
      <c r="E49" s="321">
        <f>マージン計算!H13</f>
        <v>16321.073109734356</v>
      </c>
      <c r="F49" s="318"/>
      <c r="G49" s="280">
        <f t="shared" si="0"/>
        <v>16321.073109734356</v>
      </c>
      <c r="H49" s="534">
        <f>自給・移輸入率!C11</f>
        <v>0.30753116146768145</v>
      </c>
      <c r="I49" s="143">
        <f t="shared" si="1"/>
        <v>5019.2385698355502</v>
      </c>
      <c r="J49" s="5"/>
      <c r="K49" s="6" t="s">
        <v>377</v>
      </c>
      <c r="L49" s="52">
        <v>0.5970664530403601</v>
      </c>
      <c r="M49" s="150">
        <v>500429</v>
      </c>
      <c r="N49" s="150">
        <v>330244</v>
      </c>
      <c r="O49" s="5">
        <f t="shared" si="2"/>
        <v>0.65992178710666249</v>
      </c>
      <c r="P49" s="5"/>
      <c r="Q49" s="196"/>
    </row>
    <row r="50" spans="1:18" ht="15.9" customHeight="1" x14ac:dyDescent="0.2">
      <c r="A50" s="647"/>
      <c r="B50" s="319">
        <v>20</v>
      </c>
      <c r="C50" s="320" t="s">
        <v>266</v>
      </c>
      <c r="D50" s="279"/>
      <c r="E50" s="321">
        <f>マージン計算!H14</f>
        <v>0</v>
      </c>
      <c r="F50" s="318"/>
      <c r="G50" s="280">
        <f t="shared" si="0"/>
        <v>0</v>
      </c>
      <c r="H50" s="534">
        <f>自給・移輸入率!C12</f>
        <v>5.1861191133757201E-2</v>
      </c>
      <c r="I50" s="143">
        <f t="shared" si="1"/>
        <v>0</v>
      </c>
      <c r="J50" s="5"/>
      <c r="K50" s="6" t="s">
        <v>376</v>
      </c>
      <c r="L50" s="186">
        <v>0.55988244632597495</v>
      </c>
      <c r="M50" s="150">
        <v>469364</v>
      </c>
      <c r="N50" s="150">
        <v>318020</v>
      </c>
      <c r="O50" s="5">
        <f t="shared" si="2"/>
        <v>0.67755515974808467</v>
      </c>
      <c r="P50" s="5"/>
      <c r="Q50" s="196"/>
    </row>
    <row r="51" spans="1:18" ht="15.9" customHeight="1" x14ac:dyDescent="0.2">
      <c r="A51" s="647"/>
      <c r="B51" s="319">
        <v>21</v>
      </c>
      <c r="C51" s="320" t="s">
        <v>267</v>
      </c>
      <c r="D51" s="279"/>
      <c r="E51" s="321">
        <f>マージン計算!H15</f>
        <v>0</v>
      </c>
      <c r="F51" s="318"/>
      <c r="G51" s="280">
        <f t="shared" si="0"/>
        <v>0</v>
      </c>
      <c r="H51" s="534">
        <f>自給・移輸入率!C13</f>
        <v>3.5495573837728722E-2</v>
      </c>
      <c r="I51" s="143">
        <f t="shared" si="1"/>
        <v>0</v>
      </c>
      <c r="J51" s="5"/>
      <c r="K51" s="6" t="s">
        <v>375</v>
      </c>
      <c r="L51" s="186">
        <v>0.59005299975701597</v>
      </c>
      <c r="M51" s="150">
        <v>493126</v>
      </c>
      <c r="N51" s="150">
        <v>351492</v>
      </c>
      <c r="O51" s="5">
        <f t="shared" si="2"/>
        <v>0.71278334543301303</v>
      </c>
      <c r="P51" s="5"/>
      <c r="Q51" s="196"/>
    </row>
    <row r="52" spans="1:18" ht="15.9" customHeight="1" x14ac:dyDescent="0.2">
      <c r="A52" s="647"/>
      <c r="B52" s="319">
        <v>22</v>
      </c>
      <c r="C52" s="320" t="s">
        <v>349</v>
      </c>
      <c r="D52" s="279"/>
      <c r="E52" s="321">
        <f>マージン計算!H16</f>
        <v>0</v>
      </c>
      <c r="F52" s="318"/>
      <c r="G52" s="280">
        <f t="shared" si="0"/>
        <v>0</v>
      </c>
      <c r="H52" s="534">
        <f>自給・移輸入率!C14</f>
        <v>0.27014248014019482</v>
      </c>
      <c r="I52" s="143">
        <f t="shared" si="1"/>
        <v>0</v>
      </c>
      <c r="J52" s="5"/>
      <c r="K52" s="6"/>
      <c r="L52" s="52"/>
      <c r="M52" s="5"/>
      <c r="N52" s="150">
        <v>314231</v>
      </c>
      <c r="O52" s="5" t="e">
        <f t="shared" si="2"/>
        <v>#DIV/0!</v>
      </c>
      <c r="P52" s="5"/>
      <c r="Q52" s="196"/>
    </row>
    <row r="53" spans="1:18" ht="15.9" customHeight="1" x14ac:dyDescent="0.15">
      <c r="A53" s="647"/>
      <c r="B53" s="319">
        <v>25</v>
      </c>
      <c r="C53" s="320" t="s">
        <v>268</v>
      </c>
      <c r="D53" s="279"/>
      <c r="E53" s="321">
        <f>マージン計算!H17</f>
        <v>0</v>
      </c>
      <c r="F53" s="318"/>
      <c r="G53" s="280">
        <f t="shared" si="0"/>
        <v>0</v>
      </c>
      <c r="H53" s="534">
        <f>自給・移輸入率!C15</f>
        <v>0.56085885051352258</v>
      </c>
      <c r="I53" s="143">
        <f t="shared" si="1"/>
        <v>0</v>
      </c>
      <c r="J53" s="5"/>
      <c r="K53" s="235" t="s">
        <v>253</v>
      </c>
      <c r="M53" s="5"/>
      <c r="N53" s="150">
        <v>319537</v>
      </c>
      <c r="O53" s="5" t="e">
        <f t="shared" si="2"/>
        <v>#DIV/0!</v>
      </c>
      <c r="P53" s="5"/>
      <c r="Q53" s="196"/>
    </row>
    <row r="54" spans="1:18" ht="15.9" customHeight="1" x14ac:dyDescent="0.2">
      <c r="A54" s="647"/>
      <c r="B54" s="319">
        <v>26</v>
      </c>
      <c r="C54" s="320" t="s">
        <v>269</v>
      </c>
      <c r="D54" s="279"/>
      <c r="E54" s="321">
        <f>マージン計算!H18</f>
        <v>0</v>
      </c>
      <c r="F54" s="318"/>
      <c r="G54" s="280">
        <f t="shared" si="0"/>
        <v>0</v>
      </c>
      <c r="H54" s="534">
        <f>自給・移輸入率!C16</f>
        <v>0.21789816813389928</v>
      </c>
      <c r="I54" s="143">
        <f t="shared" si="1"/>
        <v>0</v>
      </c>
      <c r="J54" s="5"/>
      <c r="K54" s="234" t="s">
        <v>118</v>
      </c>
      <c r="M54" s="5"/>
      <c r="N54" s="150"/>
      <c r="O54" s="5"/>
      <c r="P54" s="5"/>
      <c r="Q54" s="196"/>
    </row>
    <row r="55" spans="1:18" ht="15.9" customHeight="1" x14ac:dyDescent="0.2">
      <c r="A55" s="647"/>
      <c r="B55" s="319">
        <v>27</v>
      </c>
      <c r="C55" s="320" t="s">
        <v>270</v>
      </c>
      <c r="D55" s="279"/>
      <c r="E55" s="321">
        <f>マージン計算!H19</f>
        <v>0</v>
      </c>
      <c r="F55" s="318"/>
      <c r="G55" s="280">
        <f t="shared" si="0"/>
        <v>0</v>
      </c>
      <c r="H55" s="534">
        <f>自給・移輸入率!C17</f>
        <v>0.19141894773723644</v>
      </c>
      <c r="I55" s="143">
        <f t="shared" si="1"/>
        <v>0</v>
      </c>
      <c r="J55" s="5"/>
      <c r="L55" s="1"/>
      <c r="M55" s="1"/>
      <c r="N55" s="150"/>
      <c r="O55" s="5"/>
      <c r="P55" s="5"/>
      <c r="Q55" s="196"/>
    </row>
    <row r="56" spans="1:18" ht="15.9" customHeight="1" x14ac:dyDescent="0.2">
      <c r="A56" s="647"/>
      <c r="B56" s="319">
        <v>28</v>
      </c>
      <c r="C56" s="320" t="s">
        <v>271</v>
      </c>
      <c r="D56" s="279"/>
      <c r="E56" s="321">
        <f>マージン計算!H20</f>
        <v>0</v>
      </c>
      <c r="F56" s="318"/>
      <c r="G56" s="280">
        <f t="shared" si="0"/>
        <v>0</v>
      </c>
      <c r="H56" s="534">
        <f>自給・移輸入率!C18</f>
        <v>0.15479076671729541</v>
      </c>
      <c r="I56" s="143">
        <f t="shared" si="1"/>
        <v>0</v>
      </c>
      <c r="J56" s="5"/>
      <c r="K56" s="5"/>
      <c r="L56" s="152"/>
      <c r="M56" s="5"/>
      <c r="N56" s="150"/>
      <c r="O56" s="5"/>
      <c r="P56" s="5"/>
      <c r="Q56" s="196"/>
    </row>
    <row r="57" spans="1:18" ht="15.9" customHeight="1" x14ac:dyDescent="0.2">
      <c r="A57" s="647"/>
      <c r="B57" s="319">
        <v>29</v>
      </c>
      <c r="C57" s="320" t="s">
        <v>350</v>
      </c>
      <c r="D57" s="279"/>
      <c r="E57" s="321">
        <f>マージン計算!H21</f>
        <v>0</v>
      </c>
      <c r="F57" s="318"/>
      <c r="G57" s="280">
        <f t="shared" si="0"/>
        <v>0</v>
      </c>
      <c r="H57" s="534">
        <f>自給・移輸入率!C19</f>
        <v>0.23449402462830726</v>
      </c>
      <c r="I57" s="143">
        <f t="shared" si="1"/>
        <v>0</v>
      </c>
      <c r="J57" s="5"/>
      <c r="K57" s="5"/>
      <c r="L57" s="152"/>
      <c r="M57" s="5"/>
      <c r="N57" s="150"/>
      <c r="O57" s="5"/>
      <c r="P57" s="5"/>
      <c r="Q57" s="196"/>
    </row>
    <row r="58" spans="1:18" ht="15.9" customHeight="1" x14ac:dyDescent="0.2">
      <c r="A58" s="647"/>
      <c r="B58" s="319">
        <v>30</v>
      </c>
      <c r="C58" s="320" t="s">
        <v>351</v>
      </c>
      <c r="D58" s="279"/>
      <c r="E58" s="321">
        <f>マージン計算!H22</f>
        <v>0</v>
      </c>
      <c r="F58" s="318"/>
      <c r="G58" s="280">
        <f t="shared" si="0"/>
        <v>0</v>
      </c>
      <c r="H58" s="534">
        <f>自給・移輸入率!C20</f>
        <v>0.65575035969815409</v>
      </c>
      <c r="I58" s="143">
        <f t="shared" si="1"/>
        <v>0</v>
      </c>
      <c r="J58" s="5"/>
      <c r="K58" s="5"/>
      <c r="L58" s="152"/>
      <c r="M58" s="5"/>
      <c r="N58" s="150"/>
      <c r="O58" s="5"/>
      <c r="P58" s="5"/>
      <c r="Q58" s="196"/>
    </row>
    <row r="59" spans="1:18" ht="15.9" customHeight="1" x14ac:dyDescent="0.2">
      <c r="A59" s="647"/>
      <c r="B59" s="319">
        <v>31</v>
      </c>
      <c r="C59" s="320" t="s">
        <v>352</v>
      </c>
      <c r="D59" s="279"/>
      <c r="E59" s="321">
        <f>マージン計算!H23</f>
        <v>0</v>
      </c>
      <c r="F59" s="322"/>
      <c r="G59" s="280">
        <f t="shared" si="0"/>
        <v>0</v>
      </c>
      <c r="H59" s="534">
        <f>自給・移輸入率!C21</f>
        <v>0.15292646048856229</v>
      </c>
      <c r="I59" s="143">
        <f t="shared" si="1"/>
        <v>0</v>
      </c>
      <c r="J59" s="5"/>
      <c r="K59" s="5"/>
      <c r="L59" s="152"/>
      <c r="M59" s="5"/>
      <c r="N59" s="150"/>
      <c r="O59" s="5"/>
      <c r="P59" s="5"/>
      <c r="Q59" s="196"/>
    </row>
    <row r="60" spans="1:18" ht="15.9" customHeight="1" x14ac:dyDescent="0.2">
      <c r="A60" s="647"/>
      <c r="B60" s="319">
        <v>32</v>
      </c>
      <c r="C60" s="320" t="s">
        <v>272</v>
      </c>
      <c r="D60" s="279"/>
      <c r="E60" s="321">
        <f>マージン計算!H24</f>
        <v>0</v>
      </c>
      <c r="F60" s="318"/>
      <c r="G60" s="280">
        <f t="shared" si="0"/>
        <v>0</v>
      </c>
      <c r="H60" s="534">
        <f>自給・移輸入率!C22</f>
        <v>7.6360752473255689E-3</v>
      </c>
      <c r="I60" s="143">
        <f t="shared" si="1"/>
        <v>0</v>
      </c>
      <c r="J60" s="5"/>
      <c r="K60" s="5"/>
      <c r="L60" s="152"/>
      <c r="M60" s="5"/>
      <c r="N60" s="150"/>
      <c r="O60" s="5"/>
      <c r="P60" s="5"/>
      <c r="Q60" s="190"/>
    </row>
    <row r="61" spans="1:18" ht="15.9" customHeight="1" x14ac:dyDescent="0.2">
      <c r="A61" s="647"/>
      <c r="B61" s="319">
        <v>33</v>
      </c>
      <c r="C61" s="320" t="s">
        <v>273</v>
      </c>
      <c r="D61" s="279"/>
      <c r="E61" s="321">
        <f>マージン計算!H25</f>
        <v>0</v>
      </c>
      <c r="F61" s="318"/>
      <c r="G61" s="280">
        <f t="shared" si="0"/>
        <v>0</v>
      </c>
      <c r="H61" s="534">
        <f>自給・移輸入率!C23</f>
        <v>0.25041266014902763</v>
      </c>
      <c r="I61" s="143">
        <f t="shared" si="1"/>
        <v>0</v>
      </c>
      <c r="J61" s="5"/>
      <c r="K61" s="5"/>
      <c r="L61" s="152"/>
      <c r="M61" s="5"/>
      <c r="N61" s="150"/>
      <c r="O61" s="5"/>
      <c r="P61" s="5"/>
      <c r="Q61" s="196"/>
    </row>
    <row r="62" spans="1:18" ht="15.9" customHeight="1" x14ac:dyDescent="0.2">
      <c r="A62" s="647"/>
      <c r="B62" s="319">
        <v>34</v>
      </c>
      <c r="C62" s="320" t="s">
        <v>353</v>
      </c>
      <c r="D62" s="279"/>
      <c r="E62" s="321">
        <f>マージン計算!H26</f>
        <v>0</v>
      </c>
      <c r="F62" s="318"/>
      <c r="G62" s="280">
        <f t="shared" si="0"/>
        <v>0</v>
      </c>
      <c r="H62" s="534">
        <f>自給・移輸入率!C24</f>
        <v>9.5154664819196988E-4</v>
      </c>
      <c r="I62" s="143">
        <f t="shared" si="1"/>
        <v>0</v>
      </c>
      <c r="J62" s="5"/>
      <c r="K62" s="5"/>
      <c r="L62" s="152"/>
      <c r="M62" s="1"/>
      <c r="N62" s="150"/>
      <c r="O62" s="5"/>
      <c r="P62" s="5"/>
      <c r="Q62" s="196"/>
    </row>
    <row r="63" spans="1:18" ht="15.9" customHeight="1" x14ac:dyDescent="0.2">
      <c r="A63" s="647"/>
      <c r="B63" s="319">
        <v>35</v>
      </c>
      <c r="C63" s="320" t="s">
        <v>274</v>
      </c>
      <c r="D63" s="279"/>
      <c r="E63" s="321">
        <f>マージン計算!H27</f>
        <v>0</v>
      </c>
      <c r="F63" s="318"/>
      <c r="G63" s="280">
        <f t="shared" si="0"/>
        <v>0</v>
      </c>
      <c r="H63" s="534">
        <f>自給・移輸入率!C25</f>
        <v>2.4678024320845204E-2</v>
      </c>
      <c r="I63" s="143">
        <f t="shared" si="1"/>
        <v>0</v>
      </c>
      <c r="J63" s="5"/>
      <c r="L63" s="152"/>
      <c r="M63" s="1"/>
      <c r="N63" s="150"/>
      <c r="O63" s="5"/>
      <c r="P63" s="5"/>
      <c r="Q63" s="190"/>
      <c r="R63"/>
    </row>
    <row r="64" spans="1:18" ht="15.9" customHeight="1" x14ac:dyDescent="0.2">
      <c r="A64" s="647"/>
      <c r="B64" s="319">
        <v>39</v>
      </c>
      <c r="C64" s="320" t="s">
        <v>354</v>
      </c>
      <c r="D64" s="279">
        <v>34800</v>
      </c>
      <c r="E64" s="321">
        <f>マージン計算!H28</f>
        <v>22310.472676550653</v>
      </c>
      <c r="F64" s="318"/>
      <c r="G64" s="280">
        <f t="shared" si="0"/>
        <v>22310.472676550653</v>
      </c>
      <c r="H64" s="534">
        <f>自給・移輸入率!C26</f>
        <v>0.22036476120568127</v>
      </c>
      <c r="I64" s="143">
        <f t="shared" si="1"/>
        <v>4916.4419837539617</v>
      </c>
      <c r="J64" s="5"/>
      <c r="K64" s="5"/>
      <c r="M64" s="150"/>
      <c r="N64" s="150"/>
      <c r="O64" s="5"/>
      <c r="P64" s="5"/>
      <c r="Q64" s="196"/>
    </row>
    <row r="65" spans="1:17" ht="15.9" customHeight="1" x14ac:dyDescent="0.2">
      <c r="A65" s="647"/>
      <c r="B65" s="319">
        <v>41</v>
      </c>
      <c r="C65" s="320" t="s">
        <v>275</v>
      </c>
      <c r="D65" s="279"/>
      <c r="E65" s="321">
        <f>マージン計算!H29</f>
        <v>0</v>
      </c>
      <c r="F65" s="318"/>
      <c r="G65" s="280">
        <f t="shared" si="0"/>
        <v>0</v>
      </c>
      <c r="H65" s="534">
        <f>自給・移輸入率!C27</f>
        <v>1</v>
      </c>
      <c r="I65" s="143">
        <f t="shared" si="1"/>
        <v>0</v>
      </c>
      <c r="J65" s="5"/>
      <c r="K65" s="5"/>
      <c r="L65" s="152"/>
      <c r="M65" s="150"/>
      <c r="N65" s="150"/>
      <c r="O65" s="5"/>
      <c r="P65" s="5"/>
      <c r="Q65" s="196"/>
    </row>
    <row r="66" spans="1:17" ht="15.9" customHeight="1" x14ac:dyDescent="0.2">
      <c r="A66" s="647"/>
      <c r="B66" s="319">
        <v>46</v>
      </c>
      <c r="C66" s="320" t="s">
        <v>388</v>
      </c>
      <c r="D66" s="279"/>
      <c r="E66" s="321">
        <f>マージン計算!H30</f>
        <v>0</v>
      </c>
      <c r="F66" s="318"/>
      <c r="G66" s="280">
        <f t="shared" si="0"/>
        <v>0</v>
      </c>
      <c r="H66" s="534">
        <f>自給・移輸入率!C28</f>
        <v>0.62909366281054369</v>
      </c>
      <c r="I66" s="143">
        <f t="shared" si="1"/>
        <v>0</v>
      </c>
      <c r="J66" s="5"/>
      <c r="K66" s="5"/>
      <c r="L66" s="152"/>
      <c r="M66" s="150"/>
      <c r="N66" s="150"/>
      <c r="O66" s="5"/>
      <c r="P66" s="5"/>
      <c r="Q66" s="196"/>
    </row>
    <row r="67" spans="1:17" ht="15.9" customHeight="1" x14ac:dyDescent="0.2">
      <c r="A67" s="647"/>
      <c r="B67" s="319">
        <v>47</v>
      </c>
      <c r="C67" s="320" t="s">
        <v>355</v>
      </c>
      <c r="D67" s="279"/>
      <c r="E67" s="321">
        <f>マージン計算!H31</f>
        <v>0</v>
      </c>
      <c r="F67" s="318"/>
      <c r="G67" s="280">
        <f t="shared" si="0"/>
        <v>0</v>
      </c>
      <c r="H67" s="534">
        <f>自給・移輸入率!C29</f>
        <v>1</v>
      </c>
      <c r="I67" s="143">
        <f t="shared" si="1"/>
        <v>0</v>
      </c>
      <c r="J67" s="5"/>
      <c r="K67" s="5"/>
      <c r="L67" s="152"/>
      <c r="M67" s="150"/>
      <c r="N67" s="150"/>
      <c r="O67" s="5"/>
      <c r="P67" s="5"/>
      <c r="Q67" s="196"/>
    </row>
    <row r="68" spans="1:17" ht="15.9" customHeight="1" x14ac:dyDescent="0.2">
      <c r="A68" s="647"/>
      <c r="B68" s="319">
        <v>48</v>
      </c>
      <c r="C68" s="320" t="s">
        <v>356</v>
      </c>
      <c r="D68" s="279"/>
      <c r="E68" s="321">
        <f>マージン計算!H32</f>
        <v>0</v>
      </c>
      <c r="F68" s="318"/>
      <c r="G68" s="280">
        <f t="shared" si="0"/>
        <v>0</v>
      </c>
      <c r="H68" s="534">
        <f>自給・移輸入率!C30</f>
        <v>1</v>
      </c>
      <c r="I68" s="143">
        <f t="shared" si="1"/>
        <v>0</v>
      </c>
      <c r="J68" s="5"/>
      <c r="K68" s="5"/>
      <c r="L68" s="152"/>
      <c r="M68" s="150"/>
      <c r="N68" s="150"/>
      <c r="O68" s="5"/>
      <c r="P68" s="5"/>
      <c r="Q68" s="196"/>
    </row>
    <row r="69" spans="1:17" ht="15.9" customHeight="1" x14ac:dyDescent="0.2">
      <c r="A69" s="647"/>
      <c r="B69" s="319">
        <v>51</v>
      </c>
      <c r="C69" s="320" t="s">
        <v>276</v>
      </c>
      <c r="D69" s="279"/>
      <c r="E69" s="321">
        <f>マージン計算!H33</f>
        <v>100573.35736422108</v>
      </c>
      <c r="F69" s="318"/>
      <c r="G69" s="280">
        <f t="shared" si="0"/>
        <v>100573.35736422108</v>
      </c>
      <c r="H69" s="534">
        <f>自給・移輸入率!C31</f>
        <v>0.49382988606300171</v>
      </c>
      <c r="I69" s="143">
        <f t="shared" si="1"/>
        <v>49666.129608146854</v>
      </c>
      <c r="J69" s="5"/>
      <c r="K69" s="5"/>
      <c r="L69" s="152"/>
      <c r="M69" s="150"/>
      <c r="N69" s="150"/>
      <c r="O69" s="5"/>
      <c r="P69" s="5"/>
      <c r="Q69" s="196"/>
    </row>
    <row r="70" spans="1:17" ht="15.9" customHeight="1" x14ac:dyDescent="0.2">
      <c r="A70" s="647"/>
      <c r="B70" s="319">
        <v>53</v>
      </c>
      <c r="C70" s="320" t="s">
        <v>277</v>
      </c>
      <c r="D70" s="279"/>
      <c r="E70" s="321">
        <f>マージン計算!H34</f>
        <v>0</v>
      </c>
      <c r="F70" s="318"/>
      <c r="G70" s="280">
        <f t="shared" si="0"/>
        <v>0</v>
      </c>
      <c r="H70" s="534">
        <f>自給・移輸入率!C32</f>
        <v>0.61377428415537905</v>
      </c>
      <c r="I70" s="143">
        <f t="shared" si="1"/>
        <v>0</v>
      </c>
      <c r="J70" s="5"/>
      <c r="K70" s="5"/>
      <c r="L70" s="152"/>
      <c r="M70" s="150"/>
      <c r="N70" s="150"/>
      <c r="O70" s="5"/>
      <c r="P70" s="5"/>
      <c r="Q70" s="196"/>
    </row>
    <row r="71" spans="1:17" ht="15.9" customHeight="1" x14ac:dyDescent="0.15">
      <c r="A71" s="647"/>
      <c r="B71" s="319">
        <v>55</v>
      </c>
      <c r="C71" s="320" t="s">
        <v>278</v>
      </c>
      <c r="D71" s="279"/>
      <c r="E71" s="321">
        <f>マージン計算!H35</f>
        <v>0</v>
      </c>
      <c r="F71" s="323"/>
      <c r="G71" s="280">
        <f t="shared" si="0"/>
        <v>0</v>
      </c>
      <c r="H71" s="534">
        <f>自給・移輸入率!C33</f>
        <v>1</v>
      </c>
      <c r="I71" s="143">
        <f t="shared" si="1"/>
        <v>0</v>
      </c>
      <c r="J71" s="5"/>
      <c r="K71" s="5"/>
      <c r="L71" s="152"/>
      <c r="M71" s="150"/>
      <c r="N71" s="150"/>
      <c r="O71" s="5"/>
      <c r="P71" s="5"/>
      <c r="Q71" s="196"/>
    </row>
    <row r="72" spans="1:17" ht="15.9" customHeight="1" x14ac:dyDescent="0.2">
      <c r="A72" s="647"/>
      <c r="B72" s="319">
        <v>57</v>
      </c>
      <c r="C72" s="320" t="s">
        <v>279</v>
      </c>
      <c r="D72" s="279">
        <v>150000</v>
      </c>
      <c r="E72" s="321">
        <f>マージン計算!H36</f>
        <v>161117.49368979607</v>
      </c>
      <c r="F72" s="318"/>
      <c r="G72" s="280">
        <f t="shared" si="0"/>
        <v>161117.49368979607</v>
      </c>
      <c r="H72" s="534">
        <f>自給・移輸入率!C34</f>
        <v>0.75060904331604561</v>
      </c>
      <c r="I72" s="143">
        <f t="shared" si="1"/>
        <v>120936.24779997685</v>
      </c>
      <c r="J72" s="5"/>
      <c r="K72" s="5"/>
      <c r="L72" s="152"/>
      <c r="M72" s="150"/>
      <c r="N72" s="150"/>
      <c r="O72" s="5"/>
      <c r="P72" s="5"/>
      <c r="Q72" s="196"/>
    </row>
    <row r="73" spans="1:17" ht="15.9" customHeight="1" x14ac:dyDescent="0.2">
      <c r="A73" s="647"/>
      <c r="B73" s="319">
        <v>59</v>
      </c>
      <c r="C73" s="320" t="s">
        <v>280</v>
      </c>
      <c r="D73" s="279"/>
      <c r="E73" s="321">
        <f>マージン計算!H37</f>
        <v>0</v>
      </c>
      <c r="F73" s="318"/>
      <c r="G73" s="280">
        <f t="shared" si="0"/>
        <v>0</v>
      </c>
      <c r="H73" s="534">
        <f>自給・移輸入率!C35</f>
        <v>0.7880714741838426</v>
      </c>
      <c r="I73" s="143">
        <f t="shared" si="1"/>
        <v>0</v>
      </c>
      <c r="J73" s="5"/>
      <c r="K73" s="5"/>
      <c r="L73" s="152"/>
      <c r="M73" s="150"/>
      <c r="N73" s="150"/>
      <c r="O73" s="5"/>
      <c r="P73" s="5"/>
      <c r="Q73" s="196"/>
    </row>
    <row r="74" spans="1:17" ht="15.9" customHeight="1" x14ac:dyDescent="0.2">
      <c r="A74" s="647"/>
      <c r="B74" s="319">
        <v>61</v>
      </c>
      <c r="C74" s="320" t="s">
        <v>281</v>
      </c>
      <c r="D74" s="279"/>
      <c r="E74" s="321">
        <f>マージン計算!H38</f>
        <v>0</v>
      </c>
      <c r="F74" s="318"/>
      <c r="G74" s="280">
        <f t="shared" si="0"/>
        <v>0</v>
      </c>
      <c r="H74" s="534">
        <f>自給・移輸入率!C36</f>
        <v>1</v>
      </c>
      <c r="I74" s="143">
        <f t="shared" si="1"/>
        <v>0</v>
      </c>
      <c r="J74" s="5"/>
      <c r="K74" s="5"/>
      <c r="L74" s="152"/>
      <c r="M74" s="150"/>
      <c r="N74" s="150"/>
      <c r="O74" s="5"/>
      <c r="P74" s="5"/>
      <c r="Q74" s="196"/>
    </row>
    <row r="75" spans="1:17" ht="15.9" customHeight="1" x14ac:dyDescent="0.2">
      <c r="A75" s="647"/>
      <c r="B75" s="319">
        <v>63</v>
      </c>
      <c r="C75" s="320" t="s">
        <v>282</v>
      </c>
      <c r="D75" s="279"/>
      <c r="E75" s="321">
        <f>マージン計算!H39</f>
        <v>0</v>
      </c>
      <c r="F75" s="318"/>
      <c r="G75" s="280">
        <f t="shared" si="0"/>
        <v>0</v>
      </c>
      <c r="H75" s="534">
        <f>自給・移輸入率!C37</f>
        <v>0.95522239103521578</v>
      </c>
      <c r="I75" s="143">
        <f t="shared" si="1"/>
        <v>0</v>
      </c>
      <c r="J75" s="5"/>
      <c r="K75" s="5"/>
      <c r="L75" s="152"/>
      <c r="M75" s="150"/>
      <c r="N75" s="150"/>
      <c r="O75" s="5"/>
      <c r="P75" s="5"/>
      <c r="Q75" s="196"/>
    </row>
    <row r="76" spans="1:17" ht="15.9" customHeight="1" x14ac:dyDescent="0.2">
      <c r="A76" s="647"/>
      <c r="B76" s="319">
        <v>64</v>
      </c>
      <c r="C76" s="320" t="s">
        <v>283</v>
      </c>
      <c r="D76" s="279"/>
      <c r="E76" s="321">
        <f>マージン計算!H40</f>
        <v>0</v>
      </c>
      <c r="F76" s="318"/>
      <c r="G76" s="280">
        <f t="shared" si="0"/>
        <v>0</v>
      </c>
      <c r="H76" s="534">
        <f>自給・移輸入率!C38</f>
        <v>0.99080284684038067</v>
      </c>
      <c r="I76" s="143">
        <f t="shared" si="1"/>
        <v>0</v>
      </c>
      <c r="J76" s="5"/>
      <c r="K76" s="5"/>
      <c r="L76" s="152"/>
      <c r="M76" s="150"/>
      <c r="N76" s="150"/>
      <c r="O76" s="5"/>
      <c r="P76" s="5"/>
      <c r="Q76" s="196"/>
    </row>
    <row r="77" spans="1:17" ht="15.9" customHeight="1" x14ac:dyDescent="0.2">
      <c r="A77" s="647"/>
      <c r="B77" s="319">
        <v>65</v>
      </c>
      <c r="C77" s="320" t="s">
        <v>357</v>
      </c>
      <c r="D77" s="279"/>
      <c r="E77" s="321">
        <f>マージン計算!H41</f>
        <v>0</v>
      </c>
      <c r="F77" s="318"/>
      <c r="G77" s="280">
        <f>E77</f>
        <v>0</v>
      </c>
      <c r="H77" s="534">
        <f>自給・移輸入率!C39</f>
        <v>0.98187347695267513</v>
      </c>
      <c r="I77" s="143">
        <f>G77*H77</f>
        <v>0</v>
      </c>
      <c r="J77" s="5"/>
      <c r="K77" s="5"/>
      <c r="L77" s="152"/>
      <c r="M77" s="150"/>
      <c r="N77" s="150"/>
      <c r="O77" s="5"/>
      <c r="P77" s="5"/>
      <c r="Q77" s="196"/>
    </row>
    <row r="78" spans="1:17" ht="15.9" customHeight="1" x14ac:dyDescent="0.2">
      <c r="A78" s="647"/>
      <c r="B78" s="324">
        <v>66</v>
      </c>
      <c r="C78" s="325" t="s">
        <v>284</v>
      </c>
      <c r="D78" s="279"/>
      <c r="E78" s="321">
        <f>マージン計算!H42</f>
        <v>0</v>
      </c>
      <c r="F78" s="318"/>
      <c r="G78" s="280">
        <f t="shared" ref="G78:G80" si="3">E78</f>
        <v>0</v>
      </c>
      <c r="H78" s="534">
        <f>自給・移輸入率!C40</f>
        <v>0.6805114875291528</v>
      </c>
      <c r="I78" s="143">
        <f t="shared" ref="I78:I80" si="4">G78*H78</f>
        <v>0</v>
      </c>
      <c r="J78" s="5"/>
      <c r="K78" s="5"/>
      <c r="L78" s="152"/>
      <c r="M78" s="150"/>
      <c r="N78" s="150"/>
      <c r="O78" s="5"/>
      <c r="P78" s="5"/>
      <c r="Q78" s="196"/>
    </row>
    <row r="79" spans="1:17" ht="15.9" customHeight="1" x14ac:dyDescent="0.2">
      <c r="A79" s="647"/>
      <c r="B79" s="324">
        <v>67</v>
      </c>
      <c r="C79" s="325" t="s">
        <v>285</v>
      </c>
      <c r="D79" s="279">
        <v>440000</v>
      </c>
      <c r="E79" s="321">
        <f>マージン計算!H43</f>
        <v>439984.60592671821</v>
      </c>
      <c r="F79" s="318"/>
      <c r="G79" s="280">
        <f t="shared" si="3"/>
        <v>439984.60592671821</v>
      </c>
      <c r="H79" s="534">
        <f>自給・移輸入率!C41</f>
        <v>0.82030496683323129</v>
      </c>
      <c r="I79" s="143">
        <f t="shared" si="4"/>
        <v>360921.55757184891</v>
      </c>
      <c r="J79" s="5"/>
      <c r="K79" s="5"/>
      <c r="L79" s="152"/>
      <c r="M79" s="150"/>
      <c r="N79" s="150"/>
      <c r="O79" s="5"/>
      <c r="P79" s="5"/>
      <c r="Q79" s="196"/>
    </row>
    <row r="80" spans="1:17" ht="15.9" customHeight="1" x14ac:dyDescent="0.2">
      <c r="A80" s="647"/>
      <c r="B80" s="324">
        <v>68</v>
      </c>
      <c r="C80" s="325" t="s">
        <v>286</v>
      </c>
      <c r="D80" s="279"/>
      <c r="E80" s="321">
        <f>マージン計算!H44</f>
        <v>0</v>
      </c>
      <c r="F80" s="318"/>
      <c r="G80" s="280">
        <f t="shared" si="3"/>
        <v>0</v>
      </c>
      <c r="H80" s="534">
        <f>自給・移輸入率!C42</f>
        <v>1</v>
      </c>
      <c r="I80" s="143">
        <f t="shared" si="4"/>
        <v>0</v>
      </c>
      <c r="J80" s="5"/>
      <c r="K80" s="5"/>
      <c r="L80" s="152"/>
      <c r="M80" s="150"/>
      <c r="N80" s="150"/>
      <c r="O80" s="5"/>
      <c r="P80" s="5"/>
      <c r="Q80" s="196"/>
    </row>
    <row r="81" spans="1:17" ht="15.9" customHeight="1" thickBot="1" x14ac:dyDescent="0.25">
      <c r="A81" s="647"/>
      <c r="B81" s="324">
        <v>69</v>
      </c>
      <c r="C81" s="325" t="s">
        <v>287</v>
      </c>
      <c r="D81" s="279"/>
      <c r="E81" s="326">
        <f>マージン計算!H45</f>
        <v>0</v>
      </c>
      <c r="F81" s="318"/>
      <c r="G81" s="281">
        <f>E81</f>
        <v>0</v>
      </c>
      <c r="H81" s="535">
        <f>自給・移輸入率!C43</f>
        <v>7.0739845855236627E-3</v>
      </c>
      <c r="I81" s="227">
        <f>G81*H81</f>
        <v>0</v>
      </c>
      <c r="J81" s="5"/>
      <c r="K81" s="5"/>
      <c r="L81" s="152"/>
      <c r="M81" s="150"/>
      <c r="N81" s="150"/>
      <c r="O81" s="5"/>
      <c r="P81" s="5"/>
      <c r="Q81" s="196"/>
    </row>
    <row r="82" spans="1:17" ht="20.100000000000001" customHeight="1" thickTop="1" x14ac:dyDescent="0.2">
      <c r="A82" s="647"/>
      <c r="B82" s="645" t="s">
        <v>147</v>
      </c>
      <c r="C82" s="646"/>
      <c r="D82" s="282">
        <f>SUM(D43:D81)</f>
        <v>880000</v>
      </c>
      <c r="E82" s="228">
        <f>SUM(E43:E81)</f>
        <v>880000</v>
      </c>
      <c r="F82" s="5"/>
      <c r="G82" s="228">
        <f>SUM(G43:G81)</f>
        <v>880000</v>
      </c>
      <c r="H82" s="536">
        <f>自給・移輸入率!C44</f>
        <v>0.6466848253430928</v>
      </c>
      <c r="I82" s="229">
        <f>SUM(I43:I81)</f>
        <v>560326.31938906829</v>
      </c>
      <c r="J82" s="5"/>
      <c r="K82" s="5"/>
      <c r="L82" s="152"/>
      <c r="M82" s="150"/>
      <c r="N82" s="150"/>
      <c r="O82" s="5"/>
      <c r="P82" s="5"/>
      <c r="Q82" s="196"/>
    </row>
    <row r="83" spans="1:17" ht="15" customHeight="1" x14ac:dyDescent="0.2">
      <c r="A83" s="202"/>
      <c r="B83" s="5"/>
      <c r="C83" s="5"/>
      <c r="D83" s="150"/>
      <c r="E83" s="150"/>
      <c r="F83" s="5"/>
      <c r="G83" s="5"/>
      <c r="H83" s="164"/>
      <c r="I83" s="150"/>
      <c r="J83" s="5"/>
      <c r="K83" s="5"/>
      <c r="L83" s="152"/>
      <c r="M83" s="150"/>
      <c r="N83" s="150"/>
      <c r="O83" s="5"/>
      <c r="P83" s="5"/>
      <c r="Q83" s="196"/>
    </row>
    <row r="84" spans="1:17" ht="15" customHeight="1" x14ac:dyDescent="0.2">
      <c r="A84" s="202"/>
      <c r="B84" s="5"/>
      <c r="C84" s="5"/>
      <c r="D84" s="150"/>
      <c r="E84" s="150"/>
      <c r="F84" s="5"/>
      <c r="G84" s="5"/>
      <c r="H84" s="150"/>
      <c r="I84" s="150"/>
      <c r="J84" s="5"/>
      <c r="K84" s="5"/>
      <c r="L84" s="152"/>
      <c r="M84" s="150"/>
      <c r="N84" s="150"/>
      <c r="O84" s="5"/>
      <c r="P84" s="5"/>
      <c r="Q84" s="196"/>
    </row>
    <row r="85" spans="1:17" ht="14.4" customHeight="1" x14ac:dyDescent="0.2">
      <c r="A85" s="202"/>
      <c r="B85" s="5"/>
      <c r="C85" s="5"/>
      <c r="D85" s="150"/>
      <c r="E85" s="150"/>
      <c r="F85" s="5"/>
      <c r="G85" s="5"/>
      <c r="H85" s="150"/>
      <c r="I85" s="150"/>
      <c r="J85" s="5"/>
      <c r="K85" s="5"/>
      <c r="L85" s="152"/>
      <c r="M85" s="150"/>
      <c r="N85" s="150"/>
      <c r="O85" s="5"/>
      <c r="P85" s="5"/>
      <c r="Q85" s="196"/>
    </row>
    <row r="86" spans="1:17" ht="14.4" customHeight="1" x14ac:dyDescent="0.2">
      <c r="A86" s="202"/>
      <c r="B86" s="5"/>
      <c r="C86" s="5"/>
      <c r="D86" s="150"/>
      <c r="E86" s="150"/>
      <c r="F86" s="5"/>
      <c r="G86" s="5"/>
      <c r="H86" s="150"/>
      <c r="I86" s="150"/>
      <c r="J86" s="5"/>
      <c r="K86" s="5"/>
      <c r="L86" s="152"/>
      <c r="M86" s="150"/>
      <c r="N86" s="150"/>
      <c r="O86" s="5"/>
      <c r="P86" s="5"/>
      <c r="Q86" s="196"/>
    </row>
    <row r="87" spans="1:17" ht="14.4" customHeight="1" x14ac:dyDescent="0.2">
      <c r="A87" s="202"/>
      <c r="B87" s="5"/>
      <c r="C87" s="5"/>
      <c r="D87" s="150"/>
      <c r="E87" s="150"/>
      <c r="F87" s="5"/>
      <c r="G87" s="5"/>
      <c r="H87" s="150"/>
      <c r="I87" s="150"/>
      <c r="J87" s="5"/>
      <c r="K87" s="5"/>
      <c r="L87" s="152"/>
      <c r="M87" s="150"/>
      <c r="N87" s="150"/>
      <c r="O87" s="5"/>
      <c r="P87" s="5"/>
      <c r="Q87" s="196"/>
    </row>
    <row r="88" spans="1:17" ht="14.4" customHeight="1" x14ac:dyDescent="0.2">
      <c r="A88" s="202"/>
      <c r="B88" s="5"/>
      <c r="C88" s="5"/>
      <c r="D88" s="150"/>
      <c r="E88" s="150"/>
      <c r="F88" s="5"/>
      <c r="G88" s="5"/>
      <c r="H88" s="150"/>
      <c r="I88" s="150"/>
      <c r="J88" s="5"/>
      <c r="K88" s="5"/>
      <c r="L88" s="152"/>
      <c r="M88" s="150"/>
      <c r="N88" s="150"/>
      <c r="O88" s="5"/>
      <c r="P88" s="5"/>
      <c r="Q88" s="196"/>
    </row>
    <row r="89" spans="1:17" x14ac:dyDescent="0.2">
      <c r="A89" s="202"/>
      <c r="K89" s="5"/>
      <c r="L89" s="152"/>
      <c r="M89" s="150"/>
      <c r="N89" s="150"/>
      <c r="O89" s="5"/>
      <c r="P89" s="5"/>
      <c r="Q89" s="196"/>
    </row>
    <row r="90" spans="1:17" x14ac:dyDescent="0.2">
      <c r="B90" s="198"/>
      <c r="C90" s="198"/>
      <c r="D90" s="199"/>
      <c r="E90" s="199"/>
      <c r="F90" s="198"/>
      <c r="G90" s="199"/>
      <c r="H90" s="198"/>
      <c r="I90" s="199"/>
      <c r="J90" s="198"/>
      <c r="K90" s="198"/>
      <c r="L90" s="200"/>
      <c r="M90" s="199"/>
      <c r="N90" s="199"/>
      <c r="O90" s="198"/>
      <c r="P90" s="198"/>
    </row>
    <row r="91" spans="1:17" x14ac:dyDescent="0.2">
      <c r="B91" s="5"/>
      <c r="C91" s="5"/>
      <c r="D91" s="150"/>
      <c r="E91" s="150"/>
      <c r="F91" s="5"/>
      <c r="G91" s="150"/>
      <c r="H91" s="5"/>
      <c r="I91" s="150"/>
      <c r="J91" s="5"/>
      <c r="K91" s="5"/>
      <c r="L91" s="152"/>
      <c r="M91" s="150"/>
      <c r="N91" s="150"/>
      <c r="O91" s="5"/>
      <c r="P91" s="5"/>
    </row>
    <row r="92" spans="1:17" x14ac:dyDescent="0.2">
      <c r="B92" s="5"/>
      <c r="C92" s="5"/>
      <c r="D92" s="150"/>
      <c r="E92" s="150"/>
      <c r="F92" s="5"/>
      <c r="G92" s="150"/>
      <c r="H92" s="5"/>
      <c r="I92" s="150"/>
      <c r="J92" s="5"/>
      <c r="K92" s="5"/>
      <c r="L92" s="152"/>
      <c r="M92" s="150"/>
      <c r="N92" s="150"/>
      <c r="O92" s="5"/>
      <c r="P92" s="5"/>
    </row>
    <row r="93" spans="1:17" x14ac:dyDescent="0.2">
      <c r="B93" s="5"/>
      <c r="C93" s="5"/>
      <c r="D93" s="150"/>
      <c r="E93" s="150"/>
      <c r="F93" s="5"/>
      <c r="G93" s="150"/>
      <c r="H93" s="5"/>
      <c r="I93" s="150"/>
      <c r="J93" s="5"/>
      <c r="K93" s="5"/>
      <c r="L93" s="152"/>
      <c r="M93" s="150"/>
      <c r="N93" s="150"/>
      <c r="O93" s="5"/>
      <c r="P93" s="5"/>
    </row>
    <row r="94" spans="1:17" x14ac:dyDescent="0.2">
      <c r="B94" s="5"/>
      <c r="C94" s="5"/>
      <c r="D94" s="150"/>
      <c r="E94" s="150"/>
      <c r="F94" s="5"/>
      <c r="G94" s="150"/>
      <c r="H94" s="5"/>
      <c r="I94" s="150"/>
      <c r="J94" s="5"/>
      <c r="K94" s="5"/>
      <c r="L94" s="152"/>
      <c r="M94" s="150"/>
      <c r="N94" s="150"/>
      <c r="O94" s="5"/>
      <c r="P94" s="5"/>
    </row>
    <row r="95" spans="1:17" x14ac:dyDescent="0.2">
      <c r="B95" s="5"/>
      <c r="C95" s="5"/>
      <c r="D95" s="150"/>
      <c r="E95" s="150"/>
      <c r="F95" s="5"/>
      <c r="G95" s="150"/>
      <c r="H95" s="5"/>
      <c r="I95" s="150"/>
      <c r="J95" s="5"/>
      <c r="K95" s="5"/>
      <c r="L95" s="152"/>
      <c r="M95" s="150"/>
      <c r="N95" s="150"/>
      <c r="O95" s="5"/>
      <c r="P95" s="5"/>
    </row>
    <row r="96" spans="1:17" x14ac:dyDescent="0.2">
      <c r="B96" s="5"/>
      <c r="C96" s="5"/>
      <c r="D96" s="150"/>
      <c r="E96" s="150"/>
      <c r="F96" s="5"/>
      <c r="G96" s="150"/>
      <c r="H96" s="5"/>
      <c r="I96" s="150"/>
      <c r="J96" s="5"/>
      <c r="K96" s="5"/>
      <c r="L96" s="152"/>
      <c r="M96" s="150"/>
      <c r="N96" s="150"/>
      <c r="O96" s="5"/>
      <c r="P96" s="5"/>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59" orientation="portrait" cellComments="asDisplayed" r:id="rId1"/>
  <headerFooter alignWithMargins="0"/>
  <ignoredErrors>
    <ignoredError sqref="G81 G43:G65 G66:G77 G78:G80" unlockedFormula="1"/>
    <ignoredError sqref="B43:B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workbookViewId="0">
      <selection activeCell="B1" sqref="B1"/>
    </sheetView>
  </sheetViews>
  <sheetFormatPr defaultColWidth="9" defaultRowHeight="13.2" x14ac:dyDescent="0.2"/>
  <cols>
    <col min="1" max="1" width="3" style="89" hidden="1" customWidth="1"/>
    <col min="2" max="2" width="3.21875" style="89" customWidth="1"/>
    <col min="3" max="3" width="2.44140625" style="89" customWidth="1"/>
    <col min="4" max="4" width="21.88671875" style="89" customWidth="1"/>
    <col min="5" max="5" width="3.33203125" style="90" customWidth="1"/>
    <col min="6" max="6" width="12.6640625" style="89" customWidth="1"/>
    <col min="7" max="7" width="3.33203125" style="90" customWidth="1"/>
    <col min="8" max="8" width="12.6640625" style="89" customWidth="1"/>
    <col min="9" max="9" width="3.33203125" style="90" customWidth="1"/>
    <col min="10" max="10" width="12.6640625" style="89" customWidth="1"/>
    <col min="11" max="11" width="3.21875" style="89" customWidth="1"/>
    <col min="12" max="16384" width="9" style="89"/>
  </cols>
  <sheetData>
    <row r="1" spans="1:15" ht="15" customHeight="1" x14ac:dyDescent="0.2">
      <c r="A1" s="251"/>
      <c r="B1" s="97"/>
      <c r="C1" s="97"/>
      <c r="D1" s="97"/>
      <c r="E1" s="96"/>
      <c r="F1" s="97"/>
      <c r="G1" s="96"/>
      <c r="H1" s="97"/>
      <c r="I1" s="96"/>
      <c r="J1" s="97"/>
      <c r="K1" s="97"/>
      <c r="L1" s="97"/>
      <c r="M1" s="97"/>
      <c r="N1" s="196"/>
      <c r="O1" s="1"/>
    </row>
    <row r="2" spans="1:15" ht="15" customHeight="1" x14ac:dyDescent="0.2">
      <c r="B2" s="97"/>
      <c r="C2" s="97"/>
      <c r="D2" s="97"/>
      <c r="E2" s="96"/>
      <c r="F2" s="97"/>
      <c r="G2" s="96"/>
      <c r="H2" s="97"/>
      <c r="I2" s="96"/>
      <c r="J2" s="97"/>
      <c r="K2" s="97"/>
      <c r="L2" s="97"/>
      <c r="M2" s="97"/>
      <c r="N2" s="190"/>
      <c r="O2"/>
    </row>
    <row r="3" spans="1:15" ht="30" customHeight="1" x14ac:dyDescent="0.2">
      <c r="B3" s="97"/>
      <c r="C3" s="97"/>
      <c r="D3" s="97"/>
      <c r="E3" s="96"/>
      <c r="F3" s="97"/>
      <c r="G3" s="96"/>
      <c r="H3" s="97"/>
      <c r="I3" s="96"/>
      <c r="J3" s="97"/>
      <c r="K3" s="97"/>
      <c r="L3" s="97"/>
      <c r="M3" s="97"/>
      <c r="N3" s="196"/>
      <c r="O3" s="1"/>
    </row>
    <row r="4" spans="1:15" ht="60" customHeight="1" x14ac:dyDescent="0.2">
      <c r="B4" s="97"/>
      <c r="C4" s="97"/>
      <c r="D4" s="148" t="s">
        <v>153</v>
      </c>
      <c r="E4" s="661" t="str">
        <f>IF(入力!C3="","",入力!C3)</f>
        <v>県内でイベントが開催された場合、来場者の消費がもたらす経済的効果</v>
      </c>
      <c r="F4" s="661"/>
      <c r="G4" s="661"/>
      <c r="H4" s="661"/>
      <c r="I4" s="661"/>
      <c r="J4" s="661"/>
      <c r="K4" s="661"/>
      <c r="L4" s="661"/>
      <c r="M4" s="97"/>
      <c r="N4" s="196"/>
      <c r="O4" s="1"/>
    </row>
    <row r="5" spans="1:15" ht="20.100000000000001" customHeight="1" x14ac:dyDescent="0.2">
      <c r="B5" s="97"/>
      <c r="C5" s="97"/>
      <c r="D5" s="97"/>
      <c r="E5" s="96"/>
      <c r="F5" s="97"/>
      <c r="G5" s="96"/>
      <c r="H5" s="97"/>
      <c r="I5" s="96"/>
      <c r="J5" s="97"/>
      <c r="K5" s="97"/>
      <c r="L5" s="97"/>
      <c r="M5" s="97"/>
      <c r="N5" s="204"/>
      <c r="O5" s="97"/>
    </row>
    <row r="6" spans="1:15" ht="20.100000000000001" customHeight="1" x14ac:dyDescent="0.2">
      <c r="B6" s="97" t="s">
        <v>79</v>
      </c>
      <c r="C6" s="95"/>
      <c r="D6" s="95"/>
      <c r="E6" s="55"/>
      <c r="F6" s="301" t="s">
        <v>120</v>
      </c>
      <c r="G6" s="157"/>
      <c r="H6" s="94"/>
      <c r="I6" s="55"/>
      <c r="J6" s="95"/>
      <c r="K6" s="95"/>
      <c r="L6" s="95"/>
      <c r="M6" s="97"/>
      <c r="N6" s="204"/>
      <c r="O6" s="97"/>
    </row>
    <row r="7" spans="1:15" ht="20.100000000000001" customHeight="1" x14ac:dyDescent="0.2">
      <c r="B7" s="97"/>
      <c r="C7" s="91" t="s">
        <v>78</v>
      </c>
      <c r="D7" s="92"/>
      <c r="E7" s="93" t="s">
        <v>80</v>
      </c>
      <c r="F7" s="283">
        <f>入力!G82/100000</f>
        <v>8.8000000000000007</v>
      </c>
      <c r="G7" s="94"/>
      <c r="H7" s="94"/>
      <c r="I7" s="55"/>
      <c r="J7" s="95"/>
      <c r="K7" s="95"/>
      <c r="L7" s="95"/>
      <c r="M7" s="97"/>
      <c r="N7" s="204"/>
      <c r="O7" s="97"/>
    </row>
    <row r="8" spans="1:15" ht="20.100000000000001" customHeight="1" x14ac:dyDescent="0.2">
      <c r="B8" s="97"/>
      <c r="C8" s="92" t="s">
        <v>113</v>
      </c>
      <c r="D8" s="92"/>
      <c r="E8" s="93" t="s">
        <v>81</v>
      </c>
      <c r="F8" s="481">
        <f>入力!I82/100000</f>
        <v>5.6032631938906832</v>
      </c>
      <c r="G8" s="94"/>
      <c r="H8" s="94"/>
      <c r="I8" s="55"/>
      <c r="J8" s="95"/>
      <c r="K8" s="95"/>
      <c r="L8" s="95"/>
      <c r="M8" s="97"/>
      <c r="N8" s="204"/>
      <c r="O8" s="97"/>
    </row>
    <row r="9" spans="1:15" ht="15" customHeight="1" x14ac:dyDescent="0.2">
      <c r="B9" s="97"/>
      <c r="C9" s="95"/>
      <c r="D9" s="95"/>
      <c r="E9" s="96"/>
      <c r="F9" s="97"/>
      <c r="G9" s="55"/>
      <c r="H9" s="95"/>
      <c r="I9" s="55"/>
      <c r="J9" s="95"/>
      <c r="K9" s="95"/>
      <c r="L9" s="95"/>
      <c r="M9" s="97"/>
      <c r="N9" s="204"/>
      <c r="O9" s="97"/>
    </row>
    <row r="10" spans="1:15" ht="20.100000000000001" customHeight="1" x14ac:dyDescent="0.2">
      <c r="B10" s="97"/>
      <c r="C10" s="92" t="s">
        <v>82</v>
      </c>
      <c r="D10" s="92"/>
      <c r="E10" s="93" t="s">
        <v>83</v>
      </c>
      <c r="F10" s="539">
        <f>入力!L42</f>
        <v>0.62508714420693279</v>
      </c>
      <c r="G10" s="95"/>
      <c r="H10" s="95"/>
      <c r="I10" s="55"/>
      <c r="J10" s="95"/>
      <c r="K10" s="95"/>
      <c r="L10" s="95"/>
      <c r="M10" s="97"/>
      <c r="N10" s="204"/>
      <c r="O10" s="97"/>
    </row>
    <row r="11" spans="1:15" ht="20.100000000000001" customHeight="1" x14ac:dyDescent="0.2">
      <c r="B11" s="97"/>
      <c r="C11" s="95"/>
      <c r="D11" s="95" t="str">
        <f>IF(入力!K42="その他",入力!P46,入力!K53&amp;"　〔 "&amp;入力!K42&amp;" 〕")</f>
        <v>松江市の平均消費性向　（総務省「家計調査」）　〔 令和６年平均 〕</v>
      </c>
      <c r="E11" s="55"/>
      <c r="F11" s="95"/>
      <c r="G11" s="55"/>
      <c r="H11" s="95"/>
      <c r="I11" s="55"/>
      <c r="J11" s="95"/>
      <c r="K11" s="95"/>
      <c r="L11" s="95"/>
      <c r="M11" s="97"/>
      <c r="N11" s="204"/>
      <c r="O11" s="97"/>
    </row>
    <row r="12" spans="1:15" ht="20.100000000000001" customHeight="1" x14ac:dyDescent="0.2">
      <c r="B12" s="97"/>
      <c r="C12" s="95"/>
      <c r="D12" s="95"/>
      <c r="E12" s="55"/>
      <c r="F12" s="95"/>
      <c r="G12" s="55"/>
      <c r="H12" s="95"/>
      <c r="I12" s="55"/>
      <c r="J12" s="95"/>
      <c r="K12" s="95"/>
      <c r="L12" s="95"/>
      <c r="M12" s="97"/>
      <c r="N12" s="204"/>
      <c r="O12" s="97"/>
    </row>
    <row r="13" spans="1:15" ht="20.100000000000001" customHeight="1" x14ac:dyDescent="0.2">
      <c r="B13" s="97" t="s">
        <v>84</v>
      </c>
      <c r="C13" s="95"/>
      <c r="D13" s="95"/>
      <c r="E13" s="55"/>
      <c r="F13" s="182"/>
      <c r="G13" s="157"/>
      <c r="H13" s="95"/>
      <c r="I13" s="55"/>
      <c r="J13" s="301" t="str">
        <f>F6</f>
        <v>（ 単位：億円 ）</v>
      </c>
      <c r="K13" s="95"/>
      <c r="L13" s="95"/>
      <c r="M13" s="97"/>
      <c r="N13" s="204"/>
      <c r="O13" s="97"/>
    </row>
    <row r="14" spans="1:15" ht="15" customHeight="1" x14ac:dyDescent="0.2">
      <c r="B14" s="97"/>
      <c r="C14" s="98"/>
      <c r="D14" s="99"/>
      <c r="E14" s="657" t="s">
        <v>85</v>
      </c>
      <c r="F14" s="658"/>
      <c r="G14" s="100"/>
      <c r="H14" s="101"/>
      <c r="I14" s="100"/>
      <c r="J14" s="99"/>
      <c r="K14" s="664" t="s">
        <v>157</v>
      </c>
      <c r="L14" s="665"/>
      <c r="M14" s="97"/>
      <c r="N14" s="204"/>
      <c r="O14" s="97"/>
    </row>
    <row r="15" spans="1:15" ht="15" customHeight="1" x14ac:dyDescent="0.2">
      <c r="B15" s="97"/>
      <c r="C15" s="102"/>
      <c r="D15" s="103"/>
      <c r="E15" s="102"/>
      <c r="F15" s="97"/>
      <c r="G15" s="104" t="s">
        <v>86</v>
      </c>
      <c r="H15" s="105"/>
      <c r="I15" s="106"/>
      <c r="J15" s="99"/>
      <c r="K15" s="666"/>
      <c r="L15" s="667"/>
      <c r="M15" s="97"/>
      <c r="N15" s="204"/>
      <c r="O15" s="97"/>
    </row>
    <row r="16" spans="1:15" ht="15" customHeight="1" x14ac:dyDescent="0.2">
      <c r="B16" s="97"/>
      <c r="C16" s="107"/>
      <c r="D16" s="108"/>
      <c r="E16" s="107"/>
      <c r="F16" s="109"/>
      <c r="G16" s="110"/>
      <c r="H16" s="111"/>
      <c r="I16" s="662" t="s">
        <v>87</v>
      </c>
      <c r="J16" s="663"/>
      <c r="K16" s="668"/>
      <c r="L16" s="669"/>
      <c r="M16" s="97"/>
      <c r="N16" s="204"/>
      <c r="O16" s="97"/>
    </row>
    <row r="17" spans="2:15" ht="20.100000000000001" customHeight="1" x14ac:dyDescent="0.2">
      <c r="B17" s="97"/>
      <c r="C17" s="112" t="s">
        <v>155</v>
      </c>
      <c r="D17" s="113"/>
      <c r="E17" s="114" t="s">
        <v>88</v>
      </c>
      <c r="F17" s="482">
        <f>計算!F49/100000</f>
        <v>5.6032631938906832</v>
      </c>
      <c r="G17" s="115" t="s">
        <v>89</v>
      </c>
      <c r="H17" s="486">
        <f>計算!H49/100000</f>
        <v>3.0915444744256657</v>
      </c>
      <c r="I17" s="115" t="s">
        <v>90</v>
      </c>
      <c r="J17" s="486">
        <f>計算!J49/100000</f>
        <v>1.8593633700969443</v>
      </c>
      <c r="K17" s="116"/>
      <c r="L17" s="670">
        <f>計算!F328</f>
        <v>109.85100812346627</v>
      </c>
      <c r="M17" s="97"/>
      <c r="N17" s="204"/>
      <c r="O17" s="97"/>
    </row>
    <row r="18" spans="2:15" ht="20.100000000000001" customHeight="1" x14ac:dyDescent="0.2">
      <c r="B18" s="97"/>
      <c r="C18" s="117" t="s">
        <v>315</v>
      </c>
      <c r="D18" s="118"/>
      <c r="E18" s="119" t="s">
        <v>91</v>
      </c>
      <c r="F18" s="483">
        <f>計算!F142/100000</f>
        <v>1.7344238198597985</v>
      </c>
      <c r="G18" s="120" t="s">
        <v>92</v>
      </c>
      <c r="H18" s="487">
        <f>計算!H142/100000</f>
        <v>1.0227129782323263</v>
      </c>
      <c r="I18" s="120" t="s">
        <v>93</v>
      </c>
      <c r="J18" s="487">
        <f>計算!J142/100000</f>
        <v>0.51117506252688805</v>
      </c>
      <c r="K18" s="116"/>
      <c r="L18" s="671"/>
      <c r="M18" s="97"/>
      <c r="N18" s="204"/>
      <c r="O18" s="97"/>
    </row>
    <row r="19" spans="2:15" ht="20.100000000000001" customHeight="1" x14ac:dyDescent="0.2">
      <c r="B19" s="97"/>
      <c r="C19" s="117" t="s">
        <v>316</v>
      </c>
      <c r="D19" s="118"/>
      <c r="E19" s="119" t="s">
        <v>94</v>
      </c>
      <c r="F19" s="483">
        <f>計算!D235/100000</f>
        <v>1.2237892118419162</v>
      </c>
      <c r="G19" s="120" t="s">
        <v>106</v>
      </c>
      <c r="H19" s="487">
        <f>計算!F235/100000</f>
        <v>0.79486712514875457</v>
      </c>
      <c r="I19" s="284" t="s">
        <v>243</v>
      </c>
      <c r="J19" s="487">
        <f>計算!H235/100000</f>
        <v>0.33122188951097065</v>
      </c>
      <c r="K19" s="116"/>
      <c r="L19" s="671"/>
      <c r="M19" s="97"/>
      <c r="N19" s="204"/>
      <c r="O19" s="97"/>
    </row>
    <row r="20" spans="2:15" ht="20.100000000000001" customHeight="1" x14ac:dyDescent="0.2">
      <c r="B20" s="97"/>
      <c r="C20" s="121" t="s">
        <v>317</v>
      </c>
      <c r="D20" s="122"/>
      <c r="E20" s="123" t="s">
        <v>95</v>
      </c>
      <c r="F20" s="484">
        <f>計算!D281/100000</f>
        <v>8.5614762255923988</v>
      </c>
      <c r="G20" s="124" t="s">
        <v>96</v>
      </c>
      <c r="H20" s="488">
        <f>計算!E281/100000</f>
        <v>4.9091245778067467</v>
      </c>
      <c r="I20" s="124" t="s">
        <v>97</v>
      </c>
      <c r="J20" s="488">
        <f>計算!F281/100000</f>
        <v>2.7017603221348034</v>
      </c>
      <c r="K20" s="125"/>
      <c r="L20" s="672"/>
      <c r="M20" s="97"/>
      <c r="N20" s="204"/>
      <c r="O20" s="97"/>
    </row>
    <row r="21" spans="2:15" ht="20.100000000000001" customHeight="1" x14ac:dyDescent="0.2">
      <c r="B21" s="97"/>
      <c r="C21" s="659" t="s">
        <v>158</v>
      </c>
      <c r="D21" s="660"/>
      <c r="E21" s="126"/>
      <c r="F21" s="485">
        <f>IF(ISERROR(F20/F7),"",F20/F7)</f>
        <v>0.97289502563549979</v>
      </c>
      <c r="G21" s="158"/>
      <c r="H21" s="207"/>
      <c r="I21" s="158"/>
      <c r="J21" s="127"/>
      <c r="K21" s="127"/>
      <c r="L21" s="97"/>
      <c r="M21" s="97"/>
      <c r="N21" s="204"/>
      <c r="O21" s="97"/>
    </row>
    <row r="22" spans="2:15" ht="18" customHeight="1" x14ac:dyDescent="0.15">
      <c r="B22" s="97"/>
      <c r="C22" s="55"/>
      <c r="D22" s="233" t="s">
        <v>156</v>
      </c>
      <c r="E22" s="96"/>
      <c r="F22" s="146"/>
      <c r="G22" s="158"/>
      <c r="H22" s="127"/>
      <c r="I22" s="158"/>
      <c r="J22" s="127"/>
      <c r="K22" s="127"/>
      <c r="L22" s="97"/>
      <c r="M22" s="97"/>
      <c r="N22" s="204"/>
      <c r="O22" s="97"/>
    </row>
    <row r="23" spans="2:15" ht="18" customHeight="1" x14ac:dyDescent="0.2">
      <c r="B23" s="97"/>
      <c r="C23" s="97"/>
      <c r="D23" s="95" t="s">
        <v>250</v>
      </c>
      <c r="E23" s="96"/>
      <c r="F23" s="97"/>
      <c r="G23" s="96"/>
      <c r="H23" s="97"/>
      <c r="I23" s="96"/>
      <c r="J23" s="97"/>
      <c r="K23" s="97"/>
      <c r="L23" s="97"/>
      <c r="M23" s="97"/>
      <c r="N23" s="204"/>
      <c r="O23" s="97"/>
    </row>
    <row r="24" spans="2:15" ht="20.100000000000001" customHeight="1" x14ac:dyDescent="0.2">
      <c r="B24" s="97"/>
      <c r="C24" s="97"/>
      <c r="D24" s="97"/>
      <c r="E24" s="96"/>
      <c r="F24" s="97"/>
      <c r="G24" s="96"/>
      <c r="H24" s="97"/>
      <c r="I24" s="96"/>
      <c r="J24" s="97"/>
      <c r="K24" s="97"/>
      <c r="L24" s="97"/>
      <c r="M24" s="97"/>
      <c r="N24" s="204"/>
      <c r="O24" s="97"/>
    </row>
    <row r="25" spans="2:15" ht="20.100000000000001" customHeight="1" x14ac:dyDescent="0.2">
      <c r="B25" s="97" t="s">
        <v>98</v>
      </c>
      <c r="C25" s="97"/>
      <c r="D25" s="97"/>
      <c r="E25" s="96"/>
      <c r="F25" s="97"/>
      <c r="G25" s="96"/>
      <c r="H25" s="97"/>
      <c r="I25" s="96"/>
      <c r="J25" s="97"/>
      <c r="K25" s="97"/>
      <c r="L25" s="97"/>
      <c r="M25" s="97"/>
      <c r="N25" s="204"/>
      <c r="O25" s="97"/>
    </row>
    <row r="26" spans="2:15" ht="20.100000000000001" customHeight="1" x14ac:dyDescent="0.2">
      <c r="B26" s="159" t="s">
        <v>99</v>
      </c>
      <c r="D26" s="97"/>
      <c r="E26" s="96"/>
      <c r="F26" s="97"/>
      <c r="G26" s="96"/>
      <c r="H26" s="97"/>
      <c r="I26" s="96"/>
      <c r="J26" s="97"/>
      <c r="K26" s="97"/>
      <c r="L26" s="97"/>
      <c r="M26" s="97"/>
      <c r="N26" s="204"/>
      <c r="O26" s="97"/>
    </row>
    <row r="27" spans="2:15" ht="20.100000000000001" customHeight="1" x14ac:dyDescent="0.2">
      <c r="B27" s="159" t="s">
        <v>100</v>
      </c>
      <c r="D27" s="97"/>
      <c r="E27" s="96"/>
      <c r="F27" s="97"/>
      <c r="G27" s="96"/>
      <c r="H27" s="97"/>
      <c r="I27" s="96"/>
      <c r="J27" s="97"/>
      <c r="K27" s="97"/>
      <c r="L27" s="97"/>
      <c r="M27" s="97"/>
      <c r="N27" s="204"/>
      <c r="O27" s="97"/>
    </row>
    <row r="28" spans="2:15" ht="20.100000000000001" customHeight="1" x14ac:dyDescent="0.2">
      <c r="B28" s="159" t="s">
        <v>101</v>
      </c>
      <c r="D28" s="97"/>
      <c r="E28" s="96"/>
      <c r="F28" s="97"/>
      <c r="G28" s="96"/>
      <c r="H28" s="97"/>
      <c r="I28" s="96"/>
      <c r="J28" s="97"/>
      <c r="K28" s="97"/>
      <c r="L28" s="97"/>
      <c r="M28" s="97"/>
      <c r="N28" s="204"/>
      <c r="O28" s="97"/>
    </row>
    <row r="29" spans="2:15" ht="20.100000000000001" customHeight="1" x14ac:dyDescent="0.2">
      <c r="B29" s="159" t="s">
        <v>102</v>
      </c>
      <c r="D29" s="97"/>
      <c r="E29" s="96"/>
      <c r="F29" s="97"/>
      <c r="G29" s="96"/>
      <c r="H29" s="97"/>
      <c r="I29" s="96"/>
      <c r="J29" s="97"/>
      <c r="K29" s="97"/>
      <c r="L29" s="97"/>
      <c r="M29" s="97"/>
      <c r="N29" s="204"/>
      <c r="O29" s="97"/>
    </row>
    <row r="30" spans="2:15" ht="20.100000000000001" customHeight="1" x14ac:dyDescent="0.2">
      <c r="B30" s="159" t="s">
        <v>103</v>
      </c>
      <c r="D30" s="97"/>
      <c r="E30" s="96"/>
      <c r="F30" s="97"/>
      <c r="G30" s="96"/>
      <c r="H30" s="97"/>
      <c r="I30" s="96"/>
      <c r="J30" s="97"/>
      <c r="K30" s="97"/>
      <c r="L30" s="97"/>
      <c r="M30" s="97"/>
      <c r="N30" s="204"/>
      <c r="O30" s="97"/>
    </row>
    <row r="31" spans="2:15" ht="20.100000000000001" customHeight="1" x14ac:dyDescent="0.2">
      <c r="B31" s="159" t="s">
        <v>313</v>
      </c>
      <c r="D31" s="97"/>
      <c r="E31" s="96"/>
      <c r="F31" s="97"/>
      <c r="G31" s="96"/>
      <c r="H31" s="97"/>
      <c r="I31" s="96"/>
      <c r="J31" s="97"/>
      <c r="K31" s="97"/>
      <c r="L31" s="97"/>
      <c r="M31" s="97"/>
      <c r="N31" s="204"/>
      <c r="O31" s="97"/>
    </row>
    <row r="32" spans="2:15" ht="20.100000000000001" customHeight="1" x14ac:dyDescent="0.2">
      <c r="B32" s="159" t="s">
        <v>104</v>
      </c>
      <c r="D32" s="97"/>
      <c r="E32" s="96"/>
      <c r="F32" s="97"/>
      <c r="G32" s="96"/>
      <c r="H32" s="97"/>
      <c r="I32" s="96"/>
      <c r="J32" s="97"/>
      <c r="K32" s="97"/>
      <c r="L32" s="97"/>
      <c r="M32" s="97"/>
      <c r="N32" s="204"/>
      <c r="O32" s="97"/>
    </row>
    <row r="33" spans="2:15" ht="20.100000000000001" customHeight="1" x14ac:dyDescent="0.2">
      <c r="B33" s="97"/>
      <c r="C33" s="97"/>
      <c r="D33" s="97"/>
      <c r="E33" s="96"/>
      <c r="F33" s="97"/>
      <c r="G33" s="96"/>
      <c r="H33" s="97"/>
      <c r="I33" s="96"/>
      <c r="J33" s="97"/>
      <c r="K33" s="97"/>
      <c r="L33" s="97"/>
      <c r="M33" s="97"/>
      <c r="N33" s="204"/>
      <c r="O33" s="97"/>
    </row>
    <row r="34" spans="2:15" ht="20.100000000000001" customHeight="1" x14ac:dyDescent="0.2">
      <c r="B34" s="97" t="s">
        <v>105</v>
      </c>
      <c r="C34" s="97"/>
      <c r="D34" s="97"/>
      <c r="E34" s="96"/>
      <c r="F34" s="97"/>
      <c r="G34" s="96"/>
      <c r="H34" s="97"/>
      <c r="I34" s="96"/>
      <c r="J34" s="97"/>
      <c r="K34" s="97"/>
      <c r="L34" s="97"/>
      <c r="M34" s="97"/>
      <c r="N34" s="204"/>
      <c r="O34" s="97"/>
    </row>
    <row r="35" spans="2:15" ht="20.100000000000001" customHeight="1" x14ac:dyDescent="0.2">
      <c r="B35" s="169" t="s">
        <v>389</v>
      </c>
      <c r="C35" s="169"/>
      <c r="E35" s="170"/>
      <c r="F35" s="169"/>
      <c r="G35" s="170"/>
      <c r="H35" s="169"/>
      <c r="I35" s="170"/>
      <c r="J35" s="169"/>
      <c r="K35" s="169"/>
      <c r="L35" s="169"/>
      <c r="M35" s="97"/>
      <c r="N35" s="204"/>
      <c r="O35" s="97"/>
    </row>
    <row r="36" spans="2:15" ht="20.100000000000001" customHeight="1" x14ac:dyDescent="0.2">
      <c r="B36" s="238" t="s">
        <v>314</v>
      </c>
      <c r="C36" s="238"/>
      <c r="E36" s="238"/>
      <c r="F36" s="238"/>
      <c r="G36" s="238"/>
      <c r="H36" s="238"/>
      <c r="I36" s="238"/>
      <c r="J36" s="238"/>
      <c r="K36" s="237"/>
      <c r="L36" s="237"/>
      <c r="M36" s="97"/>
      <c r="N36" s="204"/>
      <c r="O36" s="97"/>
    </row>
    <row r="37" spans="2:15" ht="20.100000000000001" customHeight="1" x14ac:dyDescent="0.2">
      <c r="B37" s="238" t="s">
        <v>254</v>
      </c>
      <c r="C37" s="238"/>
      <c r="E37" s="238"/>
      <c r="F37" s="238"/>
      <c r="G37" s="238"/>
      <c r="H37" s="238"/>
      <c r="I37" s="238"/>
      <c r="J37" s="238"/>
      <c r="K37" s="237"/>
      <c r="L37" s="237"/>
      <c r="M37" s="97"/>
      <c r="N37" s="204"/>
      <c r="O37" s="97"/>
    </row>
    <row r="38" spans="2:15" ht="15" customHeight="1" x14ac:dyDescent="0.2">
      <c r="B38" s="97"/>
      <c r="C38" s="97"/>
      <c r="D38" s="97"/>
      <c r="E38" s="96"/>
      <c r="F38" s="97"/>
      <c r="G38" s="96"/>
      <c r="H38" s="97"/>
      <c r="I38" s="96"/>
      <c r="J38" s="97"/>
      <c r="K38" s="97"/>
      <c r="L38" s="97"/>
      <c r="M38" s="97"/>
      <c r="N38" s="204"/>
      <c r="O38" s="97"/>
    </row>
    <row r="39" spans="2:15" ht="15" customHeight="1" x14ac:dyDescent="0.2">
      <c r="B39" s="205"/>
      <c r="C39" s="205"/>
      <c r="D39" s="205"/>
      <c r="E39" s="206"/>
      <c r="F39" s="205"/>
      <c r="G39" s="206"/>
      <c r="H39" s="205"/>
      <c r="I39" s="206"/>
      <c r="J39" s="205"/>
      <c r="K39" s="205"/>
      <c r="L39" s="205"/>
      <c r="M39" s="205"/>
      <c r="N39" s="97"/>
      <c r="O39" s="97"/>
    </row>
    <row r="40" spans="2:15" ht="15" customHeight="1" x14ac:dyDescent="0.2">
      <c r="B40" s="97"/>
      <c r="C40" s="97"/>
      <c r="D40" s="97"/>
      <c r="E40" s="96"/>
      <c r="F40" s="97"/>
      <c r="G40" s="96"/>
      <c r="H40" s="97"/>
      <c r="I40" s="96"/>
      <c r="J40" s="97"/>
      <c r="K40" s="97"/>
      <c r="L40" s="97"/>
      <c r="M40" s="97"/>
      <c r="N40" s="97"/>
      <c r="O40" s="97"/>
    </row>
    <row r="41" spans="2:15" ht="15" customHeight="1" x14ac:dyDescent="0.2">
      <c r="B41" s="97"/>
      <c r="C41" s="97"/>
      <c r="D41" s="97"/>
      <c r="E41" s="96"/>
      <c r="F41" s="97"/>
      <c r="G41" s="96"/>
      <c r="H41" s="97"/>
      <c r="I41" s="96"/>
      <c r="J41" s="97"/>
      <c r="K41" s="97"/>
      <c r="L41" s="97"/>
      <c r="M41" s="97"/>
      <c r="N41" s="97"/>
      <c r="O41" s="97"/>
    </row>
    <row r="42" spans="2:15" ht="15" customHeight="1" x14ac:dyDescent="0.2">
      <c r="B42" s="97"/>
      <c r="C42" s="97"/>
      <c r="D42" s="97"/>
      <c r="E42" s="96"/>
      <c r="F42" s="97"/>
      <c r="G42" s="96"/>
      <c r="H42" s="97"/>
      <c r="I42" s="96"/>
      <c r="J42" s="97"/>
      <c r="K42" s="97"/>
      <c r="L42" s="97"/>
      <c r="M42" s="97"/>
      <c r="N42" s="97"/>
      <c r="O42" s="97"/>
    </row>
    <row r="43" spans="2:15" ht="15" customHeight="1" x14ac:dyDescent="0.2">
      <c r="B43" s="97"/>
      <c r="C43" s="97"/>
      <c r="D43" s="97"/>
      <c r="E43" s="96"/>
      <c r="F43" s="97"/>
      <c r="G43" s="96"/>
      <c r="H43" s="97"/>
      <c r="I43" s="96"/>
      <c r="J43" s="97"/>
      <c r="K43" s="97"/>
      <c r="L43" s="97"/>
      <c r="M43" s="97"/>
      <c r="N43" s="97"/>
      <c r="O43" s="97"/>
    </row>
    <row r="44" spans="2:15" ht="15" customHeight="1" x14ac:dyDescent="0.2">
      <c r="B44" s="97"/>
      <c r="C44" s="97"/>
      <c r="D44" s="97"/>
      <c r="E44" s="96"/>
      <c r="F44" s="97"/>
      <c r="G44" s="96"/>
      <c r="H44" s="97"/>
      <c r="I44" s="96"/>
      <c r="J44" s="97"/>
      <c r="K44" s="97"/>
      <c r="L44" s="97"/>
      <c r="M44" s="97"/>
      <c r="N44" s="97"/>
      <c r="O44" s="97"/>
    </row>
    <row r="45" spans="2:15" ht="15" customHeight="1" x14ac:dyDescent="0.2">
      <c r="B45" s="97"/>
      <c r="C45" s="97"/>
      <c r="D45" s="97"/>
      <c r="E45" s="96"/>
      <c r="F45" s="97"/>
      <c r="G45" s="96"/>
      <c r="H45" s="97"/>
      <c r="I45" s="96"/>
      <c r="J45" s="97"/>
      <c r="K45" s="97"/>
      <c r="L45" s="97"/>
      <c r="M45" s="97"/>
      <c r="N45" s="97"/>
      <c r="O45" s="97"/>
    </row>
    <row r="46" spans="2:15" x14ac:dyDescent="0.2">
      <c r="B46" s="97"/>
      <c r="C46" s="97"/>
      <c r="D46" s="97"/>
      <c r="E46" s="96"/>
      <c r="F46" s="97"/>
      <c r="G46" s="96"/>
      <c r="H46" s="97"/>
      <c r="I46" s="96"/>
      <c r="J46" s="97"/>
      <c r="K46" s="97"/>
      <c r="L46" s="97"/>
      <c r="M46" s="97"/>
    </row>
    <row r="47" spans="2:15" x14ac:dyDescent="0.2">
      <c r="B47" s="97"/>
      <c r="C47" s="97"/>
      <c r="D47" s="97"/>
      <c r="E47" s="96"/>
      <c r="F47" s="97"/>
      <c r="G47" s="96"/>
      <c r="H47" s="97"/>
      <c r="I47" s="96"/>
      <c r="J47" s="97"/>
      <c r="K47" s="97"/>
      <c r="L47" s="97"/>
      <c r="M47" s="97"/>
    </row>
    <row r="48" spans="2:15" x14ac:dyDescent="0.2">
      <c r="B48" s="97"/>
      <c r="C48" s="97"/>
      <c r="D48" s="97"/>
      <c r="E48" s="96"/>
      <c r="F48" s="97"/>
      <c r="G48" s="96"/>
      <c r="H48" s="97"/>
      <c r="I48" s="96"/>
      <c r="J48" s="97"/>
      <c r="K48" s="97"/>
      <c r="L48" s="97"/>
      <c r="M48" s="97"/>
    </row>
    <row r="49" spans="2:13" x14ac:dyDescent="0.2">
      <c r="B49" s="97"/>
      <c r="C49" s="97"/>
      <c r="D49" s="97"/>
      <c r="E49" s="96"/>
      <c r="F49" s="97"/>
      <c r="G49" s="96"/>
      <c r="H49" s="97"/>
      <c r="I49" s="96"/>
      <c r="J49" s="97"/>
      <c r="K49" s="97"/>
      <c r="L49" s="97"/>
      <c r="M49" s="9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workbookViewId="0">
      <selection activeCell="B1" sqref="B1"/>
    </sheetView>
  </sheetViews>
  <sheetFormatPr defaultColWidth="9" defaultRowHeight="13.2" x14ac:dyDescent="0.2"/>
  <cols>
    <col min="1" max="1" width="3.21875" style="89" hidden="1" customWidth="1"/>
    <col min="2" max="2" width="3.21875" style="89" customWidth="1"/>
    <col min="3" max="3" width="2.44140625" style="89" customWidth="1"/>
    <col min="4" max="4" width="21.88671875" style="89" customWidth="1"/>
    <col min="5" max="5" width="3.33203125" style="90" customWidth="1"/>
    <col min="6" max="6" width="12.6640625" style="89" customWidth="1"/>
    <col min="7" max="7" width="3.33203125" style="90" customWidth="1"/>
    <col min="8" max="8" width="12.6640625" style="89" customWidth="1"/>
    <col min="9" max="9" width="3.33203125" style="90" customWidth="1"/>
    <col min="10" max="10" width="12.6640625" style="89" customWidth="1"/>
    <col min="11" max="11" width="3.21875" style="89" customWidth="1"/>
    <col min="12" max="16384" width="9" style="89"/>
  </cols>
  <sheetData>
    <row r="1" spans="1:15" ht="15" customHeight="1" x14ac:dyDescent="0.2">
      <c r="A1" s="251"/>
      <c r="B1" s="97"/>
      <c r="C1" s="97"/>
      <c r="D1" s="97"/>
      <c r="E1" s="96"/>
      <c r="F1" s="97"/>
      <c r="G1" s="96"/>
      <c r="H1" s="97"/>
      <c r="I1" s="96"/>
      <c r="J1" s="97"/>
      <c r="K1" s="97"/>
      <c r="L1" s="97"/>
      <c r="M1" s="97"/>
      <c r="N1" s="196"/>
      <c r="O1" s="1"/>
    </row>
    <row r="2" spans="1:15" ht="15" customHeight="1" x14ac:dyDescent="0.2">
      <c r="B2" s="97"/>
      <c r="C2" s="97"/>
      <c r="D2" s="97"/>
      <c r="E2" s="96"/>
      <c r="F2" s="97"/>
      <c r="G2" s="96"/>
      <c r="H2" s="97"/>
      <c r="I2" s="96"/>
      <c r="J2" s="97"/>
      <c r="K2" s="97"/>
      <c r="L2" s="97"/>
      <c r="M2" s="97"/>
      <c r="N2" s="190"/>
      <c r="O2"/>
    </row>
    <row r="3" spans="1:15" ht="30" customHeight="1" x14ac:dyDescent="0.2">
      <c r="B3" s="97"/>
      <c r="C3" s="97"/>
      <c r="D3" s="97"/>
      <c r="E3" s="96"/>
      <c r="F3" s="97"/>
      <c r="G3" s="96"/>
      <c r="H3" s="97"/>
      <c r="I3" s="96"/>
      <c r="J3" s="97"/>
      <c r="K3" s="97"/>
      <c r="L3" s="97"/>
      <c r="M3" s="97"/>
      <c r="N3" s="196"/>
      <c r="O3" s="1"/>
    </row>
    <row r="4" spans="1:15" ht="60" customHeight="1" x14ac:dyDescent="0.2">
      <c r="B4" s="97"/>
      <c r="C4" s="97"/>
      <c r="D4" s="236" t="s">
        <v>154</v>
      </c>
      <c r="E4" s="661" t="str">
        <f>IF(入力!C3="","",入力!C3)</f>
        <v>県内でイベントが開催された場合、来場者の消費がもたらす経済的効果</v>
      </c>
      <c r="F4" s="661"/>
      <c r="G4" s="661"/>
      <c r="H4" s="661"/>
      <c r="I4" s="661"/>
      <c r="J4" s="661"/>
      <c r="K4" s="661"/>
      <c r="L4" s="661"/>
      <c r="M4" s="97"/>
      <c r="N4" s="196"/>
      <c r="O4" s="1"/>
    </row>
    <row r="5" spans="1:15" ht="20.100000000000001" customHeight="1" x14ac:dyDescent="0.2">
      <c r="B5" s="97"/>
      <c r="C5" s="97"/>
      <c r="D5" s="97"/>
      <c r="E5" s="96"/>
      <c r="F5" s="97"/>
      <c r="G5" s="96"/>
      <c r="H5" s="97"/>
      <c r="I5" s="96"/>
      <c r="J5" s="97"/>
      <c r="K5" s="97"/>
      <c r="L5" s="97"/>
      <c r="M5" s="97"/>
      <c r="N5" s="204"/>
    </row>
    <row r="6" spans="1:15" ht="20.100000000000001" customHeight="1" x14ac:dyDescent="0.2">
      <c r="B6" s="97" t="s">
        <v>79</v>
      </c>
      <c r="C6" s="95"/>
      <c r="D6" s="95"/>
      <c r="E6" s="55"/>
      <c r="F6" s="301" t="s">
        <v>121</v>
      </c>
      <c r="G6" s="157"/>
      <c r="H6" s="94"/>
      <c r="I6" s="55"/>
      <c r="J6" s="95"/>
      <c r="K6" s="95"/>
      <c r="L6" s="95"/>
      <c r="M6" s="97"/>
      <c r="N6" s="204"/>
    </row>
    <row r="7" spans="1:15" ht="20.100000000000001" customHeight="1" x14ac:dyDescent="0.2">
      <c r="B7" s="97"/>
      <c r="C7" s="91" t="s">
        <v>78</v>
      </c>
      <c r="D7" s="92"/>
      <c r="E7" s="93" t="s">
        <v>80</v>
      </c>
      <c r="F7" s="239">
        <f>入力!G82</f>
        <v>880000</v>
      </c>
      <c r="G7" s="94"/>
      <c r="H7" s="94"/>
      <c r="I7" s="55"/>
      <c r="J7" s="95"/>
      <c r="K7" s="95"/>
      <c r="L7" s="95"/>
      <c r="M7" s="97"/>
      <c r="N7" s="204"/>
    </row>
    <row r="8" spans="1:15" ht="20.100000000000001" customHeight="1" x14ac:dyDescent="0.2">
      <c r="B8" s="97"/>
      <c r="C8" s="92" t="s">
        <v>113</v>
      </c>
      <c r="D8" s="92"/>
      <c r="E8" s="93" t="s">
        <v>81</v>
      </c>
      <c r="F8" s="489">
        <f>入力!I82</f>
        <v>560326.31938906829</v>
      </c>
      <c r="G8" s="94"/>
      <c r="H8" s="94"/>
      <c r="I8" s="55"/>
      <c r="J8" s="95"/>
      <c r="K8" s="95"/>
      <c r="L8" s="95"/>
      <c r="M8" s="97"/>
      <c r="N8" s="204"/>
    </row>
    <row r="9" spans="1:15" ht="15" customHeight="1" x14ac:dyDescent="0.2">
      <c r="B9" s="97"/>
      <c r="C9" s="95"/>
      <c r="D9" s="95"/>
      <c r="E9" s="96"/>
      <c r="F9" s="97"/>
      <c r="G9" s="55"/>
      <c r="H9" s="95"/>
      <c r="I9" s="55"/>
      <c r="J9" s="95"/>
      <c r="K9" s="95"/>
      <c r="L9" s="95"/>
      <c r="M9" s="97"/>
      <c r="N9" s="204"/>
    </row>
    <row r="10" spans="1:15" ht="20.100000000000001" customHeight="1" x14ac:dyDescent="0.2">
      <c r="B10" s="97"/>
      <c r="C10" s="92" t="s">
        <v>82</v>
      </c>
      <c r="D10" s="92"/>
      <c r="E10" s="93" t="s">
        <v>83</v>
      </c>
      <c r="F10" s="539">
        <f>入力!L42</f>
        <v>0.62508714420693279</v>
      </c>
      <c r="G10" s="95"/>
      <c r="H10" s="95"/>
      <c r="I10" s="55"/>
      <c r="J10" s="95"/>
      <c r="K10" s="95"/>
      <c r="L10" s="95"/>
      <c r="M10" s="97"/>
      <c r="N10" s="204"/>
    </row>
    <row r="11" spans="1:15" ht="20.100000000000001" customHeight="1" x14ac:dyDescent="0.2">
      <c r="B11" s="97"/>
      <c r="C11" s="95"/>
      <c r="D11" s="95" t="str">
        <f>IF(入力!K42="その他",入力!P46,入力!K53&amp;"　〔 "&amp;入力!K42&amp;" 〕")</f>
        <v>松江市の平均消費性向　（総務省「家計調査」）　〔 令和６年平均 〕</v>
      </c>
      <c r="E11" s="55"/>
      <c r="F11" s="95"/>
      <c r="G11" s="55"/>
      <c r="H11" s="95"/>
      <c r="I11" s="55"/>
      <c r="J11" s="95"/>
      <c r="K11" s="95"/>
      <c r="L11" s="95"/>
      <c r="M11" s="97"/>
      <c r="N11" s="204"/>
    </row>
    <row r="12" spans="1:15" ht="20.100000000000001" customHeight="1" x14ac:dyDescent="0.2">
      <c r="B12" s="97"/>
      <c r="C12" s="95"/>
      <c r="D12" s="95"/>
      <c r="E12" s="55"/>
      <c r="F12" s="95"/>
      <c r="G12" s="55"/>
      <c r="H12" s="95"/>
      <c r="I12" s="55"/>
      <c r="J12" s="95"/>
      <c r="K12" s="95"/>
      <c r="L12" s="95"/>
      <c r="M12" s="97"/>
      <c r="N12" s="204"/>
    </row>
    <row r="13" spans="1:15" ht="20.100000000000001" customHeight="1" x14ac:dyDescent="0.2">
      <c r="B13" s="97" t="s">
        <v>84</v>
      </c>
      <c r="C13" s="95"/>
      <c r="D13" s="95"/>
      <c r="E13" s="55"/>
      <c r="F13" s="94"/>
      <c r="G13" s="157"/>
      <c r="H13" s="95"/>
      <c r="I13" s="55"/>
      <c r="J13" s="301" t="str">
        <f>F6</f>
        <v>（ 単位：千円 ）</v>
      </c>
      <c r="K13" s="95"/>
      <c r="L13" s="95"/>
      <c r="M13" s="97"/>
      <c r="N13" s="204"/>
    </row>
    <row r="14" spans="1:15" ht="15" customHeight="1" x14ac:dyDescent="0.2">
      <c r="B14" s="97"/>
      <c r="C14" s="98"/>
      <c r="D14" s="99"/>
      <c r="E14" s="657" t="s">
        <v>85</v>
      </c>
      <c r="F14" s="658"/>
      <c r="G14" s="100"/>
      <c r="H14" s="101"/>
      <c r="I14" s="100"/>
      <c r="J14" s="99"/>
      <c r="K14" s="664" t="s">
        <v>157</v>
      </c>
      <c r="L14" s="665"/>
      <c r="M14" s="97"/>
      <c r="N14" s="204"/>
    </row>
    <row r="15" spans="1:15" ht="15" customHeight="1" x14ac:dyDescent="0.2">
      <c r="B15" s="97"/>
      <c r="C15" s="102"/>
      <c r="D15" s="103"/>
      <c r="E15" s="102"/>
      <c r="F15" s="97"/>
      <c r="G15" s="104" t="s">
        <v>86</v>
      </c>
      <c r="H15" s="105"/>
      <c r="I15" s="106"/>
      <c r="J15" s="99"/>
      <c r="K15" s="666"/>
      <c r="L15" s="667"/>
      <c r="M15" s="97"/>
      <c r="N15" s="204"/>
    </row>
    <row r="16" spans="1:15" ht="15" customHeight="1" x14ac:dyDescent="0.2">
      <c r="B16" s="97"/>
      <c r="C16" s="107"/>
      <c r="D16" s="108"/>
      <c r="E16" s="107"/>
      <c r="F16" s="109"/>
      <c r="G16" s="110"/>
      <c r="H16" s="111"/>
      <c r="I16" s="662" t="s">
        <v>87</v>
      </c>
      <c r="J16" s="663"/>
      <c r="K16" s="668"/>
      <c r="L16" s="669"/>
      <c r="M16" s="97"/>
      <c r="N16" s="204"/>
    </row>
    <row r="17" spans="2:14" ht="20.100000000000001" customHeight="1" x14ac:dyDescent="0.2">
      <c r="B17" s="97"/>
      <c r="C17" s="112" t="s">
        <v>155</v>
      </c>
      <c r="D17" s="113"/>
      <c r="E17" s="114" t="s">
        <v>88</v>
      </c>
      <c r="F17" s="490">
        <f>計算!F49</f>
        <v>560326.31938906829</v>
      </c>
      <c r="G17" s="128" t="s">
        <v>89</v>
      </c>
      <c r="H17" s="493">
        <f>計算!H49</f>
        <v>309154.44744256657</v>
      </c>
      <c r="I17" s="128" t="s">
        <v>90</v>
      </c>
      <c r="J17" s="493">
        <f>計算!J49</f>
        <v>185936.33700969443</v>
      </c>
      <c r="K17" s="116"/>
      <c r="L17" s="670">
        <f>計算!F328</f>
        <v>109.85100812346627</v>
      </c>
      <c r="M17" s="97"/>
      <c r="N17" s="204"/>
    </row>
    <row r="18" spans="2:14" ht="20.100000000000001" customHeight="1" x14ac:dyDescent="0.2">
      <c r="B18" s="97"/>
      <c r="C18" s="117" t="s">
        <v>315</v>
      </c>
      <c r="D18" s="118"/>
      <c r="E18" s="119" t="s">
        <v>91</v>
      </c>
      <c r="F18" s="491">
        <f>計算!F142</f>
        <v>173442.38198597985</v>
      </c>
      <c r="G18" s="129" t="s">
        <v>92</v>
      </c>
      <c r="H18" s="494">
        <f>計算!H142</f>
        <v>102271.29782323263</v>
      </c>
      <c r="I18" s="129" t="s">
        <v>93</v>
      </c>
      <c r="J18" s="494">
        <f>計算!J142</f>
        <v>51117.5062526888</v>
      </c>
      <c r="K18" s="116"/>
      <c r="L18" s="671"/>
      <c r="M18" s="97"/>
      <c r="N18" s="204"/>
    </row>
    <row r="19" spans="2:14" ht="20.100000000000001" customHeight="1" x14ac:dyDescent="0.2">
      <c r="B19" s="97"/>
      <c r="C19" s="117" t="s">
        <v>316</v>
      </c>
      <c r="D19" s="118"/>
      <c r="E19" s="119" t="s">
        <v>94</v>
      </c>
      <c r="F19" s="491">
        <f>計算!D235</f>
        <v>122378.92118419163</v>
      </c>
      <c r="G19" s="129" t="s">
        <v>106</v>
      </c>
      <c r="H19" s="494">
        <f>計算!F235</f>
        <v>79486.712514875457</v>
      </c>
      <c r="I19" s="284" t="s">
        <v>243</v>
      </c>
      <c r="J19" s="494">
        <f>計算!H235</f>
        <v>33122.188951097065</v>
      </c>
      <c r="K19" s="116"/>
      <c r="L19" s="671"/>
      <c r="M19" s="97"/>
      <c r="N19" s="204"/>
    </row>
    <row r="20" spans="2:14" ht="20.100000000000001" customHeight="1" x14ac:dyDescent="0.2">
      <c r="B20" s="97"/>
      <c r="C20" s="121" t="s">
        <v>317</v>
      </c>
      <c r="D20" s="122"/>
      <c r="E20" s="123" t="s">
        <v>95</v>
      </c>
      <c r="F20" s="492">
        <f>計算!D281</f>
        <v>856147.62255923986</v>
      </c>
      <c r="G20" s="130" t="s">
        <v>96</v>
      </c>
      <c r="H20" s="495">
        <f>計算!E281</f>
        <v>490912.45778067468</v>
      </c>
      <c r="I20" s="130" t="s">
        <v>97</v>
      </c>
      <c r="J20" s="495">
        <f>計算!F281</f>
        <v>270176.03221348033</v>
      </c>
      <c r="K20" s="125"/>
      <c r="L20" s="672"/>
      <c r="M20" s="97"/>
      <c r="N20" s="204"/>
    </row>
    <row r="21" spans="2:14" ht="20.100000000000001" customHeight="1" x14ac:dyDescent="0.2">
      <c r="B21" s="97"/>
      <c r="C21" s="659" t="s">
        <v>158</v>
      </c>
      <c r="D21" s="660"/>
      <c r="E21" s="126"/>
      <c r="F21" s="485">
        <f>IF(ISERROR(F20/F7),"",F20/F7)</f>
        <v>0.97289502563549979</v>
      </c>
      <c r="G21" s="158"/>
      <c r="H21" s="127"/>
      <c r="I21" s="158"/>
      <c r="J21" s="127"/>
      <c r="K21" s="127"/>
      <c r="L21" s="97"/>
      <c r="M21" s="97"/>
      <c r="N21" s="204"/>
    </row>
    <row r="22" spans="2:14" ht="18" customHeight="1" x14ac:dyDescent="0.15">
      <c r="B22" s="97"/>
      <c r="C22" s="183"/>
      <c r="D22" s="233" t="s">
        <v>156</v>
      </c>
      <c r="E22" s="96"/>
      <c r="F22" s="146"/>
      <c r="G22" s="158"/>
      <c r="H22" s="127"/>
      <c r="I22" s="158"/>
      <c r="J22" s="127"/>
      <c r="K22" s="127"/>
      <c r="L22" s="97"/>
      <c r="M22" s="97"/>
      <c r="N22" s="204"/>
    </row>
    <row r="23" spans="2:14" ht="18" customHeight="1" x14ac:dyDescent="0.2">
      <c r="B23" s="97"/>
      <c r="C23" s="169"/>
      <c r="D23" s="95" t="s">
        <v>250</v>
      </c>
      <c r="E23" s="96"/>
      <c r="F23" s="97"/>
      <c r="G23" s="96"/>
      <c r="H23" s="97"/>
      <c r="I23" s="96"/>
      <c r="J23" s="97"/>
      <c r="K23" s="97"/>
      <c r="L23" s="97"/>
      <c r="M23" s="97"/>
      <c r="N23" s="204"/>
    </row>
    <row r="24" spans="2:14" ht="20.100000000000001" customHeight="1" x14ac:dyDescent="0.2">
      <c r="B24" s="97"/>
      <c r="C24" s="97"/>
      <c r="D24" s="97"/>
      <c r="E24" s="96"/>
      <c r="F24" s="97"/>
      <c r="G24" s="96"/>
      <c r="H24" s="97"/>
      <c r="I24" s="96"/>
      <c r="J24" s="97"/>
      <c r="K24" s="97"/>
      <c r="L24" s="97"/>
      <c r="M24" s="97"/>
      <c r="N24" s="204"/>
    </row>
    <row r="25" spans="2:14" ht="20.100000000000001" customHeight="1" x14ac:dyDescent="0.2">
      <c r="B25" s="97" t="s">
        <v>98</v>
      </c>
      <c r="C25" s="97"/>
      <c r="D25" s="97"/>
      <c r="E25" s="96"/>
      <c r="F25" s="97"/>
      <c r="G25" s="96"/>
      <c r="H25" s="97"/>
      <c r="I25" s="96"/>
      <c r="J25" s="97"/>
      <c r="K25" s="97"/>
      <c r="L25" s="97"/>
      <c r="M25" s="97"/>
      <c r="N25" s="204"/>
    </row>
    <row r="26" spans="2:14" ht="20.100000000000001" customHeight="1" x14ac:dyDescent="0.2">
      <c r="B26" s="159" t="s">
        <v>99</v>
      </c>
      <c r="D26" s="97"/>
      <c r="E26" s="96"/>
      <c r="F26" s="97"/>
      <c r="G26" s="96"/>
      <c r="H26" s="97"/>
      <c r="I26" s="96"/>
      <c r="J26" s="97"/>
      <c r="K26" s="97"/>
      <c r="L26" s="97"/>
      <c r="M26" s="97"/>
      <c r="N26" s="204"/>
    </row>
    <row r="27" spans="2:14" ht="20.100000000000001" customHeight="1" x14ac:dyDescent="0.2">
      <c r="B27" s="159" t="s">
        <v>100</v>
      </c>
      <c r="D27" s="97"/>
      <c r="E27" s="96"/>
      <c r="F27" s="97"/>
      <c r="G27" s="96"/>
      <c r="H27" s="97"/>
      <c r="I27" s="96"/>
      <c r="J27" s="97"/>
      <c r="K27" s="97"/>
      <c r="L27" s="97"/>
      <c r="M27" s="97"/>
      <c r="N27" s="204"/>
    </row>
    <row r="28" spans="2:14" ht="20.100000000000001" customHeight="1" x14ac:dyDescent="0.2">
      <c r="B28" s="159" t="s">
        <v>101</v>
      </c>
      <c r="D28" s="97"/>
      <c r="E28" s="96"/>
      <c r="F28" s="97"/>
      <c r="G28" s="96"/>
      <c r="H28" s="97"/>
      <c r="I28" s="96"/>
      <c r="J28" s="97"/>
      <c r="K28" s="97"/>
      <c r="L28" s="97"/>
      <c r="M28" s="97"/>
      <c r="N28" s="204"/>
    </row>
    <row r="29" spans="2:14" ht="20.100000000000001" customHeight="1" x14ac:dyDescent="0.2">
      <c r="B29" s="159" t="s">
        <v>102</v>
      </c>
      <c r="D29" s="97"/>
      <c r="E29" s="96"/>
      <c r="F29" s="97"/>
      <c r="G29" s="96"/>
      <c r="H29" s="97"/>
      <c r="I29" s="96"/>
      <c r="J29" s="97"/>
      <c r="K29" s="97"/>
      <c r="L29" s="97"/>
      <c r="M29" s="97"/>
      <c r="N29" s="204"/>
    </row>
    <row r="30" spans="2:14" ht="20.100000000000001" customHeight="1" x14ac:dyDescent="0.2">
      <c r="B30" s="159" t="s">
        <v>103</v>
      </c>
      <c r="D30" s="97"/>
      <c r="E30" s="96"/>
      <c r="F30" s="97"/>
      <c r="G30" s="96"/>
      <c r="H30" s="97"/>
      <c r="I30" s="96"/>
      <c r="J30" s="97"/>
      <c r="K30" s="97"/>
      <c r="L30" s="97"/>
      <c r="M30" s="97"/>
      <c r="N30" s="204"/>
    </row>
    <row r="31" spans="2:14" ht="20.100000000000001" customHeight="1" x14ac:dyDescent="0.2">
      <c r="B31" s="159" t="s">
        <v>313</v>
      </c>
      <c r="D31" s="97"/>
      <c r="E31" s="96"/>
      <c r="F31" s="97"/>
      <c r="G31" s="96"/>
      <c r="H31" s="97"/>
      <c r="I31" s="96"/>
      <c r="J31" s="97"/>
      <c r="K31" s="97"/>
      <c r="L31" s="97"/>
      <c r="M31" s="97"/>
      <c r="N31" s="204"/>
    </row>
    <row r="32" spans="2:14" ht="20.100000000000001" customHeight="1" x14ac:dyDescent="0.2">
      <c r="B32" s="159" t="s">
        <v>104</v>
      </c>
      <c r="D32" s="97"/>
      <c r="E32" s="96"/>
      <c r="F32" s="97"/>
      <c r="G32" s="96"/>
      <c r="H32" s="97"/>
      <c r="I32" s="96"/>
      <c r="J32" s="97"/>
      <c r="K32" s="97"/>
      <c r="L32" s="97"/>
      <c r="M32" s="97"/>
      <c r="N32" s="204"/>
    </row>
    <row r="33" spans="2:14" ht="20.100000000000001" customHeight="1" x14ac:dyDescent="0.2">
      <c r="B33" s="97"/>
      <c r="C33" s="97"/>
      <c r="D33" s="97"/>
      <c r="E33" s="96"/>
      <c r="F33" s="97"/>
      <c r="G33" s="96"/>
      <c r="H33" s="97"/>
      <c r="I33" s="96"/>
      <c r="J33" s="97"/>
      <c r="K33" s="97"/>
      <c r="L33" s="97"/>
      <c r="M33" s="97"/>
      <c r="N33" s="204"/>
    </row>
    <row r="34" spans="2:14" ht="20.100000000000001" customHeight="1" x14ac:dyDescent="0.2">
      <c r="B34" s="97" t="s">
        <v>105</v>
      </c>
      <c r="C34" s="97"/>
      <c r="D34" s="97"/>
      <c r="E34" s="96"/>
      <c r="F34" s="97"/>
      <c r="G34" s="96"/>
      <c r="H34" s="97"/>
      <c r="I34" s="96"/>
      <c r="J34" s="97"/>
      <c r="K34" s="97"/>
      <c r="L34" s="97"/>
      <c r="M34" s="97"/>
      <c r="N34" s="204"/>
    </row>
    <row r="35" spans="2:14" ht="20.100000000000001" customHeight="1" x14ac:dyDescent="0.2">
      <c r="B35" s="169" t="s">
        <v>389</v>
      </c>
      <c r="C35" s="169"/>
      <c r="E35" s="170"/>
      <c r="F35" s="169"/>
      <c r="G35" s="170"/>
      <c r="H35" s="169"/>
      <c r="I35" s="170"/>
      <c r="J35" s="169"/>
      <c r="K35" s="169"/>
      <c r="L35" s="169"/>
      <c r="M35" s="97"/>
      <c r="N35" s="204"/>
    </row>
    <row r="36" spans="2:14" ht="20.100000000000001" customHeight="1" x14ac:dyDescent="0.2">
      <c r="B36" s="238" t="s">
        <v>314</v>
      </c>
      <c r="C36" s="238"/>
      <c r="E36" s="238"/>
      <c r="F36" s="238"/>
      <c r="G36" s="238"/>
      <c r="H36" s="238"/>
      <c r="I36" s="238"/>
      <c r="J36" s="238"/>
      <c r="K36" s="237"/>
      <c r="L36" s="237"/>
      <c r="M36" s="97"/>
      <c r="N36" s="204"/>
    </row>
    <row r="37" spans="2:14" ht="20.100000000000001" customHeight="1" x14ac:dyDescent="0.2">
      <c r="B37" s="238" t="s">
        <v>254</v>
      </c>
      <c r="C37" s="238"/>
      <c r="E37" s="238"/>
      <c r="F37" s="238"/>
      <c r="G37" s="238"/>
      <c r="H37" s="238"/>
      <c r="I37" s="238"/>
      <c r="J37" s="238"/>
      <c r="K37" s="237"/>
      <c r="L37" s="237"/>
      <c r="M37" s="97"/>
      <c r="N37" s="204"/>
    </row>
    <row r="38" spans="2:14" ht="15" customHeight="1" x14ac:dyDescent="0.2">
      <c r="B38" s="97"/>
      <c r="C38" s="97"/>
      <c r="D38" s="97"/>
      <c r="E38" s="96"/>
      <c r="F38" s="97"/>
      <c r="G38" s="96"/>
      <c r="H38" s="97"/>
      <c r="I38" s="96"/>
      <c r="J38" s="97"/>
      <c r="K38" s="97"/>
      <c r="L38" s="97"/>
      <c r="M38" s="97"/>
      <c r="N38" s="204"/>
    </row>
    <row r="39" spans="2:14" ht="15" customHeight="1" x14ac:dyDescent="0.2">
      <c r="B39" s="205"/>
      <c r="C39" s="205"/>
      <c r="D39" s="205"/>
      <c r="E39" s="206"/>
      <c r="F39" s="205"/>
      <c r="G39" s="206"/>
      <c r="H39" s="205"/>
      <c r="I39" s="206"/>
      <c r="J39" s="205"/>
      <c r="K39" s="205"/>
      <c r="L39" s="205"/>
      <c r="M39" s="205"/>
    </row>
    <row r="40" spans="2:14" ht="15" customHeight="1" x14ac:dyDescent="0.2">
      <c r="B40" s="97"/>
      <c r="C40" s="97"/>
      <c r="D40" s="97"/>
      <c r="E40" s="96"/>
      <c r="F40" s="97"/>
      <c r="G40" s="96"/>
      <c r="H40" s="97"/>
      <c r="I40" s="96"/>
      <c r="J40" s="97"/>
      <c r="K40" s="97"/>
      <c r="L40" s="97"/>
      <c r="M40" s="97"/>
    </row>
    <row r="41" spans="2:14" ht="15" customHeight="1" x14ac:dyDescent="0.2">
      <c r="B41" s="97"/>
      <c r="C41" s="97"/>
      <c r="D41" s="97"/>
      <c r="E41" s="96"/>
      <c r="F41" s="97"/>
      <c r="G41" s="96"/>
      <c r="H41" s="97"/>
      <c r="I41" s="96"/>
      <c r="J41" s="97"/>
      <c r="K41" s="97"/>
      <c r="L41" s="97"/>
      <c r="M41" s="97"/>
    </row>
    <row r="42" spans="2:14" ht="15" customHeight="1" x14ac:dyDescent="0.2">
      <c r="B42" s="97"/>
      <c r="C42" s="97"/>
      <c r="D42" s="97"/>
      <c r="E42" s="96"/>
      <c r="F42" s="97"/>
      <c r="G42" s="96"/>
      <c r="H42" s="97"/>
      <c r="I42" s="96"/>
      <c r="J42" s="97"/>
      <c r="K42" s="97"/>
      <c r="L42" s="97"/>
      <c r="M42" s="97"/>
    </row>
    <row r="43" spans="2:14" ht="15" customHeight="1" x14ac:dyDescent="0.2">
      <c r="B43" s="97"/>
      <c r="C43" s="97"/>
      <c r="D43" s="97"/>
      <c r="E43" s="96"/>
      <c r="F43" s="97"/>
      <c r="G43" s="96"/>
      <c r="H43" s="97"/>
      <c r="I43" s="96"/>
      <c r="J43" s="97"/>
      <c r="K43" s="97"/>
      <c r="L43" s="97"/>
      <c r="M43" s="97"/>
    </row>
    <row r="44" spans="2:14" ht="15" customHeight="1" x14ac:dyDescent="0.2">
      <c r="B44" s="97"/>
      <c r="C44" s="97"/>
      <c r="D44" s="97"/>
      <c r="E44" s="96"/>
      <c r="F44" s="97"/>
      <c r="G44" s="96"/>
      <c r="H44" s="97"/>
      <c r="I44" s="96"/>
      <c r="J44" s="97"/>
      <c r="K44" s="97"/>
      <c r="L44" s="97"/>
      <c r="M44" s="97"/>
    </row>
    <row r="45" spans="2:14" ht="15" customHeight="1" x14ac:dyDescent="0.2">
      <c r="B45" s="97"/>
      <c r="C45" s="97"/>
      <c r="D45" s="97"/>
      <c r="E45" s="96"/>
      <c r="F45" s="97"/>
      <c r="G45" s="96"/>
      <c r="H45" s="97"/>
      <c r="I45" s="96"/>
      <c r="J45" s="97"/>
      <c r="K45" s="97"/>
      <c r="L45" s="97"/>
      <c r="M45" s="97"/>
    </row>
    <row r="46" spans="2:14" x14ac:dyDescent="0.2">
      <c r="B46" s="97"/>
      <c r="C46" s="97"/>
      <c r="D46" s="97"/>
      <c r="E46" s="96"/>
      <c r="F46" s="97"/>
      <c r="G46" s="96"/>
      <c r="H46" s="97"/>
      <c r="I46" s="96"/>
      <c r="J46" s="97"/>
      <c r="K46" s="97"/>
      <c r="L46" s="97"/>
      <c r="M46" s="9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90" zoomScaleNormal="90" workbookViewId="0">
      <selection activeCell="B1" sqref="B1"/>
    </sheetView>
  </sheetViews>
  <sheetFormatPr defaultColWidth="9" defaultRowHeight="10.8" x14ac:dyDescent="0.2"/>
  <cols>
    <col min="1" max="1" width="2.6640625" style="22" hidden="1" customWidth="1"/>
    <col min="2" max="2" width="16.109375" style="25" customWidth="1"/>
    <col min="3" max="4" width="16.109375" style="29" customWidth="1"/>
    <col min="5" max="5" width="18.88671875" style="29" customWidth="1"/>
    <col min="6" max="7" width="16.109375" style="29" customWidth="1"/>
    <col min="8" max="8" width="18.88671875" style="29" customWidth="1"/>
    <col min="9" max="10" width="16.109375" style="22" customWidth="1"/>
    <col min="11" max="11" width="18.88671875" style="22" customWidth="1"/>
    <col min="12" max="16384" width="9" style="22"/>
  </cols>
  <sheetData>
    <row r="1" spans="1:13" ht="35.1" customHeight="1" x14ac:dyDescent="0.2">
      <c r="A1" s="250"/>
      <c r="B1" s="532" t="str">
        <f>'結果（千円）'!D4&amp;"　"&amp;'結果（千円）'!E4</f>
        <v>《 分析タイトル 》　県内でイベントが開催された場合、来場者の消費がもたらす経済的効果</v>
      </c>
      <c r="C1" s="20"/>
      <c r="D1" s="20"/>
      <c r="E1" s="21"/>
      <c r="F1" s="171"/>
      <c r="H1" s="222" ph="1"/>
      <c r="I1" s="222"/>
      <c r="J1" s="678" t="s" ph="1">
        <v>374</v>
      </c>
      <c r="K1" s="678"/>
      <c r="L1" s="204"/>
      <c r="M1" s="97"/>
    </row>
    <row r="2" spans="1:13" ht="14.1" customHeight="1" thickBot="1" x14ac:dyDescent="0.2">
      <c r="B2" s="23"/>
      <c r="C2" s="20"/>
      <c r="D2" s="20"/>
      <c r="E2" s="20"/>
      <c r="F2" s="20"/>
      <c r="G2" s="5" ph="1"/>
      <c r="H2" s="222"/>
      <c r="I2" s="222"/>
      <c r="J2" s="678"/>
      <c r="K2" s="678"/>
      <c r="L2" s="204"/>
      <c r="M2" s="97"/>
    </row>
    <row r="3" spans="1:13" ht="14.1" customHeight="1" x14ac:dyDescent="0.2">
      <c r="B3" s="23"/>
      <c r="C3" s="24" t="s">
        <v>107</v>
      </c>
      <c r="D3" s="20"/>
      <c r="E3" s="59" t="s">
        <v>120</v>
      </c>
      <c r="F3" s="20"/>
      <c r="G3" s="20"/>
      <c r="H3" s="20"/>
      <c r="I3" s="21"/>
      <c r="J3" s="21"/>
      <c r="K3" s="21"/>
      <c r="L3" s="204"/>
      <c r="M3" s="97"/>
    </row>
    <row r="4" spans="1:13" ht="14.1" customHeight="1" thickBot="1" x14ac:dyDescent="0.25">
      <c r="B4" s="23"/>
      <c r="C4" s="131">
        <f>'結果（億円）'!F7</f>
        <v>8.8000000000000007</v>
      </c>
      <c r="D4" s="20"/>
      <c r="E4" s="20"/>
      <c r="F4" s="20"/>
      <c r="G4" s="20"/>
      <c r="H4" s="20"/>
      <c r="I4" s="21"/>
      <c r="J4" s="21"/>
      <c r="K4" s="21"/>
      <c r="L4" s="204"/>
      <c r="M4" s="97"/>
    </row>
    <row r="5" spans="1:13" ht="14.1" customHeight="1" x14ac:dyDescent="0.2">
      <c r="B5" s="23"/>
      <c r="C5" s="19" t="s">
        <v>159</v>
      </c>
      <c r="D5" s="37"/>
      <c r="E5" s="20"/>
      <c r="F5" s="20"/>
      <c r="G5" s="20"/>
      <c r="H5" s="20"/>
      <c r="I5" s="21"/>
      <c r="J5" s="21"/>
      <c r="K5" s="21"/>
      <c r="L5" s="204"/>
      <c r="M5" s="97"/>
    </row>
    <row r="6" spans="1:13" ht="14.1" customHeight="1" thickBot="1" x14ac:dyDescent="0.25">
      <c r="B6" s="23"/>
      <c r="C6" s="37" t="s">
        <v>160</v>
      </c>
      <c r="D6" s="20"/>
      <c r="E6" s="20"/>
      <c r="F6" s="20"/>
      <c r="G6" s="20"/>
      <c r="H6" s="20"/>
      <c r="I6" s="21"/>
      <c r="J6" s="21"/>
      <c r="K6" s="21"/>
      <c r="L6" s="240"/>
      <c r="M6" s="21"/>
    </row>
    <row r="7" spans="1:13" ht="12.9" customHeight="1" x14ac:dyDescent="0.2">
      <c r="B7" s="20" t="s">
        <v>166</v>
      </c>
      <c r="C7" s="26" t="s">
        <v>114</v>
      </c>
      <c r="D7" s="27"/>
      <c r="E7" s="28"/>
      <c r="F7" s="20"/>
      <c r="G7" s="20"/>
      <c r="H7" s="20"/>
      <c r="I7" s="21"/>
      <c r="J7" s="20"/>
      <c r="K7" s="21"/>
      <c r="L7" s="240"/>
      <c r="M7" s="21"/>
    </row>
    <row r="8" spans="1:13" ht="12.9" customHeight="1" x14ac:dyDescent="0.2">
      <c r="B8" s="23"/>
      <c r="C8" s="496">
        <f>'結果（億円）'!F8</f>
        <v>5.6032631938906832</v>
      </c>
      <c r="D8" s="20"/>
      <c r="E8" s="30"/>
      <c r="F8" s="23"/>
      <c r="G8" s="20"/>
      <c r="H8" s="20"/>
      <c r="I8" s="21"/>
      <c r="J8" s="20"/>
      <c r="K8" s="21"/>
      <c r="L8" s="240"/>
      <c r="M8" s="21"/>
    </row>
    <row r="9" spans="1:13" ht="12.9" customHeight="1" x14ac:dyDescent="0.2">
      <c r="B9" s="23"/>
      <c r="C9" s="31"/>
      <c r="D9" s="32" t="s">
        <v>43</v>
      </c>
      <c r="E9" s="33"/>
      <c r="F9" s="23"/>
      <c r="G9" s="20"/>
      <c r="H9" s="20"/>
      <c r="I9" s="21"/>
      <c r="J9" s="20"/>
      <c r="K9" s="21"/>
      <c r="L9" s="240"/>
    </row>
    <row r="10" spans="1:13" ht="12.9" customHeight="1" x14ac:dyDescent="0.2">
      <c r="B10" s="23"/>
      <c r="C10" s="31"/>
      <c r="D10" s="497">
        <f>'結果（億円）'!H17</f>
        <v>3.0915444744256657</v>
      </c>
      <c r="E10" s="30"/>
      <c r="F10" s="23"/>
      <c r="G10" s="20"/>
      <c r="H10" s="20"/>
      <c r="I10" s="21"/>
      <c r="J10" s="20"/>
      <c r="K10" s="21"/>
      <c r="L10" s="240"/>
    </row>
    <row r="11" spans="1:13" ht="12.9" customHeight="1" x14ac:dyDescent="0.15">
      <c r="B11" s="23"/>
      <c r="C11" s="31"/>
      <c r="D11" s="34"/>
      <c r="E11" s="38" t="s">
        <v>44</v>
      </c>
      <c r="F11" s="23"/>
      <c r="G11" s="20"/>
      <c r="H11" s="20"/>
      <c r="I11" s="21"/>
      <c r="J11" s="20"/>
      <c r="K11" s="21"/>
      <c r="L11" s="240"/>
    </row>
    <row r="12" spans="1:13" ht="12.9" customHeight="1" thickBot="1" x14ac:dyDescent="0.2">
      <c r="B12" s="23"/>
      <c r="C12" s="35"/>
      <c r="D12" s="36"/>
      <c r="E12" s="498">
        <f>'結果（億円）'!J17</f>
        <v>1.8593633700969443</v>
      </c>
      <c r="F12" s="23"/>
      <c r="G12" s="20"/>
      <c r="H12" s="20"/>
      <c r="I12" s="21"/>
      <c r="J12" s="20"/>
      <c r="K12" s="21"/>
      <c r="L12" s="240"/>
    </row>
    <row r="13" spans="1:13" ht="12.9" customHeight="1" x14ac:dyDescent="0.15">
      <c r="B13" s="23"/>
      <c r="C13" s="37" t="s">
        <v>161</v>
      </c>
      <c r="D13" s="37"/>
      <c r="E13" s="40"/>
      <c r="F13" s="23"/>
      <c r="G13" s="37"/>
      <c r="H13" s="37"/>
      <c r="I13" s="21"/>
      <c r="J13" s="20"/>
      <c r="K13" s="21"/>
      <c r="L13" s="240"/>
    </row>
    <row r="14" spans="1:13" ht="12.9" customHeight="1" thickBot="1" x14ac:dyDescent="0.2">
      <c r="B14" s="23"/>
      <c r="C14" s="37" t="s">
        <v>162</v>
      </c>
      <c r="D14" s="20"/>
      <c r="E14" s="40"/>
      <c r="F14" s="23"/>
      <c r="G14" s="20"/>
      <c r="H14" s="20"/>
      <c r="I14" s="21"/>
      <c r="J14" s="20"/>
      <c r="K14" s="21"/>
      <c r="L14" s="240"/>
    </row>
    <row r="15" spans="1:13" ht="12.9" customHeight="1" x14ac:dyDescent="0.15">
      <c r="B15" s="20"/>
      <c r="C15" s="41" t="s">
        <v>52</v>
      </c>
      <c r="D15" s="20"/>
      <c r="E15" s="40"/>
      <c r="F15" s="23"/>
      <c r="G15" s="20"/>
      <c r="H15" s="20"/>
      <c r="I15" s="21"/>
      <c r="J15" s="20"/>
      <c r="K15" s="21"/>
      <c r="L15" s="240"/>
    </row>
    <row r="16" spans="1:13" ht="12.9" customHeight="1" thickBot="1" x14ac:dyDescent="0.2">
      <c r="B16" s="23"/>
      <c r="C16" s="499">
        <f>計算!F95/100000</f>
        <v>2.5117254073782669</v>
      </c>
      <c r="D16" s="20"/>
      <c r="E16" s="40"/>
      <c r="F16" s="23"/>
      <c r="G16" s="20"/>
      <c r="H16" s="20"/>
      <c r="I16" s="21"/>
      <c r="J16" s="20"/>
      <c r="K16" s="21"/>
      <c r="L16" s="240"/>
    </row>
    <row r="17" spans="2:12" ht="12.9" customHeight="1" x14ac:dyDescent="0.15">
      <c r="B17" s="23"/>
      <c r="C17" s="19" t="s">
        <v>159</v>
      </c>
      <c r="D17" s="37"/>
      <c r="E17" s="40"/>
      <c r="F17" s="23"/>
      <c r="G17" s="20"/>
      <c r="H17" s="20"/>
      <c r="I17" s="21"/>
      <c r="J17" s="20"/>
      <c r="K17" s="21"/>
      <c r="L17" s="240"/>
    </row>
    <row r="18" spans="2:12" ht="12.9" customHeight="1" thickBot="1" x14ac:dyDescent="0.2">
      <c r="B18" s="23"/>
      <c r="C18" s="37" t="s">
        <v>163</v>
      </c>
      <c r="D18" s="20"/>
      <c r="E18" s="40"/>
      <c r="F18" s="23"/>
      <c r="G18" s="20"/>
      <c r="H18" s="20"/>
      <c r="I18" s="21"/>
      <c r="J18" s="20"/>
      <c r="K18" s="21"/>
      <c r="L18" s="240"/>
    </row>
    <row r="19" spans="2:12" ht="12.9" customHeight="1" x14ac:dyDescent="0.15">
      <c r="B19" s="23"/>
      <c r="C19" s="41" t="s">
        <v>49</v>
      </c>
      <c r="D19" s="20"/>
      <c r="E19" s="40"/>
      <c r="F19" s="23"/>
      <c r="G19" s="20"/>
      <c r="H19" s="20"/>
      <c r="I19" s="21"/>
      <c r="J19" s="20"/>
      <c r="K19" s="21"/>
      <c r="L19" s="240"/>
    </row>
    <row r="20" spans="2:12" ht="12.9" customHeight="1" thickBot="1" x14ac:dyDescent="0.2">
      <c r="B20" s="23"/>
      <c r="C20" s="499">
        <f>計算!H95/100000</f>
        <v>1.3411778887599326</v>
      </c>
      <c r="D20" s="20"/>
      <c r="E20" s="40"/>
      <c r="F20" s="23"/>
      <c r="G20" s="20"/>
      <c r="H20" s="20"/>
      <c r="I20" s="21"/>
      <c r="J20" s="20"/>
      <c r="K20" s="21"/>
      <c r="L20" s="240"/>
    </row>
    <row r="21" spans="2:12" ht="12.9" customHeight="1" x14ac:dyDescent="0.2">
      <c r="B21" s="23"/>
      <c r="C21" s="19" t="s">
        <v>164</v>
      </c>
      <c r="D21" s="162"/>
      <c r="E21" s="20"/>
      <c r="F21" s="23"/>
      <c r="G21" s="19"/>
      <c r="H21" s="20"/>
      <c r="I21" s="21"/>
      <c r="J21" s="20"/>
      <c r="K21" s="21"/>
      <c r="L21" s="240"/>
    </row>
    <row r="22" spans="2:12" ht="12.9" customHeight="1" thickBot="1" x14ac:dyDescent="0.25">
      <c r="B22" s="23"/>
      <c r="C22" s="162" t="s">
        <v>165</v>
      </c>
      <c r="D22" s="20"/>
      <c r="E22" s="20"/>
      <c r="F22" s="23"/>
      <c r="G22" s="20"/>
      <c r="H22" s="20"/>
      <c r="I22" s="21"/>
      <c r="J22" s="20"/>
      <c r="K22" s="21"/>
      <c r="L22" s="240"/>
    </row>
    <row r="23" spans="2:12" ht="12.9" customHeight="1" x14ac:dyDescent="0.2">
      <c r="B23" s="20" t="s">
        <v>339</v>
      </c>
      <c r="C23" s="309" t="s">
        <v>318</v>
      </c>
      <c r="D23" s="27"/>
      <c r="E23" s="28"/>
      <c r="F23" s="23"/>
      <c r="G23" s="20"/>
      <c r="H23" s="20"/>
      <c r="I23" s="21"/>
      <c r="J23" s="20"/>
      <c r="K23" s="21"/>
      <c r="L23" s="240"/>
    </row>
    <row r="24" spans="2:12" ht="12.9" customHeight="1" x14ac:dyDescent="0.2">
      <c r="B24" s="23"/>
      <c r="C24" s="496">
        <f>'結果（億円）'!F18</f>
        <v>1.7344238198597985</v>
      </c>
      <c r="D24" s="20"/>
      <c r="E24" s="30"/>
      <c r="F24" s="23"/>
      <c r="G24" s="20"/>
      <c r="H24" s="20"/>
      <c r="I24" s="21"/>
      <c r="J24" s="20"/>
      <c r="K24" s="21"/>
      <c r="L24" s="240"/>
    </row>
    <row r="25" spans="2:12" ht="12.9" customHeight="1" x14ac:dyDescent="0.2">
      <c r="B25" s="23"/>
      <c r="C25" s="31"/>
      <c r="D25" s="32" t="s">
        <v>45</v>
      </c>
      <c r="E25" s="33"/>
      <c r="F25" s="20"/>
      <c r="G25" s="20"/>
      <c r="H25" s="20"/>
      <c r="I25" s="21"/>
      <c r="J25" s="20"/>
      <c r="K25" s="21"/>
      <c r="L25" s="240"/>
    </row>
    <row r="26" spans="2:12" ht="12.9" customHeight="1" x14ac:dyDescent="0.2">
      <c r="B26" s="23"/>
      <c r="C26" s="31"/>
      <c r="D26" s="497">
        <f>'結果（億円）'!H18</f>
        <v>1.0227129782323263</v>
      </c>
      <c r="E26" s="30"/>
      <c r="F26" s="20"/>
      <c r="G26" s="20"/>
      <c r="H26" s="20"/>
      <c r="I26" s="21"/>
      <c r="J26" s="20"/>
      <c r="K26" s="21"/>
      <c r="L26" s="240"/>
    </row>
    <row r="27" spans="2:12" ht="12.9" customHeight="1" x14ac:dyDescent="0.15">
      <c r="B27" s="23"/>
      <c r="C27" s="31"/>
      <c r="D27" s="34"/>
      <c r="E27" s="38" t="s">
        <v>46</v>
      </c>
      <c r="F27" s="20"/>
      <c r="G27" s="20"/>
      <c r="H27" s="20"/>
      <c r="I27" s="21"/>
      <c r="J27" s="20"/>
      <c r="K27" s="21"/>
      <c r="L27" s="240"/>
    </row>
    <row r="28" spans="2:12" ht="12.9" customHeight="1" thickBot="1" x14ac:dyDescent="0.2">
      <c r="B28" s="23"/>
      <c r="C28" s="35"/>
      <c r="D28" s="36"/>
      <c r="E28" s="498">
        <f>'結果（億円）'!J18</f>
        <v>0.51117506252688805</v>
      </c>
      <c r="F28" s="37" t="s">
        <v>251</v>
      </c>
      <c r="G28" s="20"/>
      <c r="H28" s="20"/>
      <c r="I28" s="21"/>
      <c r="J28" s="20"/>
      <c r="K28" s="21"/>
      <c r="L28" s="240"/>
    </row>
    <row r="29" spans="2:12" ht="12.9" customHeight="1" x14ac:dyDescent="0.2">
      <c r="B29" s="23"/>
      <c r="C29" s="20"/>
      <c r="D29" s="20"/>
      <c r="E29" s="20"/>
      <c r="F29" s="540">
        <f>入力!L42</f>
        <v>0.62508714420693279</v>
      </c>
      <c r="G29" s="541" t="str">
        <f>IF(入力!K42="その他",入力!P46,"〔"&amp;入力!K42&amp;"〕")</f>
        <v>〔令和６年平均〕</v>
      </c>
      <c r="H29" s="20"/>
      <c r="I29" s="21"/>
      <c r="J29" s="20"/>
      <c r="K29" s="21"/>
      <c r="L29" s="240"/>
    </row>
    <row r="30" spans="2:12" ht="12.9" customHeight="1" thickBot="1" x14ac:dyDescent="0.25">
      <c r="B30" s="23"/>
      <c r="C30" s="20"/>
      <c r="D30" s="20"/>
      <c r="E30" s="20"/>
      <c r="F30" s="37" t="s">
        <v>168</v>
      </c>
      <c r="G30" s="20"/>
      <c r="H30" s="20"/>
      <c r="I30" s="21"/>
      <c r="J30" s="20"/>
      <c r="K30" s="21"/>
      <c r="L30" s="240"/>
    </row>
    <row r="31" spans="2:12" ht="12.9" customHeight="1" x14ac:dyDescent="0.2">
      <c r="B31" s="23"/>
      <c r="C31" s="20"/>
      <c r="D31" s="20"/>
      <c r="E31" s="21"/>
      <c r="F31" s="24" t="s">
        <v>47</v>
      </c>
      <c r="G31" s="20"/>
      <c r="H31" s="20"/>
      <c r="I31" s="21"/>
      <c r="J31" s="20"/>
      <c r="K31" s="21"/>
      <c r="L31" s="240"/>
    </row>
    <row r="32" spans="2:12" ht="12.9" customHeight="1" thickBot="1" x14ac:dyDescent="0.25">
      <c r="B32" s="23"/>
      <c r="C32" s="20"/>
      <c r="D32" s="20"/>
      <c r="E32" s="21"/>
      <c r="F32" s="500">
        <f>計算!H188/100000</f>
        <v>1.4817930990816097</v>
      </c>
      <c r="G32" s="20"/>
      <c r="H32" s="20"/>
      <c r="I32" s="21"/>
      <c r="J32" s="20"/>
      <c r="K32" s="21"/>
      <c r="L32" s="240"/>
    </row>
    <row r="33" spans="2:12" ht="12.9" customHeight="1" x14ac:dyDescent="0.2">
      <c r="B33" s="23"/>
      <c r="C33" s="20"/>
      <c r="D33" s="20"/>
      <c r="E33" s="21"/>
      <c r="F33" s="37" t="s">
        <v>169</v>
      </c>
      <c r="G33" s="20"/>
      <c r="H33" s="20"/>
      <c r="I33" s="21"/>
      <c r="J33" s="20"/>
      <c r="K33" s="21"/>
      <c r="L33" s="240"/>
    </row>
    <row r="34" spans="2:12" ht="12.9" customHeight="1" thickBot="1" x14ac:dyDescent="0.25">
      <c r="B34" s="23"/>
      <c r="C34" s="20"/>
      <c r="D34" s="20"/>
      <c r="E34" s="20"/>
      <c r="F34" s="37" t="s">
        <v>170</v>
      </c>
      <c r="G34" s="20"/>
      <c r="H34" s="20"/>
      <c r="I34" s="21"/>
      <c r="J34" s="162" t="s">
        <v>122</v>
      </c>
      <c r="K34" s="21"/>
      <c r="L34" s="240"/>
    </row>
    <row r="35" spans="2:12" ht="12.9" customHeight="1" x14ac:dyDescent="0.2">
      <c r="B35" s="20" t="s">
        <v>340</v>
      </c>
      <c r="C35" s="20"/>
      <c r="D35" s="20"/>
      <c r="E35" s="21"/>
      <c r="F35" s="309" t="s">
        <v>319</v>
      </c>
      <c r="G35" s="27"/>
      <c r="H35" s="28"/>
      <c r="I35" s="21"/>
      <c r="J35" s="162" t="s">
        <v>171</v>
      </c>
      <c r="K35" s="21"/>
      <c r="L35" s="240"/>
    </row>
    <row r="36" spans="2:12" ht="12.9" customHeight="1" x14ac:dyDescent="0.2">
      <c r="B36" s="23"/>
      <c r="C36" s="20"/>
      <c r="D36" s="20"/>
      <c r="E36" s="21"/>
      <c r="F36" s="496">
        <f>'結果（億円）'!F19</f>
        <v>1.2237892118419162</v>
      </c>
      <c r="G36" s="20"/>
      <c r="H36" s="30"/>
      <c r="I36" s="23"/>
      <c r="J36" s="37" t="s">
        <v>172</v>
      </c>
      <c r="K36" s="21"/>
      <c r="L36" s="240"/>
    </row>
    <row r="37" spans="2:12" ht="12.9" customHeight="1" thickBot="1" x14ac:dyDescent="0.25">
      <c r="B37" s="23"/>
      <c r="C37" s="20"/>
      <c r="D37" s="20"/>
      <c r="E37" s="20"/>
      <c r="F37" s="31"/>
      <c r="G37" s="32" t="s">
        <v>48</v>
      </c>
      <c r="H37" s="33"/>
      <c r="I37" s="21"/>
      <c r="J37" s="37"/>
      <c r="K37" s="21"/>
      <c r="L37" s="240"/>
    </row>
    <row r="38" spans="2:12" ht="12.9" customHeight="1" x14ac:dyDescent="0.2">
      <c r="B38" s="23"/>
      <c r="C38" s="20"/>
      <c r="D38" s="20"/>
      <c r="E38" s="20"/>
      <c r="F38" s="31"/>
      <c r="G38" s="497">
        <f>'結果（億円）'!H19</f>
        <v>0.79486712514875457</v>
      </c>
      <c r="H38" s="30"/>
      <c r="I38" s="21"/>
      <c r="J38" s="41" t="s">
        <v>53</v>
      </c>
      <c r="K38" s="21"/>
      <c r="L38" s="240"/>
    </row>
    <row r="39" spans="2:12" ht="12.9" customHeight="1" thickBot="1" x14ac:dyDescent="0.2">
      <c r="B39" s="23"/>
      <c r="C39" s="20"/>
      <c r="D39" s="20"/>
      <c r="E39" s="20"/>
      <c r="F39" s="31"/>
      <c r="G39" s="34"/>
      <c r="H39" s="38" t="s">
        <v>244</v>
      </c>
      <c r="I39" s="21"/>
      <c r="J39" s="502">
        <f>'結果（億円）'!L17</f>
        <v>109.85100812346627</v>
      </c>
      <c r="K39" s="21"/>
      <c r="L39" s="240"/>
    </row>
    <row r="40" spans="2:12" ht="12.9" customHeight="1" thickBot="1" x14ac:dyDescent="0.25">
      <c r="B40" s="23"/>
      <c r="C40" s="20"/>
      <c r="D40" s="20"/>
      <c r="E40" s="20"/>
      <c r="F40" s="35"/>
      <c r="G40" s="36"/>
      <c r="H40" s="501">
        <f>'結果（億円）'!J19</f>
        <v>0.33122188951097065</v>
      </c>
      <c r="I40" s="21"/>
      <c r="J40" s="21"/>
      <c r="K40" s="21"/>
      <c r="L40" s="240"/>
    </row>
    <row r="41" spans="2:12" ht="6" customHeight="1" x14ac:dyDescent="0.2">
      <c r="B41" s="23"/>
      <c r="C41" s="20"/>
      <c r="D41" s="20"/>
      <c r="E41" s="20"/>
      <c r="F41" s="20"/>
      <c r="G41" s="20"/>
      <c r="H41" s="20"/>
      <c r="I41" s="21"/>
      <c r="J41" s="21"/>
      <c r="K41" s="21"/>
      <c r="L41" s="240"/>
    </row>
    <row r="42" spans="2:12" ht="14.1" customHeight="1" thickBot="1" x14ac:dyDescent="0.25">
      <c r="B42" s="20" t="s">
        <v>167</v>
      </c>
      <c r="C42" s="20"/>
      <c r="D42" s="20"/>
      <c r="E42" s="20"/>
      <c r="F42" s="20"/>
      <c r="G42" s="20"/>
      <c r="H42" s="20"/>
      <c r="I42" s="21"/>
      <c r="J42" s="21"/>
      <c r="K42" s="20" t="str">
        <f>E3</f>
        <v>（ 単位：億円 ）</v>
      </c>
      <c r="L42" s="240"/>
    </row>
    <row r="43" spans="2:12" ht="13.5" customHeight="1" x14ac:dyDescent="0.2">
      <c r="B43" s="167" t="str">
        <f>C3</f>
        <v>最終需要額①</v>
      </c>
      <c r="C43" s="676" t="s">
        <v>8</v>
      </c>
      <c r="D43" s="677"/>
      <c r="E43" s="677"/>
      <c r="F43" s="27"/>
      <c r="G43" s="27"/>
      <c r="H43" s="27"/>
      <c r="I43" s="44"/>
      <c r="J43" s="44"/>
      <c r="K43" s="173"/>
    </row>
    <row r="44" spans="2:12" ht="6.75" customHeight="1" thickBot="1" x14ac:dyDescent="0.25">
      <c r="B44" s="45"/>
      <c r="C44" s="49"/>
      <c r="D44" s="46"/>
      <c r="E44" s="48"/>
      <c r="F44" s="20"/>
      <c r="G44" s="20"/>
      <c r="H44" s="20"/>
      <c r="I44" s="21"/>
      <c r="J44" s="21"/>
      <c r="K44" s="174"/>
    </row>
    <row r="45" spans="2:12" s="29" customFormat="1" ht="13.5" customHeight="1" x14ac:dyDescent="0.2">
      <c r="B45" s="45"/>
      <c r="C45" s="45" t="s">
        <v>108</v>
      </c>
      <c r="D45" s="47" t="s">
        <v>42</v>
      </c>
      <c r="E45" s="43" t="s">
        <v>177</v>
      </c>
      <c r="F45" s="676" t="s">
        <v>109</v>
      </c>
      <c r="G45" s="677"/>
      <c r="H45" s="677"/>
      <c r="I45" s="27"/>
      <c r="J45" s="27"/>
      <c r="K45" s="28"/>
    </row>
    <row r="46" spans="2:12" s="29" customFormat="1" ht="5.25" customHeight="1" thickBot="1" x14ac:dyDescent="0.25">
      <c r="B46" s="45"/>
      <c r="C46" s="45"/>
      <c r="D46" s="47"/>
      <c r="E46" s="43"/>
      <c r="F46" s="49"/>
      <c r="G46" s="46"/>
      <c r="H46" s="48"/>
      <c r="I46" s="20"/>
      <c r="J46" s="20"/>
      <c r="K46" s="30"/>
    </row>
    <row r="47" spans="2:12" s="29" customFormat="1" ht="13.5" customHeight="1" x14ac:dyDescent="0.2">
      <c r="B47" s="45"/>
      <c r="C47" s="45"/>
      <c r="D47" s="47" t="s">
        <v>320</v>
      </c>
      <c r="E47" s="472" t="s">
        <v>321</v>
      </c>
      <c r="F47" s="45" t="s">
        <v>110</v>
      </c>
      <c r="G47" s="47" t="s">
        <v>42</v>
      </c>
      <c r="H47" s="43" t="s">
        <v>176</v>
      </c>
      <c r="I47" s="673" t="s">
        <v>111</v>
      </c>
      <c r="J47" s="674"/>
      <c r="K47" s="675"/>
    </row>
    <row r="48" spans="2:12" s="134" customFormat="1" ht="13.5" customHeight="1" x14ac:dyDescent="0.2">
      <c r="B48" s="175">
        <f>C4</f>
        <v>8.8000000000000007</v>
      </c>
      <c r="C48" s="508">
        <f>C8</f>
        <v>5.6032631938906832</v>
      </c>
      <c r="D48" s="507">
        <f>C8+C24</f>
        <v>7.3376870137504815</v>
      </c>
      <c r="E48" s="509">
        <f>C8+C24+F36</f>
        <v>8.5614762255923971</v>
      </c>
      <c r="F48" s="132"/>
      <c r="G48" s="133" t="s">
        <v>322</v>
      </c>
      <c r="H48" s="184" t="s">
        <v>323</v>
      </c>
      <c r="I48" s="132" t="s">
        <v>112</v>
      </c>
      <c r="J48" s="133" t="s">
        <v>42</v>
      </c>
      <c r="K48" s="176" t="s">
        <v>175</v>
      </c>
    </row>
    <row r="49" spans="2:12" s="134" customFormat="1" ht="13.5" customHeight="1" x14ac:dyDescent="0.2">
      <c r="B49" s="135"/>
      <c r="C49" s="135"/>
      <c r="D49" s="136"/>
      <c r="E49" s="137"/>
      <c r="F49" s="508">
        <f>D10</f>
        <v>3.0915444744256657</v>
      </c>
      <c r="G49" s="507">
        <f>D10+D26</f>
        <v>4.1142574526579923</v>
      </c>
      <c r="H49" s="506">
        <f>D10+D26+G38</f>
        <v>4.9091245778067467</v>
      </c>
      <c r="I49" s="132"/>
      <c r="J49" s="133" t="s">
        <v>324</v>
      </c>
      <c r="K49" s="185" t="s">
        <v>325</v>
      </c>
    </row>
    <row r="50" spans="2:12" s="134" customFormat="1" ht="12.6" thickBot="1" x14ac:dyDescent="0.25">
      <c r="B50" s="138"/>
      <c r="C50" s="138"/>
      <c r="D50" s="139"/>
      <c r="E50" s="140"/>
      <c r="F50" s="138"/>
      <c r="G50" s="139"/>
      <c r="H50" s="140"/>
      <c r="I50" s="505">
        <f>E12</f>
        <v>1.8593633700969443</v>
      </c>
      <c r="J50" s="504">
        <f>E12+E28</f>
        <v>2.3705384326238326</v>
      </c>
      <c r="K50" s="503">
        <f>E12+E28+H40</f>
        <v>2.7017603221348034</v>
      </c>
    </row>
    <row r="51" spans="2:12" ht="20.100000000000001" customHeight="1" x14ac:dyDescent="0.2">
      <c r="B51" s="242" t="s">
        <v>173</v>
      </c>
      <c r="C51" s="510">
        <f>IF(B48=0,0,E48/B48)</f>
        <v>0.97289502563549957</v>
      </c>
      <c r="D51" s="172" t="s">
        <v>249</v>
      </c>
      <c r="E51" s="27"/>
      <c r="F51" s="27"/>
      <c r="G51" s="27"/>
      <c r="H51" s="27"/>
      <c r="I51" s="44"/>
      <c r="J51" s="44"/>
      <c r="K51" s="44"/>
      <c r="L51" s="240"/>
    </row>
    <row r="52" spans="2:12" x14ac:dyDescent="0.2">
      <c r="B52" s="243"/>
      <c r="C52" s="244"/>
      <c r="D52" s="244"/>
      <c r="E52" s="244"/>
      <c r="F52" s="244"/>
      <c r="G52" s="244"/>
      <c r="H52" s="244"/>
      <c r="I52" s="245"/>
      <c r="J52" s="245"/>
      <c r="K52" s="245"/>
    </row>
    <row r="53" spans="2:12" x14ac:dyDescent="0.2">
      <c r="B53" s="23"/>
      <c r="C53" s="20"/>
      <c r="D53" s="20"/>
      <c r="E53" s="20"/>
      <c r="F53" s="20"/>
      <c r="G53" s="20"/>
      <c r="H53" s="20"/>
      <c r="I53" s="21"/>
      <c r="J53" s="21"/>
      <c r="K53" s="21"/>
    </row>
    <row r="54" spans="2:12" x14ac:dyDescent="0.2">
      <c r="B54" s="23"/>
      <c r="C54" s="20"/>
      <c r="D54" s="20"/>
      <c r="E54" s="20"/>
      <c r="F54" s="20"/>
      <c r="G54" s="20"/>
      <c r="H54" s="20"/>
      <c r="I54" s="21"/>
      <c r="J54" s="21"/>
      <c r="K54" s="21"/>
    </row>
    <row r="55" spans="2:12" x14ac:dyDescent="0.2">
      <c r="B55" s="23"/>
      <c r="C55" s="20"/>
      <c r="D55" s="20"/>
      <c r="E55" s="20"/>
      <c r="F55" s="20"/>
      <c r="G55" s="20"/>
      <c r="H55" s="20"/>
      <c r="I55" s="21"/>
      <c r="J55" s="21"/>
      <c r="K55" s="21"/>
    </row>
    <row r="56" spans="2:12" x14ac:dyDescent="0.2">
      <c r="B56" s="23"/>
      <c r="C56" s="20"/>
      <c r="D56" s="20"/>
      <c r="E56" s="20"/>
      <c r="F56" s="20"/>
      <c r="G56" s="20"/>
      <c r="H56" s="20"/>
      <c r="I56" s="21"/>
      <c r="J56" s="21"/>
      <c r="K56" s="21"/>
    </row>
    <row r="57" spans="2:12" x14ac:dyDescent="0.2">
      <c r="B57" s="23"/>
      <c r="C57" s="20"/>
      <c r="D57" s="20"/>
      <c r="E57" s="20"/>
      <c r="F57" s="20"/>
      <c r="G57" s="20"/>
      <c r="H57" s="20"/>
      <c r="I57" s="21"/>
      <c r="J57" s="21"/>
      <c r="K57" s="21"/>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M57"/>
  <sheetViews>
    <sheetView showGridLines="0" topLeftCell="B1" zoomScale="90" zoomScaleNormal="90" workbookViewId="0">
      <selection activeCell="B1" sqref="B1"/>
    </sheetView>
  </sheetViews>
  <sheetFormatPr defaultColWidth="9" defaultRowHeight="10.8" x14ac:dyDescent="0.2"/>
  <cols>
    <col min="1" max="1" width="4.109375" style="57" hidden="1" customWidth="1"/>
    <col min="2" max="2" width="16.109375" style="63" customWidth="1"/>
    <col min="3" max="4" width="16.109375" style="58" customWidth="1"/>
    <col min="5" max="5" width="18.88671875" style="58" customWidth="1"/>
    <col min="6" max="7" width="16.109375" style="58" customWidth="1"/>
    <col min="8" max="8" width="18.88671875" style="58" customWidth="1"/>
    <col min="9" max="10" width="16.109375" style="57" customWidth="1"/>
    <col min="11" max="11" width="18.88671875" style="57" customWidth="1"/>
    <col min="12" max="16384" width="9" style="57"/>
  </cols>
  <sheetData>
    <row r="1" spans="1:13" ht="35.1" customHeight="1" x14ac:dyDescent="0.2">
      <c r="A1" s="249"/>
      <c r="B1" s="473" t="str">
        <f>'結果（千円）'!D4&amp;"　"&amp;'結果（千円）'!E4</f>
        <v>《 分析タイトル 》　県内でイベントが開催された場合、来場者の消費がもたらす経済的効果</v>
      </c>
      <c r="C1" s="56"/>
      <c r="D1" s="56"/>
      <c r="E1" s="77"/>
      <c r="F1" s="177"/>
      <c r="H1" s="56"/>
      <c r="I1" s="77"/>
      <c r="J1" s="678" t="s" ph="1">
        <v>374</v>
      </c>
      <c r="K1" s="678"/>
      <c r="L1" s="204"/>
      <c r="M1" s="97"/>
    </row>
    <row r="2" spans="1:13" ht="14.1" customHeight="1" thickBot="1" x14ac:dyDescent="0.2">
      <c r="B2" s="59"/>
      <c r="C2" s="56"/>
      <c r="D2" s="56"/>
      <c r="E2" s="56"/>
      <c r="F2" s="56"/>
      <c r="G2" s="5" ph="1"/>
      <c r="H2" s="60"/>
      <c r="I2" s="77"/>
      <c r="J2" s="678"/>
      <c r="K2" s="678"/>
      <c r="L2" s="204"/>
      <c r="M2" s="97"/>
    </row>
    <row r="3" spans="1:13" ht="14.1" customHeight="1" x14ac:dyDescent="0.2">
      <c r="B3" s="59"/>
      <c r="C3" s="61" t="s">
        <v>107</v>
      </c>
      <c r="D3" s="56"/>
      <c r="E3" s="59" t="s">
        <v>174</v>
      </c>
      <c r="F3" s="56"/>
      <c r="G3" s="56"/>
      <c r="H3" s="56"/>
      <c r="I3" s="77"/>
      <c r="J3" s="77"/>
      <c r="K3" s="77"/>
      <c r="L3" s="204"/>
      <c r="M3" s="97"/>
    </row>
    <row r="4" spans="1:13" ht="14.1" customHeight="1" thickBot="1" x14ac:dyDescent="0.25">
      <c r="B4" s="59"/>
      <c r="C4" s="62">
        <f>'結果（千円）'!F7</f>
        <v>880000</v>
      </c>
      <c r="D4" s="56"/>
      <c r="E4" s="56"/>
      <c r="F4" s="56"/>
      <c r="G4" s="56"/>
      <c r="H4" s="56"/>
      <c r="I4" s="77"/>
      <c r="J4" s="77"/>
      <c r="K4" s="77"/>
      <c r="L4" s="204"/>
      <c r="M4" s="97"/>
    </row>
    <row r="5" spans="1:13" ht="14.1" customHeight="1" x14ac:dyDescent="0.2">
      <c r="B5" s="59"/>
      <c r="C5" s="19" t="s">
        <v>159</v>
      </c>
      <c r="D5" s="37"/>
      <c r="E5" s="56"/>
      <c r="F5" s="56"/>
      <c r="G5" s="56"/>
      <c r="H5" s="56"/>
      <c r="I5" s="77"/>
      <c r="J5" s="77"/>
      <c r="K5" s="77"/>
      <c r="L5" s="204"/>
      <c r="M5" s="97"/>
    </row>
    <row r="6" spans="1:13" ht="14.1" customHeight="1" thickBot="1" x14ac:dyDescent="0.25">
      <c r="B6" s="59"/>
      <c r="C6" s="37" t="s">
        <v>160</v>
      </c>
      <c r="D6" s="56"/>
      <c r="E6" s="56"/>
      <c r="F6" s="56"/>
      <c r="G6" s="56"/>
      <c r="H6" s="56"/>
      <c r="I6" s="77"/>
      <c r="J6" s="77"/>
      <c r="K6" s="77"/>
      <c r="L6" s="240"/>
      <c r="M6" s="21"/>
    </row>
    <row r="7" spans="1:13" ht="12.9" customHeight="1" x14ac:dyDescent="0.2">
      <c r="B7" s="56" t="s">
        <v>166</v>
      </c>
      <c r="C7" s="64" t="s">
        <v>114</v>
      </c>
      <c r="D7" s="65"/>
      <c r="E7" s="66"/>
      <c r="F7" s="20"/>
      <c r="G7" s="20"/>
      <c r="H7" s="20"/>
      <c r="I7" s="21"/>
      <c r="J7" s="20"/>
      <c r="K7" s="77"/>
      <c r="L7" s="240"/>
      <c r="M7" s="21"/>
    </row>
    <row r="8" spans="1:13" ht="12.9" customHeight="1" x14ac:dyDescent="0.2">
      <c r="B8" s="59"/>
      <c r="C8" s="511">
        <f>'結果（千円）'!F8</f>
        <v>560326.31938906829</v>
      </c>
      <c r="D8" s="56"/>
      <c r="E8" s="67"/>
      <c r="F8" s="23"/>
      <c r="G8" s="20"/>
      <c r="H8" s="20"/>
      <c r="I8" s="21"/>
      <c r="J8" s="20"/>
      <c r="K8" s="77"/>
      <c r="L8" s="240"/>
      <c r="M8" s="21"/>
    </row>
    <row r="9" spans="1:13" ht="12.9" customHeight="1" x14ac:dyDescent="0.2">
      <c r="B9" s="59"/>
      <c r="C9" s="68"/>
      <c r="D9" s="69" t="s">
        <v>43</v>
      </c>
      <c r="E9" s="70"/>
      <c r="F9" s="23"/>
      <c r="G9" s="20"/>
      <c r="H9" s="20"/>
      <c r="I9" s="21"/>
      <c r="J9" s="20"/>
      <c r="K9" s="77"/>
      <c r="L9" s="241"/>
    </row>
    <row r="10" spans="1:13" ht="12.9" customHeight="1" x14ac:dyDescent="0.2">
      <c r="B10" s="59"/>
      <c r="C10" s="68"/>
      <c r="D10" s="512">
        <f>'結果（千円）'!H17</f>
        <v>309154.44744256657</v>
      </c>
      <c r="E10" s="67"/>
      <c r="F10" s="23"/>
      <c r="G10" s="20"/>
      <c r="H10" s="20"/>
      <c r="I10" s="21"/>
      <c r="J10" s="20"/>
      <c r="K10" s="77"/>
      <c r="L10" s="241"/>
    </row>
    <row r="11" spans="1:13" ht="12.9" customHeight="1" x14ac:dyDescent="0.15">
      <c r="B11" s="59"/>
      <c r="C11" s="68"/>
      <c r="D11" s="71"/>
      <c r="E11" s="72" t="s">
        <v>44</v>
      </c>
      <c r="F11" s="23"/>
      <c r="G11" s="20"/>
      <c r="H11" s="20"/>
      <c r="I11" s="21"/>
      <c r="J11" s="20"/>
      <c r="K11" s="77"/>
      <c r="L11" s="241"/>
    </row>
    <row r="12" spans="1:13" ht="12.9" customHeight="1" thickBot="1" x14ac:dyDescent="0.2">
      <c r="B12" s="59"/>
      <c r="C12" s="73"/>
      <c r="D12" s="74"/>
      <c r="E12" s="513">
        <f>'結果（千円）'!J17</f>
        <v>185936.33700969443</v>
      </c>
      <c r="F12" s="23"/>
      <c r="G12" s="20"/>
      <c r="H12" s="20"/>
      <c r="I12" s="21"/>
      <c r="J12" s="20"/>
      <c r="K12" s="77"/>
      <c r="L12" s="241"/>
    </row>
    <row r="13" spans="1:13" ht="12.9" customHeight="1" x14ac:dyDescent="0.15">
      <c r="B13" s="59"/>
      <c r="C13" s="37" t="s">
        <v>161</v>
      </c>
      <c r="D13" s="37"/>
      <c r="E13" s="75"/>
      <c r="F13" s="23"/>
      <c r="G13" s="37"/>
      <c r="H13" s="37"/>
      <c r="I13" s="21"/>
      <c r="J13" s="20"/>
      <c r="K13" s="77"/>
      <c r="L13" s="241"/>
    </row>
    <row r="14" spans="1:13" ht="12.9" customHeight="1" thickBot="1" x14ac:dyDescent="0.2">
      <c r="B14" s="59"/>
      <c r="C14" s="37" t="s">
        <v>162</v>
      </c>
      <c r="D14" s="56"/>
      <c r="E14" s="75"/>
      <c r="F14" s="23"/>
      <c r="G14" s="20"/>
      <c r="H14" s="20"/>
      <c r="I14" s="21"/>
      <c r="J14" s="20"/>
      <c r="K14" s="77"/>
      <c r="L14" s="241"/>
    </row>
    <row r="15" spans="1:13" ht="12.9" customHeight="1" x14ac:dyDescent="0.15">
      <c r="B15" s="56"/>
      <c r="C15" s="76" t="s">
        <v>52</v>
      </c>
      <c r="D15" s="56"/>
      <c r="E15" s="75"/>
      <c r="F15" s="23"/>
      <c r="G15" s="20"/>
      <c r="H15" s="20"/>
      <c r="I15" s="21"/>
      <c r="J15" s="20"/>
      <c r="K15" s="77"/>
      <c r="L15" s="241"/>
    </row>
    <row r="16" spans="1:13" ht="12.9" customHeight="1" thickBot="1" x14ac:dyDescent="0.2">
      <c r="B16" s="59"/>
      <c r="C16" s="514">
        <f>計算!F95</f>
        <v>251172.54073782667</v>
      </c>
      <c r="D16" s="56"/>
      <c r="E16" s="75"/>
      <c r="F16" s="23"/>
      <c r="G16" s="20"/>
      <c r="H16" s="20"/>
      <c r="I16" s="21"/>
      <c r="J16" s="20"/>
      <c r="K16" s="77"/>
      <c r="L16" s="241"/>
    </row>
    <row r="17" spans="2:12" ht="12.9" customHeight="1" x14ac:dyDescent="0.15">
      <c r="B17" s="59"/>
      <c r="C17" s="19" t="s">
        <v>159</v>
      </c>
      <c r="D17" s="60"/>
      <c r="E17" s="75"/>
      <c r="F17" s="23"/>
      <c r="G17" s="20"/>
      <c r="H17" s="20"/>
      <c r="I17" s="21"/>
      <c r="J17" s="20"/>
      <c r="K17" s="77"/>
      <c r="L17" s="241"/>
    </row>
    <row r="18" spans="2:12" ht="12.9" customHeight="1" thickBot="1" x14ac:dyDescent="0.2">
      <c r="B18" s="59"/>
      <c r="C18" s="37" t="s">
        <v>163</v>
      </c>
      <c r="D18" s="56"/>
      <c r="E18" s="75"/>
      <c r="F18" s="23"/>
      <c r="G18" s="20"/>
      <c r="H18" s="20"/>
      <c r="I18" s="21"/>
      <c r="J18" s="20"/>
      <c r="K18" s="77"/>
      <c r="L18" s="241"/>
    </row>
    <row r="19" spans="2:12" ht="12.9" customHeight="1" x14ac:dyDescent="0.15">
      <c r="B19" s="59"/>
      <c r="C19" s="76" t="s">
        <v>49</v>
      </c>
      <c r="D19" s="56"/>
      <c r="E19" s="75"/>
      <c r="F19" s="23"/>
      <c r="G19" s="20"/>
      <c r="H19" s="20"/>
      <c r="I19" s="21"/>
      <c r="J19" s="20"/>
      <c r="K19" s="77"/>
      <c r="L19" s="241"/>
    </row>
    <row r="20" spans="2:12" ht="12.9" customHeight="1" thickBot="1" x14ac:dyDescent="0.2">
      <c r="B20" s="59"/>
      <c r="C20" s="514">
        <f>計算!H95</f>
        <v>134117.78887599325</v>
      </c>
      <c r="D20" s="56"/>
      <c r="E20" s="75"/>
      <c r="F20" s="23"/>
      <c r="G20" s="20"/>
      <c r="H20" s="20"/>
      <c r="I20" s="21"/>
      <c r="J20" s="20"/>
      <c r="K20" s="77"/>
      <c r="L20" s="241"/>
    </row>
    <row r="21" spans="2:12" ht="12.9" customHeight="1" x14ac:dyDescent="0.2">
      <c r="B21" s="59"/>
      <c r="C21" s="19" t="s">
        <v>164</v>
      </c>
      <c r="D21" s="162"/>
      <c r="E21" s="56"/>
      <c r="F21" s="23"/>
      <c r="G21" s="19"/>
      <c r="H21" s="20"/>
      <c r="I21" s="21"/>
      <c r="J21" s="20"/>
      <c r="K21" s="77"/>
      <c r="L21" s="241"/>
    </row>
    <row r="22" spans="2:12" ht="12.9" customHeight="1" thickBot="1" x14ac:dyDescent="0.25">
      <c r="B22" s="59"/>
      <c r="C22" s="162" t="s">
        <v>165</v>
      </c>
      <c r="D22" s="56"/>
      <c r="E22" s="56"/>
      <c r="F22" s="23"/>
      <c r="G22" s="20"/>
      <c r="H22" s="20"/>
      <c r="I22" s="21"/>
      <c r="J22" s="20"/>
      <c r="K22" s="77"/>
      <c r="L22" s="241"/>
    </row>
    <row r="23" spans="2:12" ht="12.9" customHeight="1" x14ac:dyDescent="0.2">
      <c r="B23" s="56" t="s">
        <v>339</v>
      </c>
      <c r="C23" s="310" t="s">
        <v>318</v>
      </c>
      <c r="D23" s="65"/>
      <c r="E23" s="66"/>
      <c r="F23" s="23"/>
      <c r="G23" s="20"/>
      <c r="H23" s="20"/>
      <c r="I23" s="21"/>
      <c r="J23" s="20"/>
      <c r="K23" s="77"/>
      <c r="L23" s="241"/>
    </row>
    <row r="24" spans="2:12" ht="12.9" customHeight="1" x14ac:dyDescent="0.2">
      <c r="B24" s="59"/>
      <c r="C24" s="511">
        <f>'結果（千円）'!F18</f>
        <v>173442.38198597985</v>
      </c>
      <c r="D24" s="56"/>
      <c r="E24" s="67"/>
      <c r="F24" s="23"/>
      <c r="G24" s="20"/>
      <c r="H24" s="20"/>
      <c r="I24" s="21"/>
      <c r="J24" s="20"/>
      <c r="K24" s="77"/>
      <c r="L24" s="241"/>
    </row>
    <row r="25" spans="2:12" ht="12.9" customHeight="1" x14ac:dyDescent="0.2">
      <c r="B25" s="59"/>
      <c r="C25" s="68"/>
      <c r="D25" s="69" t="s">
        <v>45</v>
      </c>
      <c r="E25" s="70"/>
      <c r="F25" s="20"/>
      <c r="G25" s="20"/>
      <c r="H25" s="20"/>
      <c r="I25" s="21"/>
      <c r="J25" s="20"/>
      <c r="K25" s="77"/>
      <c r="L25" s="241"/>
    </row>
    <row r="26" spans="2:12" ht="12.9" customHeight="1" x14ac:dyDescent="0.2">
      <c r="B26" s="59"/>
      <c r="C26" s="68"/>
      <c r="D26" s="512">
        <f>'結果（千円）'!H18</f>
        <v>102271.29782323263</v>
      </c>
      <c r="E26" s="67"/>
      <c r="F26" s="20"/>
      <c r="G26" s="20"/>
      <c r="H26" s="20"/>
      <c r="I26" s="21"/>
      <c r="J26" s="20"/>
      <c r="K26" s="77"/>
      <c r="L26" s="241"/>
    </row>
    <row r="27" spans="2:12" ht="12.9" customHeight="1" x14ac:dyDescent="0.15">
      <c r="B27" s="59"/>
      <c r="C27" s="68"/>
      <c r="D27" s="71"/>
      <c r="E27" s="72" t="s">
        <v>46</v>
      </c>
      <c r="F27" s="20"/>
      <c r="G27" s="20"/>
      <c r="H27" s="20"/>
      <c r="I27" s="21"/>
      <c r="J27" s="20"/>
      <c r="K27" s="77"/>
      <c r="L27" s="241"/>
    </row>
    <row r="28" spans="2:12" ht="12.9" customHeight="1" thickBot="1" x14ac:dyDescent="0.2">
      <c r="B28" s="59"/>
      <c r="C28" s="73"/>
      <c r="D28" s="74"/>
      <c r="E28" s="513">
        <f>'結果（千円）'!J18</f>
        <v>51117.5062526888</v>
      </c>
      <c r="F28" s="37" t="s">
        <v>251</v>
      </c>
      <c r="G28" s="20"/>
      <c r="H28" s="20"/>
      <c r="I28" s="21"/>
      <c r="J28" s="20"/>
      <c r="K28" s="77"/>
      <c r="L28" s="241"/>
    </row>
    <row r="29" spans="2:12" ht="12.9" customHeight="1" x14ac:dyDescent="0.2">
      <c r="B29" s="59"/>
      <c r="C29" s="56"/>
      <c r="D29" s="56"/>
      <c r="E29" s="56"/>
      <c r="F29" s="540">
        <f>入力!L42</f>
        <v>0.62508714420693279</v>
      </c>
      <c r="G29" s="541" t="str">
        <f>IF(入力!K42="その他",入力!P46,"〔"&amp;入力!K42&amp;"〕")</f>
        <v>〔令和６年平均〕</v>
      </c>
      <c r="H29" s="20"/>
      <c r="I29" s="21"/>
      <c r="J29" s="20"/>
      <c r="K29" s="77"/>
      <c r="L29" s="241"/>
    </row>
    <row r="30" spans="2:12" ht="12.9" customHeight="1" thickBot="1" x14ac:dyDescent="0.25">
      <c r="B30" s="59"/>
      <c r="C30" s="56"/>
      <c r="D30" s="56"/>
      <c r="E30" s="56"/>
      <c r="F30" s="37" t="s">
        <v>168</v>
      </c>
      <c r="G30" s="20"/>
      <c r="H30" s="20"/>
      <c r="I30" s="21"/>
      <c r="J30" s="20"/>
      <c r="K30" s="77"/>
      <c r="L30" s="241"/>
    </row>
    <row r="31" spans="2:12" ht="12.9" customHeight="1" x14ac:dyDescent="0.2">
      <c r="B31" s="59"/>
      <c r="C31" s="56"/>
      <c r="D31" s="56"/>
      <c r="E31" s="77"/>
      <c r="F31" s="61" t="s">
        <v>47</v>
      </c>
      <c r="G31" s="56"/>
      <c r="H31" s="56"/>
      <c r="I31" s="77"/>
      <c r="J31" s="56"/>
      <c r="K31" s="77"/>
      <c r="L31" s="241"/>
    </row>
    <row r="32" spans="2:12" ht="12.9" customHeight="1" thickBot="1" x14ac:dyDescent="0.25">
      <c r="B32" s="59"/>
      <c r="C32" s="56"/>
      <c r="D32" s="56"/>
      <c r="E32" s="77"/>
      <c r="F32" s="62">
        <f>計算!H188</f>
        <v>148179.30990816097</v>
      </c>
      <c r="G32" s="56"/>
      <c r="H32" s="56"/>
      <c r="I32" s="77"/>
      <c r="J32" s="56"/>
      <c r="K32" s="77"/>
      <c r="L32" s="241"/>
    </row>
    <row r="33" spans="2:12" ht="12.9" customHeight="1" x14ac:dyDescent="0.2">
      <c r="B33" s="59"/>
      <c r="C33" s="56"/>
      <c r="D33" s="56"/>
      <c r="E33" s="77"/>
      <c r="F33" s="37" t="s">
        <v>169</v>
      </c>
      <c r="G33" s="56"/>
      <c r="H33" s="56"/>
      <c r="I33" s="77"/>
      <c r="J33" s="56"/>
      <c r="K33" s="77"/>
      <c r="L33" s="241"/>
    </row>
    <row r="34" spans="2:12" ht="12.9" customHeight="1" thickBot="1" x14ac:dyDescent="0.25">
      <c r="B34" s="59"/>
      <c r="C34" s="56"/>
      <c r="D34" s="56"/>
      <c r="E34" s="56"/>
      <c r="F34" s="37" t="s">
        <v>170</v>
      </c>
      <c r="G34" s="56"/>
      <c r="H34" s="56"/>
      <c r="I34" s="77"/>
      <c r="J34" s="162" t="s">
        <v>122</v>
      </c>
      <c r="K34" s="77"/>
      <c r="L34" s="241"/>
    </row>
    <row r="35" spans="2:12" ht="12.9" customHeight="1" x14ac:dyDescent="0.2">
      <c r="B35" s="56" t="s">
        <v>340</v>
      </c>
      <c r="C35" s="56"/>
      <c r="D35" s="56"/>
      <c r="E35" s="77"/>
      <c r="F35" s="310" t="s">
        <v>319</v>
      </c>
      <c r="G35" s="65"/>
      <c r="H35" s="66"/>
      <c r="I35" s="21"/>
      <c r="J35" s="162" t="s">
        <v>171</v>
      </c>
      <c r="K35" s="77"/>
      <c r="L35" s="241"/>
    </row>
    <row r="36" spans="2:12" ht="12.9" customHeight="1" x14ac:dyDescent="0.2">
      <c r="B36" s="59"/>
      <c r="C36" s="56"/>
      <c r="D36" s="56"/>
      <c r="E36" s="77"/>
      <c r="F36" s="511">
        <f>'結果（千円）'!F19</f>
        <v>122378.92118419163</v>
      </c>
      <c r="G36" s="56"/>
      <c r="H36" s="67"/>
      <c r="I36" s="23"/>
      <c r="J36" s="37" t="s">
        <v>172</v>
      </c>
      <c r="K36" s="77"/>
      <c r="L36" s="241"/>
    </row>
    <row r="37" spans="2:12" ht="12.9" customHeight="1" thickBot="1" x14ac:dyDescent="0.25">
      <c r="B37" s="59"/>
      <c r="C37" s="56"/>
      <c r="D37" s="56"/>
      <c r="E37" s="56"/>
      <c r="F37" s="68"/>
      <c r="G37" s="69" t="s">
        <v>48</v>
      </c>
      <c r="H37" s="70"/>
      <c r="I37" s="77"/>
      <c r="J37" s="37"/>
      <c r="K37" s="77"/>
      <c r="L37" s="241"/>
    </row>
    <row r="38" spans="2:12" ht="12.9" customHeight="1" x14ac:dyDescent="0.2">
      <c r="B38" s="59"/>
      <c r="C38" s="56"/>
      <c r="D38" s="56"/>
      <c r="E38" s="56"/>
      <c r="F38" s="68"/>
      <c r="G38" s="512">
        <f>'結果（千円）'!H19</f>
        <v>79486.712514875457</v>
      </c>
      <c r="H38" s="67"/>
      <c r="I38" s="77"/>
      <c r="J38" s="76" t="s">
        <v>53</v>
      </c>
      <c r="K38" s="77"/>
      <c r="L38" s="241"/>
    </row>
    <row r="39" spans="2:12" ht="12.9" customHeight="1" thickBot="1" x14ac:dyDescent="0.2">
      <c r="B39" s="59"/>
      <c r="C39" s="56"/>
      <c r="D39" s="56"/>
      <c r="E39" s="56"/>
      <c r="F39" s="68"/>
      <c r="G39" s="71"/>
      <c r="H39" s="38" t="s">
        <v>244</v>
      </c>
      <c r="I39" s="77"/>
      <c r="J39" s="514">
        <f>'結果（千円）'!L17</f>
        <v>109.85100812346627</v>
      </c>
      <c r="K39" s="77"/>
      <c r="L39" s="241"/>
    </row>
    <row r="40" spans="2:12" ht="12.9" customHeight="1" thickBot="1" x14ac:dyDescent="0.25">
      <c r="B40" s="59"/>
      <c r="C40" s="56"/>
      <c r="D40" s="56"/>
      <c r="E40" s="56"/>
      <c r="F40" s="73"/>
      <c r="G40" s="74"/>
      <c r="H40" s="515">
        <f>'結果（千円）'!J19</f>
        <v>33122.188951097065</v>
      </c>
      <c r="I40" s="77"/>
      <c r="J40" s="77"/>
      <c r="K40" s="77"/>
      <c r="L40" s="241"/>
    </row>
    <row r="41" spans="2:12" ht="6" customHeight="1" x14ac:dyDescent="0.2">
      <c r="B41" s="59"/>
      <c r="C41" s="56"/>
      <c r="D41" s="56"/>
      <c r="E41" s="56"/>
      <c r="F41" s="56"/>
      <c r="G41" s="56"/>
      <c r="H41" s="56"/>
      <c r="I41" s="77"/>
      <c r="J41" s="77"/>
      <c r="K41" s="77"/>
      <c r="L41" s="241"/>
    </row>
    <row r="42" spans="2:12" ht="14.1" customHeight="1" thickBot="1" x14ac:dyDescent="0.25">
      <c r="B42" s="56" t="s">
        <v>167</v>
      </c>
      <c r="C42" s="56"/>
      <c r="D42" s="56"/>
      <c r="E42" s="56"/>
      <c r="F42" s="56"/>
      <c r="G42" s="56"/>
      <c r="H42" s="56"/>
      <c r="I42" s="77"/>
      <c r="J42" s="77"/>
      <c r="K42" s="56" t="str">
        <f>E3</f>
        <v>（ 単位：千円 ）</v>
      </c>
      <c r="L42" s="241"/>
    </row>
    <row r="43" spans="2:12" ht="13.5" customHeight="1" x14ac:dyDescent="0.2">
      <c r="B43" s="168" t="str">
        <f>C3</f>
        <v>最終需要額①</v>
      </c>
      <c r="C43" s="682" t="s">
        <v>8</v>
      </c>
      <c r="D43" s="683"/>
      <c r="E43" s="683"/>
      <c r="F43" s="65"/>
      <c r="G43" s="65"/>
      <c r="H43" s="65"/>
      <c r="I43" s="78"/>
      <c r="J43" s="78"/>
      <c r="K43" s="178"/>
    </row>
    <row r="44" spans="2:12" ht="6.75" customHeight="1" thickBot="1" x14ac:dyDescent="0.25">
      <c r="B44" s="179"/>
      <c r="C44" s="79"/>
      <c r="D44" s="80"/>
      <c r="E44" s="81"/>
      <c r="F44" s="56"/>
      <c r="G44" s="56"/>
      <c r="H44" s="56"/>
      <c r="I44" s="77"/>
      <c r="J44" s="77"/>
      <c r="K44" s="180"/>
    </row>
    <row r="45" spans="2:12" s="58" customFormat="1" ht="13.5" customHeight="1" x14ac:dyDescent="0.2">
      <c r="B45" s="179"/>
      <c r="C45" s="45" t="s">
        <v>108</v>
      </c>
      <c r="D45" s="47" t="s">
        <v>42</v>
      </c>
      <c r="E45" s="43" t="s">
        <v>177</v>
      </c>
      <c r="F45" s="682" t="s">
        <v>109</v>
      </c>
      <c r="G45" s="683"/>
      <c r="H45" s="683"/>
      <c r="I45" s="65"/>
      <c r="J45" s="65"/>
      <c r="K45" s="66"/>
    </row>
    <row r="46" spans="2:12" s="58" customFormat="1" ht="5.25" customHeight="1" thickBot="1" x14ac:dyDescent="0.25">
      <c r="B46" s="179"/>
      <c r="C46" s="45"/>
      <c r="D46" s="47"/>
      <c r="E46" s="43"/>
      <c r="F46" s="79"/>
      <c r="G46" s="80"/>
      <c r="H46" s="81"/>
      <c r="I46" s="56"/>
      <c r="J46" s="56"/>
      <c r="K46" s="67"/>
    </row>
    <row r="47" spans="2:12" s="58" customFormat="1" ht="13.5" customHeight="1" x14ac:dyDescent="0.2">
      <c r="B47" s="179"/>
      <c r="C47" s="45"/>
      <c r="D47" s="47" t="s">
        <v>320</v>
      </c>
      <c r="E47" s="472" t="s">
        <v>321</v>
      </c>
      <c r="F47" s="45" t="s">
        <v>110</v>
      </c>
      <c r="G47" s="47" t="s">
        <v>42</v>
      </c>
      <c r="H47" s="43" t="s">
        <v>176</v>
      </c>
      <c r="I47" s="679" t="s">
        <v>111</v>
      </c>
      <c r="J47" s="680"/>
      <c r="K47" s="681"/>
    </row>
    <row r="48" spans="2:12" s="58" customFormat="1" ht="13.5" customHeight="1" x14ac:dyDescent="0.2">
      <c r="B48" s="181">
        <f>C4</f>
        <v>880000</v>
      </c>
      <c r="C48" s="521">
        <f>C8</f>
        <v>560326.31938906829</v>
      </c>
      <c r="D48" s="520">
        <f>C8+C24</f>
        <v>733768.70137504814</v>
      </c>
      <c r="E48" s="522">
        <f>C8+C24+F36</f>
        <v>856147.62255923974</v>
      </c>
      <c r="F48" s="132"/>
      <c r="G48" s="133" t="s">
        <v>322</v>
      </c>
      <c r="H48" s="184" t="s">
        <v>323</v>
      </c>
      <c r="I48" s="132" t="s">
        <v>112</v>
      </c>
      <c r="J48" s="133" t="s">
        <v>42</v>
      </c>
      <c r="K48" s="176" t="s">
        <v>175</v>
      </c>
    </row>
    <row r="49" spans="2:12" s="58" customFormat="1" ht="13.5" customHeight="1" x14ac:dyDescent="0.2">
      <c r="B49" s="68"/>
      <c r="C49" s="68"/>
      <c r="D49" s="82"/>
      <c r="E49" s="56"/>
      <c r="F49" s="521">
        <f>D10</f>
        <v>309154.44744256657</v>
      </c>
      <c r="G49" s="520">
        <f>D10+D26</f>
        <v>411425.74526579923</v>
      </c>
      <c r="H49" s="519">
        <f>D10+D26+G38</f>
        <v>490912.45778067468</v>
      </c>
      <c r="I49" s="132"/>
      <c r="J49" s="133" t="s">
        <v>324</v>
      </c>
      <c r="K49" s="185" t="s">
        <v>325</v>
      </c>
    </row>
    <row r="50" spans="2:12" s="58" customFormat="1" ht="12.6" thickBot="1" x14ac:dyDescent="0.25">
      <c r="B50" s="73"/>
      <c r="C50" s="73"/>
      <c r="D50" s="83"/>
      <c r="E50" s="84"/>
      <c r="F50" s="73"/>
      <c r="G50" s="83"/>
      <c r="H50" s="84"/>
      <c r="I50" s="518">
        <f>E12</f>
        <v>185936.33700969443</v>
      </c>
      <c r="J50" s="517">
        <f>E12+E28</f>
        <v>237053.84326238322</v>
      </c>
      <c r="K50" s="516">
        <f>E12+E28+H40</f>
        <v>270176.03221348027</v>
      </c>
    </row>
    <row r="51" spans="2:12" ht="20.100000000000001" customHeight="1" x14ac:dyDescent="0.2">
      <c r="B51" s="242" t="s">
        <v>173</v>
      </c>
      <c r="C51" s="523">
        <f>IF(B48=0,0,E48/B48)</f>
        <v>0.97289502563549968</v>
      </c>
      <c r="D51" s="172" t="s">
        <v>249</v>
      </c>
      <c r="E51" s="56"/>
      <c r="F51" s="56"/>
      <c r="G51" s="56"/>
      <c r="H51" s="56"/>
      <c r="I51" s="77"/>
      <c r="J51" s="77"/>
      <c r="K51" s="77"/>
      <c r="L51" s="241"/>
    </row>
    <row r="52" spans="2:12" x14ac:dyDescent="0.2">
      <c r="B52" s="246"/>
      <c r="C52" s="247"/>
      <c r="D52" s="247"/>
      <c r="E52" s="247"/>
      <c r="F52" s="247"/>
      <c r="G52" s="247"/>
      <c r="H52" s="247"/>
      <c r="I52" s="248"/>
      <c r="J52" s="248"/>
      <c r="K52" s="248"/>
    </row>
    <row r="53" spans="2:12" x14ac:dyDescent="0.2">
      <c r="B53" s="59"/>
      <c r="C53" s="56"/>
      <c r="D53" s="56"/>
      <c r="E53" s="56"/>
      <c r="F53" s="56"/>
      <c r="G53" s="56"/>
      <c r="H53" s="56"/>
      <c r="I53" s="77"/>
      <c r="J53" s="77"/>
      <c r="K53" s="77"/>
    </row>
    <row r="54" spans="2:12" x14ac:dyDescent="0.2">
      <c r="B54" s="59"/>
      <c r="C54" s="56"/>
      <c r="D54" s="56"/>
      <c r="E54" s="56"/>
      <c r="F54" s="56"/>
      <c r="G54" s="56"/>
      <c r="H54" s="56"/>
      <c r="I54" s="77"/>
      <c r="J54" s="77"/>
      <c r="K54" s="77"/>
    </row>
    <row r="55" spans="2:12" x14ac:dyDescent="0.2">
      <c r="B55" s="59"/>
      <c r="C55" s="56"/>
      <c r="D55" s="56"/>
      <c r="E55" s="56"/>
      <c r="F55" s="56"/>
      <c r="G55" s="56"/>
      <c r="H55" s="56"/>
      <c r="I55" s="77"/>
      <c r="J55" s="77"/>
      <c r="K55" s="77"/>
    </row>
    <row r="56" spans="2:12" x14ac:dyDescent="0.2">
      <c r="B56" s="59"/>
      <c r="C56" s="56"/>
      <c r="D56" s="56"/>
      <c r="E56" s="56"/>
      <c r="F56" s="56"/>
      <c r="G56" s="56"/>
      <c r="H56" s="56"/>
      <c r="I56" s="77"/>
      <c r="J56" s="77"/>
      <c r="K56" s="77"/>
    </row>
    <row r="57" spans="2:12" x14ac:dyDescent="0.2">
      <c r="B57" s="59"/>
      <c r="C57" s="56"/>
      <c r="D57" s="56"/>
      <c r="E57" s="56"/>
      <c r="F57" s="56"/>
      <c r="G57" s="56"/>
      <c r="H57" s="56"/>
      <c r="I57" s="77"/>
      <c r="J57" s="77"/>
      <c r="K57" s="77"/>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T86"/>
  <sheetViews>
    <sheetView showGridLines="0" topLeftCell="D1" zoomScale="85" zoomScaleNormal="85" workbookViewId="0">
      <selection activeCell="D1" sqref="D1"/>
    </sheetView>
  </sheetViews>
  <sheetFormatPr defaultRowHeight="13.2" x14ac:dyDescent="0.2"/>
  <cols>
    <col min="1" max="3" width="10.77734375" hidden="1" customWidth="1"/>
    <col min="4" max="4" width="14.44140625" style="1" customWidth="1"/>
    <col min="5" max="6" width="9.88671875" style="145" customWidth="1"/>
    <col min="7" max="7" width="9" customWidth="1"/>
    <col min="17" max="17" width="8.6640625" customWidth="1"/>
  </cols>
  <sheetData>
    <row r="1" spans="1:20" ht="30" customHeight="1" x14ac:dyDescent="0.2">
      <c r="A1" s="285" t="s">
        <v>245</v>
      </c>
      <c r="B1" s="201"/>
      <c r="C1" s="201"/>
      <c r="D1" s="474" t="str">
        <f>'結果（億円）'!D4&amp;"　"&amp;'結果（億円）'!E4</f>
        <v>《 分析タイトル 》　県内でイベントが開催された場合、来場者の消費がもたらす経済的効果</v>
      </c>
      <c r="S1" s="89"/>
      <c r="T1" s="89"/>
    </row>
    <row r="2" spans="1:20" x14ac:dyDescent="0.2">
      <c r="A2" s="254"/>
      <c r="B2" s="254"/>
      <c r="C2" s="255" t="s">
        <v>178</v>
      </c>
      <c r="D2" s="254"/>
      <c r="E2" s="256"/>
      <c r="F2" s="291" t="s">
        <v>179</v>
      </c>
      <c r="S2" s="89"/>
      <c r="T2" s="89"/>
    </row>
    <row r="3" spans="1:20" ht="27" customHeight="1" x14ac:dyDescent="0.2">
      <c r="A3" s="257" t="s">
        <v>180</v>
      </c>
      <c r="B3" s="258" t="s">
        <v>334</v>
      </c>
      <c r="C3" s="259" t="s">
        <v>335</v>
      </c>
      <c r="D3" s="286" t="s">
        <v>180</v>
      </c>
      <c r="E3" s="287" t="s">
        <v>326</v>
      </c>
      <c r="F3" s="288" t="s">
        <v>327</v>
      </c>
      <c r="G3" s="88"/>
      <c r="H3" s="88"/>
      <c r="I3" s="88"/>
      <c r="J3" s="88"/>
      <c r="K3" s="88"/>
      <c r="L3" s="88"/>
      <c r="M3" s="88"/>
      <c r="N3" s="88"/>
      <c r="O3" s="88"/>
      <c r="S3" s="89"/>
      <c r="T3" s="89"/>
    </row>
    <row r="4" spans="1:20" x14ac:dyDescent="0.2">
      <c r="A4" s="4" t="str">
        <f>計算!C10</f>
        <v>農業</v>
      </c>
      <c r="B4" s="260">
        <f>計算!F10+計算!F103</f>
        <v>5928.1362325684504</v>
      </c>
      <c r="C4" s="261">
        <f>計算!D196</f>
        <v>1556.4754712753227</v>
      </c>
      <c r="D4" s="327" t="s">
        <v>256</v>
      </c>
      <c r="E4" s="524">
        <f>B4/100000</f>
        <v>5.9281362325684504E-2</v>
      </c>
      <c r="F4" s="525">
        <f>C4/100000</f>
        <v>1.5564754712753226E-2</v>
      </c>
      <c r="S4" s="89"/>
      <c r="T4" s="89"/>
    </row>
    <row r="5" spans="1:20" x14ac:dyDescent="0.2">
      <c r="A5" s="4" t="str">
        <f>計算!C11</f>
        <v>林業</v>
      </c>
      <c r="B5" s="260">
        <f>計算!F11+計算!F104</f>
        <v>1153.0410181216464</v>
      </c>
      <c r="C5" s="261">
        <f>計算!D197</f>
        <v>115.28350310854924</v>
      </c>
      <c r="D5" s="327" t="s">
        <v>258</v>
      </c>
      <c r="E5" s="524">
        <f t="shared" ref="E5:E37" si="0">B5/100000</f>
        <v>1.1530410181216463E-2</v>
      </c>
      <c r="F5" s="525">
        <f t="shared" ref="F5:F37" si="1">C5/100000</f>
        <v>1.1528350310854923E-3</v>
      </c>
      <c r="S5" s="89"/>
      <c r="T5" s="89"/>
    </row>
    <row r="6" spans="1:20" x14ac:dyDescent="0.2">
      <c r="A6" s="4" t="str">
        <f>計算!C12</f>
        <v>漁業</v>
      </c>
      <c r="B6" s="260">
        <f>計算!F12+計算!F105</f>
        <v>1018.9100394457324</v>
      </c>
      <c r="C6" s="261">
        <f>計算!D198</f>
        <v>119.28434447606959</v>
      </c>
      <c r="D6" s="327" t="s">
        <v>260</v>
      </c>
      <c r="E6" s="524">
        <f t="shared" si="0"/>
        <v>1.0189100394457324E-2</v>
      </c>
      <c r="F6" s="525">
        <f t="shared" si="1"/>
        <v>1.192843444760696E-3</v>
      </c>
    </row>
    <row r="7" spans="1:20" x14ac:dyDescent="0.2">
      <c r="A7" s="4" t="str">
        <f>計算!C13</f>
        <v>鉱業</v>
      </c>
      <c r="B7" s="260">
        <f>計算!F13+計算!F106</f>
        <v>97.897598068902923</v>
      </c>
      <c r="C7" s="261">
        <f>計算!D199</f>
        <v>30.969475770805644</v>
      </c>
      <c r="D7" s="327" t="s">
        <v>261</v>
      </c>
      <c r="E7" s="524">
        <f t="shared" si="0"/>
        <v>9.7897598068902932E-4</v>
      </c>
      <c r="F7" s="525">
        <f t="shared" si="1"/>
        <v>3.0969475770805646E-4</v>
      </c>
    </row>
    <row r="8" spans="1:20" x14ac:dyDescent="0.2">
      <c r="A8" s="4" t="str">
        <f>計算!C14</f>
        <v>飲食料品</v>
      </c>
      <c r="B8" s="260">
        <f>計算!F14+計算!F107</f>
        <v>22979.544141597253</v>
      </c>
      <c r="C8" s="261">
        <f>計算!D200</f>
        <v>2536.2370683880831</v>
      </c>
      <c r="D8" s="327" t="s">
        <v>262</v>
      </c>
      <c r="E8" s="524">
        <f t="shared" si="0"/>
        <v>0.22979544141597252</v>
      </c>
      <c r="F8" s="525">
        <f t="shared" si="1"/>
        <v>2.5362370683880833E-2</v>
      </c>
    </row>
    <row r="9" spans="1:20" x14ac:dyDescent="0.2">
      <c r="A9" s="4" t="str">
        <f>計算!C15</f>
        <v>繊維製品</v>
      </c>
      <c r="B9" s="260">
        <f>計算!F15+計算!F108</f>
        <v>3863.8444815661428</v>
      </c>
      <c r="C9" s="261">
        <f>計算!D201</f>
        <v>176.33337879071158</v>
      </c>
      <c r="D9" s="327" t="s">
        <v>264</v>
      </c>
      <c r="E9" s="524">
        <f t="shared" si="0"/>
        <v>3.8638444815661428E-2</v>
      </c>
      <c r="F9" s="525">
        <f t="shared" si="1"/>
        <v>1.7633337879071158E-3</v>
      </c>
    </row>
    <row r="10" spans="1:20" x14ac:dyDescent="0.2">
      <c r="A10" s="4" t="str">
        <f>計算!C16</f>
        <v>パルプ・紙・木製品</v>
      </c>
      <c r="B10" s="260">
        <f>計算!F16+計算!F109</f>
        <v>7015.1683372360003</v>
      </c>
      <c r="C10" s="261">
        <f>計算!D202</f>
        <v>362.15023341554542</v>
      </c>
      <c r="D10" s="327" t="s">
        <v>265</v>
      </c>
      <c r="E10" s="524">
        <f t="shared" si="0"/>
        <v>7.0151683372359996E-2</v>
      </c>
      <c r="F10" s="525">
        <f t="shared" si="1"/>
        <v>3.6215023341554541E-3</v>
      </c>
    </row>
    <row r="11" spans="1:20" x14ac:dyDescent="0.2">
      <c r="A11" s="4" t="str">
        <f>計算!C17</f>
        <v>化学製品</v>
      </c>
      <c r="B11" s="260">
        <f>計算!F17+計算!F110</f>
        <v>300.47867734798677</v>
      </c>
      <c r="C11" s="261">
        <f>計算!D203</f>
        <v>153.95830299457924</v>
      </c>
      <c r="D11" s="327" t="s">
        <v>266</v>
      </c>
      <c r="E11" s="524">
        <f t="shared" si="0"/>
        <v>3.0047867734798676E-3</v>
      </c>
      <c r="F11" s="525">
        <f t="shared" si="1"/>
        <v>1.5395830299457923E-3</v>
      </c>
    </row>
    <row r="12" spans="1:20" x14ac:dyDescent="0.2">
      <c r="A12" s="4" t="str">
        <f>計算!C18</f>
        <v>石油・石炭製品</v>
      </c>
      <c r="B12" s="260">
        <f>計算!F18+計算!F111</f>
        <v>619.97904032336828</v>
      </c>
      <c r="C12" s="261">
        <f>計算!D204</f>
        <v>135.28770994615095</v>
      </c>
      <c r="D12" s="327" t="s">
        <v>267</v>
      </c>
      <c r="E12" s="524">
        <f t="shared" si="0"/>
        <v>6.1997904032336827E-3</v>
      </c>
      <c r="F12" s="525">
        <f t="shared" si="1"/>
        <v>1.3528770994615095E-3</v>
      </c>
    </row>
    <row r="13" spans="1:20" x14ac:dyDescent="0.2">
      <c r="A13" s="4" t="str">
        <f>計算!C19</f>
        <v>プラスチック・ゴム製品</v>
      </c>
      <c r="B13" s="260">
        <f>計算!F19+計算!F112</f>
        <v>1023.1478239605923</v>
      </c>
      <c r="C13" s="261">
        <f>計算!D205</f>
        <v>275.46533711927123</v>
      </c>
      <c r="D13" s="327" t="s">
        <v>349</v>
      </c>
      <c r="E13" s="524">
        <f t="shared" si="0"/>
        <v>1.0231478239605922E-2</v>
      </c>
      <c r="F13" s="525">
        <f t="shared" si="1"/>
        <v>2.7546533711927121E-3</v>
      </c>
    </row>
    <row r="14" spans="1:20" x14ac:dyDescent="0.2">
      <c r="A14" s="4" t="str">
        <f>計算!C20</f>
        <v>窯業・土石製品</v>
      </c>
      <c r="B14" s="260">
        <f>計算!F20+計算!F113</f>
        <v>454.7513092110716</v>
      </c>
      <c r="C14" s="261">
        <f>計算!D206</f>
        <v>92.167530762876126</v>
      </c>
      <c r="D14" s="327" t="s">
        <v>268</v>
      </c>
      <c r="E14" s="524">
        <f t="shared" si="0"/>
        <v>4.5475130921107162E-3</v>
      </c>
      <c r="F14" s="525">
        <f t="shared" si="1"/>
        <v>9.2167530762876128E-4</v>
      </c>
    </row>
    <row r="15" spans="1:20" x14ac:dyDescent="0.2">
      <c r="A15" s="4" t="str">
        <f>計算!C21</f>
        <v>鉄鋼</v>
      </c>
      <c r="B15" s="260">
        <f>計算!F21+計算!F114</f>
        <v>47.444052263033775</v>
      </c>
      <c r="C15" s="261">
        <f>計算!D207</f>
        <v>9.9280137638467849</v>
      </c>
      <c r="D15" s="327" t="s">
        <v>269</v>
      </c>
      <c r="E15" s="524">
        <f t="shared" si="0"/>
        <v>4.7444052263033773E-4</v>
      </c>
      <c r="F15" s="525">
        <f t="shared" si="1"/>
        <v>9.9280137638467855E-5</v>
      </c>
    </row>
    <row r="16" spans="1:20" x14ac:dyDescent="0.2">
      <c r="A16" s="4" t="str">
        <f>計算!C22</f>
        <v>非鉄金属</v>
      </c>
      <c r="B16" s="260">
        <f>計算!F22+計算!F115</f>
        <v>67.864773106588316</v>
      </c>
      <c r="C16" s="261">
        <f>計算!D208</f>
        <v>38.378441266213692</v>
      </c>
      <c r="D16" s="327" t="s">
        <v>270</v>
      </c>
      <c r="E16" s="524">
        <f t="shared" si="0"/>
        <v>6.7864773106588317E-4</v>
      </c>
      <c r="F16" s="525">
        <f t="shared" si="1"/>
        <v>3.8378441266213691E-4</v>
      </c>
    </row>
    <row r="17" spans="1:6" x14ac:dyDescent="0.2">
      <c r="A17" s="4" t="str">
        <f>計算!C23</f>
        <v>金属製品</v>
      </c>
      <c r="B17" s="260">
        <f>計算!F23+計算!F116</f>
        <v>306.73731584462774</v>
      </c>
      <c r="C17" s="261">
        <f>計算!D209</f>
        <v>57.197213624550137</v>
      </c>
      <c r="D17" s="327" t="s">
        <v>271</v>
      </c>
      <c r="E17" s="524">
        <f t="shared" si="0"/>
        <v>3.0673731584462773E-3</v>
      </c>
      <c r="F17" s="525">
        <f t="shared" si="1"/>
        <v>5.7197213624550134E-4</v>
      </c>
    </row>
    <row r="18" spans="1:6" x14ac:dyDescent="0.2">
      <c r="A18" s="4" t="str">
        <f>計算!C24</f>
        <v>はん用機械</v>
      </c>
      <c r="B18" s="260">
        <f>計算!F24+計算!F117</f>
        <v>74.987750542794046</v>
      </c>
      <c r="C18" s="261">
        <f>計算!D210</f>
        <v>19.411489597969087</v>
      </c>
      <c r="D18" s="327" t="s">
        <v>350</v>
      </c>
      <c r="E18" s="524">
        <f t="shared" si="0"/>
        <v>7.4987750542794042E-4</v>
      </c>
      <c r="F18" s="525">
        <f t="shared" si="1"/>
        <v>1.9411489597969086E-4</v>
      </c>
    </row>
    <row r="19" spans="1:6" x14ac:dyDescent="0.2">
      <c r="A19" s="4" t="str">
        <f>計算!C25</f>
        <v>生産用機械</v>
      </c>
      <c r="B19" s="260">
        <f>計算!F25+計算!F118</f>
        <v>258.64080750715067</v>
      </c>
      <c r="C19" s="261">
        <f>計算!D211</f>
        <v>56.752675694825648</v>
      </c>
      <c r="D19" s="327" t="s">
        <v>351</v>
      </c>
      <c r="E19" s="524">
        <f t="shared" si="0"/>
        <v>2.5864080750715068E-3</v>
      </c>
      <c r="F19" s="525">
        <f t="shared" si="1"/>
        <v>5.6752675694825652E-4</v>
      </c>
    </row>
    <row r="20" spans="1:6" x14ac:dyDescent="0.2">
      <c r="A20" s="4" t="str">
        <f>計算!C26</f>
        <v>業務用機械</v>
      </c>
      <c r="B20" s="260">
        <f>計算!F26+計算!F119</f>
        <v>78.816055043956354</v>
      </c>
      <c r="C20" s="261">
        <f>計算!D212</f>
        <v>30.080399911356675</v>
      </c>
      <c r="D20" s="327" t="s">
        <v>352</v>
      </c>
      <c r="E20" s="524">
        <f t="shared" si="0"/>
        <v>7.8816055043956349E-4</v>
      </c>
      <c r="F20" s="525">
        <f t="shared" si="1"/>
        <v>3.0080399911356677E-4</v>
      </c>
    </row>
    <row r="21" spans="1:6" x14ac:dyDescent="0.2">
      <c r="A21" s="4" t="str">
        <f>計算!C27</f>
        <v>電子部品</v>
      </c>
      <c r="B21" s="260">
        <f>計算!F27+計算!F120</f>
        <v>3.3465226850690293</v>
      </c>
      <c r="C21" s="261">
        <f>計算!D213</f>
        <v>1.7781517188979317</v>
      </c>
      <c r="D21" s="327" t="s">
        <v>272</v>
      </c>
      <c r="E21" s="524">
        <f t="shared" si="0"/>
        <v>3.346522685069029E-5</v>
      </c>
      <c r="F21" s="525">
        <f t="shared" si="1"/>
        <v>1.7781517188979317E-5</v>
      </c>
    </row>
    <row r="22" spans="1:6" x14ac:dyDescent="0.2">
      <c r="A22" s="4" t="str">
        <f>計算!C28</f>
        <v>電気機械</v>
      </c>
      <c r="B22" s="260">
        <f>計算!F28+計算!F121</f>
        <v>80.027336098896797</v>
      </c>
      <c r="C22" s="261">
        <f>計算!D214</f>
        <v>407.04856431771816</v>
      </c>
      <c r="D22" s="327" t="s">
        <v>273</v>
      </c>
      <c r="E22" s="524">
        <f t="shared" si="0"/>
        <v>8.0027336098896799E-4</v>
      </c>
      <c r="F22" s="525">
        <f t="shared" si="1"/>
        <v>4.0704856431771812E-3</v>
      </c>
    </row>
    <row r="23" spans="1:6" x14ac:dyDescent="0.2">
      <c r="A23" s="4" t="str">
        <f>計算!C29</f>
        <v>情報通信機器</v>
      </c>
      <c r="B23" s="260">
        <f>計算!F29+計算!F122</f>
        <v>8.1522309994437742E-2</v>
      </c>
      <c r="C23" s="261">
        <f>計算!D215</f>
        <v>1.1854344792652878</v>
      </c>
      <c r="D23" s="327" t="s">
        <v>353</v>
      </c>
      <c r="E23" s="524">
        <f t="shared" si="0"/>
        <v>8.1522309994437745E-7</v>
      </c>
      <c r="F23" s="525">
        <f t="shared" si="1"/>
        <v>1.1854344792652878E-5</v>
      </c>
    </row>
    <row r="24" spans="1:6" x14ac:dyDescent="0.2">
      <c r="A24" s="4" t="str">
        <f>計算!C30</f>
        <v>輸送機械</v>
      </c>
      <c r="B24" s="260">
        <f>計算!F30+計算!F123</f>
        <v>52.075680686436726</v>
      </c>
      <c r="C24" s="261">
        <f>計算!D216</f>
        <v>109.3563307122228</v>
      </c>
      <c r="D24" s="327" t="s">
        <v>274</v>
      </c>
      <c r="E24" s="524">
        <f t="shared" si="0"/>
        <v>5.2075680686436724E-4</v>
      </c>
      <c r="F24" s="525">
        <f t="shared" si="1"/>
        <v>1.0935633071222279E-3</v>
      </c>
    </row>
    <row r="25" spans="1:6" x14ac:dyDescent="0.2">
      <c r="A25" s="4" t="str">
        <f>計算!C31</f>
        <v>その他の製造工業製品</v>
      </c>
      <c r="B25" s="260">
        <f>計算!F31+計算!F124</f>
        <v>5789.5492871896913</v>
      </c>
      <c r="C25" s="261">
        <f>計算!D217</f>
        <v>433.42448148137083</v>
      </c>
      <c r="D25" s="327" t="s">
        <v>354</v>
      </c>
      <c r="E25" s="524">
        <f t="shared" si="0"/>
        <v>5.7895492871896916E-2</v>
      </c>
      <c r="F25" s="525">
        <f t="shared" si="1"/>
        <v>4.3342448148137079E-3</v>
      </c>
    </row>
    <row r="26" spans="1:6" x14ac:dyDescent="0.2">
      <c r="A26" s="4" t="str">
        <f>計算!C32</f>
        <v>建設</v>
      </c>
      <c r="B26" s="260">
        <f>計算!F32+計算!F125</f>
        <v>3479.7982341462425</v>
      </c>
      <c r="C26" s="261">
        <f>計算!D218</f>
        <v>912.19183179463892</v>
      </c>
      <c r="D26" s="327" t="s">
        <v>275</v>
      </c>
      <c r="E26" s="524">
        <f t="shared" si="0"/>
        <v>3.4797982341462426E-2</v>
      </c>
      <c r="F26" s="525">
        <f t="shared" si="1"/>
        <v>9.1219183179463894E-3</v>
      </c>
    </row>
    <row r="27" spans="1:6" x14ac:dyDescent="0.2">
      <c r="A27" s="4" t="str">
        <f>計算!C33</f>
        <v>電気・ガス・熱供給</v>
      </c>
      <c r="B27" s="260">
        <f>計算!F33+計算!F126</f>
        <v>9471.9595971983199</v>
      </c>
      <c r="C27" s="261">
        <f>計算!D219</f>
        <v>3073.5352461150746</v>
      </c>
      <c r="D27" s="327" t="s">
        <v>387</v>
      </c>
      <c r="E27" s="524">
        <f t="shared" si="0"/>
        <v>9.4719595971983206E-2</v>
      </c>
      <c r="F27" s="525">
        <f t="shared" si="1"/>
        <v>3.0735352461150747E-2</v>
      </c>
    </row>
    <row r="28" spans="1:6" x14ac:dyDescent="0.2">
      <c r="A28" s="4" t="str">
        <f>計算!C34</f>
        <v>水道</v>
      </c>
      <c r="B28" s="260">
        <f>計算!F34+計算!F127</f>
        <v>4751.0963461203037</v>
      </c>
      <c r="C28" s="261">
        <f>計算!D220</f>
        <v>1240.8535411709399</v>
      </c>
      <c r="D28" s="327" t="s">
        <v>355</v>
      </c>
      <c r="E28" s="524">
        <f t="shared" si="0"/>
        <v>4.7510963461203037E-2</v>
      </c>
      <c r="F28" s="525">
        <f t="shared" si="1"/>
        <v>1.2408535411709399E-2</v>
      </c>
    </row>
    <row r="29" spans="1:6" x14ac:dyDescent="0.2">
      <c r="A29" s="4" t="str">
        <f>計算!C35</f>
        <v>廃棄物処理</v>
      </c>
      <c r="B29" s="260">
        <f>計算!F35+計算!F128</f>
        <v>9524.8333639101784</v>
      </c>
      <c r="C29" s="261">
        <f>計算!D221</f>
        <v>817.35707345341586</v>
      </c>
      <c r="D29" s="327" t="s">
        <v>356</v>
      </c>
      <c r="E29" s="524">
        <f t="shared" si="0"/>
        <v>9.524833363910179E-2</v>
      </c>
      <c r="F29" s="525">
        <f t="shared" si="1"/>
        <v>8.173570734534159E-3</v>
      </c>
    </row>
    <row r="30" spans="1:6" x14ac:dyDescent="0.2">
      <c r="A30" s="4" t="str">
        <f>計算!C36</f>
        <v>商業</v>
      </c>
      <c r="B30" s="260">
        <f>計算!F36+計算!F129</f>
        <v>66281.382492744888</v>
      </c>
      <c r="C30" s="261">
        <f>計算!D222</f>
        <v>14162.682082402209</v>
      </c>
      <c r="D30" s="327" t="s">
        <v>276</v>
      </c>
      <c r="E30" s="524">
        <f t="shared" si="0"/>
        <v>0.66281382492744889</v>
      </c>
      <c r="F30" s="525">
        <f t="shared" si="1"/>
        <v>0.14162682082402209</v>
      </c>
    </row>
    <row r="31" spans="1:6" x14ac:dyDescent="0.2">
      <c r="A31" s="4" t="str">
        <f>計算!C37</f>
        <v>金融・保険</v>
      </c>
      <c r="B31" s="260">
        <f>計算!F37+計算!F130</f>
        <v>7814.7262446674376</v>
      </c>
      <c r="C31" s="261">
        <f>計算!D223</f>
        <v>9532.5231857019025</v>
      </c>
      <c r="D31" s="327" t="s">
        <v>277</v>
      </c>
      <c r="E31" s="524">
        <f t="shared" si="0"/>
        <v>7.8147262446674373E-2</v>
      </c>
      <c r="F31" s="525">
        <f t="shared" si="1"/>
        <v>9.5325231857019022E-2</v>
      </c>
    </row>
    <row r="32" spans="1:6" x14ac:dyDescent="0.2">
      <c r="A32" s="4" t="str">
        <f>計算!C38</f>
        <v>不動産</v>
      </c>
      <c r="B32" s="260">
        <f>計算!F38+計算!F131</f>
        <v>14344.454736203548</v>
      </c>
      <c r="C32" s="261">
        <f>計算!D224</f>
        <v>29438.783499454341</v>
      </c>
      <c r="D32" s="327" t="s">
        <v>278</v>
      </c>
      <c r="E32" s="524">
        <f t="shared" si="0"/>
        <v>0.14344454736203549</v>
      </c>
      <c r="F32" s="525">
        <f t="shared" si="1"/>
        <v>0.29438783499454341</v>
      </c>
    </row>
    <row r="33" spans="1:15" x14ac:dyDescent="0.2">
      <c r="A33" s="4" t="str">
        <f>計算!C39</f>
        <v>運輸・郵便</v>
      </c>
      <c r="B33" s="260">
        <f>計算!F39+計算!F132</f>
        <v>147018.76172111797</v>
      </c>
      <c r="C33" s="261">
        <f>計算!D225</f>
        <v>7877.5084733376534</v>
      </c>
      <c r="D33" s="327" t="s">
        <v>279</v>
      </c>
      <c r="E33" s="524">
        <f t="shared" si="0"/>
        <v>1.4701876172111799</v>
      </c>
      <c r="F33" s="525">
        <f t="shared" si="1"/>
        <v>7.8775084733376535E-2</v>
      </c>
    </row>
    <row r="34" spans="1:15" x14ac:dyDescent="0.2">
      <c r="A34" s="4" t="str">
        <f>計算!C40</f>
        <v>情報通信</v>
      </c>
      <c r="B34" s="260">
        <f>計算!F40+計算!F133</f>
        <v>14438.070647884964</v>
      </c>
      <c r="C34" s="261">
        <f>計算!D226</f>
        <v>13285.16420912608</v>
      </c>
      <c r="D34" s="327" t="s">
        <v>280</v>
      </c>
      <c r="E34" s="524">
        <f t="shared" si="0"/>
        <v>0.14438070647884965</v>
      </c>
      <c r="F34" s="525">
        <f t="shared" si="1"/>
        <v>0.1328516420912608</v>
      </c>
    </row>
    <row r="35" spans="1:15" x14ac:dyDescent="0.2">
      <c r="A35" s="4" t="str">
        <f>計算!C41</f>
        <v>公務</v>
      </c>
      <c r="B35" s="260">
        <f>計算!F41+計算!F134</f>
        <v>2.6395976523738534</v>
      </c>
      <c r="C35" s="261">
        <f>計算!D227</f>
        <v>1241.7426170303891</v>
      </c>
      <c r="D35" s="327" t="s">
        <v>281</v>
      </c>
      <c r="E35" s="524">
        <f t="shared" si="0"/>
        <v>2.6395976523738534E-5</v>
      </c>
      <c r="F35" s="525">
        <f t="shared" si="1"/>
        <v>1.2417426170303891E-2</v>
      </c>
    </row>
    <row r="36" spans="1:15" x14ac:dyDescent="0.2">
      <c r="A36" s="4" t="str">
        <f>計算!C42</f>
        <v>教育・研究</v>
      </c>
      <c r="B36" s="260">
        <f>計算!F42+計算!F135</f>
        <v>381.24069433805317</v>
      </c>
      <c r="C36" s="261">
        <f>計算!D228</f>
        <v>3066.1262806196664</v>
      </c>
      <c r="D36" s="327" t="s">
        <v>282</v>
      </c>
      <c r="E36" s="524">
        <f t="shared" si="0"/>
        <v>3.8124069433805316E-3</v>
      </c>
      <c r="F36" s="525">
        <f t="shared" si="1"/>
        <v>3.0661262806196663E-2</v>
      </c>
    </row>
    <row r="37" spans="1:15" x14ac:dyDescent="0.2">
      <c r="A37" s="4" t="str">
        <f>計算!C43</f>
        <v>医療・福祉</v>
      </c>
      <c r="B37" s="260">
        <f>計算!F43+計算!F136</f>
        <v>141.02539702956986</v>
      </c>
      <c r="C37" s="261">
        <f>計算!D229</f>
        <v>10831.907554286567</v>
      </c>
      <c r="D37" s="327" t="s">
        <v>283</v>
      </c>
      <c r="E37" s="524">
        <f t="shared" si="0"/>
        <v>1.4102539702956986E-3</v>
      </c>
      <c r="F37" s="525">
        <f t="shared" si="1"/>
        <v>0.10831907554286567</v>
      </c>
    </row>
    <row r="38" spans="1:15" x14ac:dyDescent="0.2">
      <c r="A38" s="4" t="str">
        <f>計算!C44</f>
        <v>他に分類されない会員制団体</v>
      </c>
      <c r="B38" s="260">
        <f>計算!F44+計算!F137</f>
        <v>1279.1652984555919</v>
      </c>
      <c r="C38" s="261">
        <f>計算!D230</f>
        <v>4031.0699467416107</v>
      </c>
      <c r="D38" s="327" t="s">
        <v>357</v>
      </c>
      <c r="E38" s="524">
        <f>B38/100000</f>
        <v>1.279165298455592E-2</v>
      </c>
      <c r="F38" s="525">
        <f>C38/100000</f>
        <v>4.0310699467416104E-2</v>
      </c>
    </row>
    <row r="39" spans="1:15" x14ac:dyDescent="0.2">
      <c r="A39" s="4" t="str">
        <f>計算!C45</f>
        <v>対事業所サービス</v>
      </c>
      <c r="B39" s="260">
        <f>計算!F45+計算!F138</f>
        <v>37253.253348785176</v>
      </c>
      <c r="C39" s="261">
        <f>計算!D231</f>
        <v>8018.2788177504062</v>
      </c>
      <c r="D39" s="327" t="s">
        <v>284</v>
      </c>
      <c r="E39" s="524">
        <f t="shared" ref="E39:E41" si="2">B39/100000</f>
        <v>0.37253253348785176</v>
      </c>
      <c r="F39" s="525">
        <f t="shared" ref="F39:F41" si="3">C39/100000</f>
        <v>8.0182788177504058E-2</v>
      </c>
    </row>
    <row r="40" spans="1:15" x14ac:dyDescent="0.2">
      <c r="A40" s="4" t="str">
        <f>計算!C46</f>
        <v>対個人サービス</v>
      </c>
      <c r="B40" s="260">
        <f>計算!F46+計算!F139</f>
        <v>365062.19184336928</v>
      </c>
      <c r="C40" s="261">
        <f>計算!D232</f>
        <v>7916.7759904633167</v>
      </c>
      <c r="D40" s="327" t="s">
        <v>285</v>
      </c>
      <c r="E40" s="524">
        <f t="shared" si="2"/>
        <v>3.6506219184336928</v>
      </c>
      <c r="F40" s="525">
        <f t="shared" si="3"/>
        <v>7.9167759904633164E-2</v>
      </c>
    </row>
    <row r="41" spans="1:15" x14ac:dyDescent="0.2">
      <c r="A41" s="4" t="str">
        <f>計算!C47</f>
        <v>事務用品</v>
      </c>
      <c r="B41" s="260">
        <f>計算!F47+計算!F140</f>
        <v>1283.5099688038854</v>
      </c>
      <c r="C41" s="261">
        <f>計算!D233</f>
        <v>210.11826144977226</v>
      </c>
      <c r="D41" s="327" t="s">
        <v>286</v>
      </c>
      <c r="E41" s="524">
        <f t="shared" si="2"/>
        <v>1.2835099688038854E-2</v>
      </c>
      <c r="F41" s="525">
        <f t="shared" si="3"/>
        <v>2.1011826144977227E-3</v>
      </c>
    </row>
    <row r="42" spans="1:15" x14ac:dyDescent="0.2">
      <c r="A42" s="4" t="str">
        <f>計算!C48</f>
        <v>分類不明</v>
      </c>
      <c r="B42" s="260">
        <f>計算!F48+計算!F141</f>
        <v>26.122039895001464</v>
      </c>
      <c r="C42" s="261">
        <f>計算!D234</f>
        <v>4.1490206774285072</v>
      </c>
      <c r="D42" s="327" t="s">
        <v>287</v>
      </c>
      <c r="E42" s="524">
        <f>B42/100000</f>
        <v>2.6122039895001462E-4</v>
      </c>
      <c r="F42" s="525">
        <f>C42/100000</f>
        <v>4.149020677428507E-5</v>
      </c>
    </row>
    <row r="43" spans="1:15" ht="18" customHeight="1" x14ac:dyDescent="0.2">
      <c r="A43" s="252" t="s">
        <v>50</v>
      </c>
      <c r="B43" s="262">
        <f>SUM(B4:B42)</f>
        <v>733768.70137504803</v>
      </c>
      <c r="C43" s="263">
        <f>SUM(C4:C42)</f>
        <v>122378.92118419163</v>
      </c>
      <c r="D43" s="328" t="s">
        <v>181</v>
      </c>
      <c r="E43" s="526">
        <f>SUM(E4:E42)</f>
        <v>7.3376870137504824</v>
      </c>
      <c r="F43" s="527">
        <f>SUM(F4:F42)</f>
        <v>1.223789211841916</v>
      </c>
    </row>
    <row r="44" spans="1:15" ht="30" customHeight="1" x14ac:dyDescent="0.2">
      <c r="D44" s="475" t="str">
        <f>D1</f>
        <v>《 分析タイトル 》　県内でイベントが開催された場合、来場者の消費がもたらす経済的効果</v>
      </c>
    </row>
    <row r="45" spans="1:15" x14ac:dyDescent="0.2">
      <c r="C45" s="255" t="s">
        <v>178</v>
      </c>
      <c r="D45" s="329"/>
      <c r="E45" s="256"/>
      <c r="F45" s="291" t="s">
        <v>179</v>
      </c>
    </row>
    <row r="46" spans="1:15" ht="27" customHeight="1" x14ac:dyDescent="0.2">
      <c r="A46" s="257" t="s">
        <v>180</v>
      </c>
      <c r="B46" s="264" t="s">
        <v>336</v>
      </c>
      <c r="C46" s="253" t="s">
        <v>335</v>
      </c>
      <c r="D46" s="328" t="s">
        <v>180</v>
      </c>
      <c r="E46" s="289" t="s">
        <v>328</v>
      </c>
      <c r="F46" s="290" t="s">
        <v>327</v>
      </c>
      <c r="G46" s="88"/>
      <c r="H46" s="88"/>
      <c r="I46" s="88"/>
      <c r="J46" s="88"/>
      <c r="K46" s="88"/>
      <c r="L46" s="88"/>
      <c r="M46" s="88"/>
      <c r="N46" s="88"/>
      <c r="O46" s="88"/>
    </row>
    <row r="47" spans="1:15" x14ac:dyDescent="0.2">
      <c r="A47" s="4" t="str">
        <f t="shared" ref="A47:A81" si="4">A4</f>
        <v>農業</v>
      </c>
      <c r="B47" s="39">
        <f>B4-計算!F10</f>
        <v>5928.1362325684504</v>
      </c>
      <c r="C47" s="265">
        <f t="shared" ref="C47:C81" si="5">C4</f>
        <v>1556.4754712753227</v>
      </c>
      <c r="D47" s="327" t="s">
        <v>256</v>
      </c>
      <c r="E47" s="524">
        <f>B47/100000</f>
        <v>5.9281362325684504E-2</v>
      </c>
      <c r="F47" s="525">
        <f>C47/100000</f>
        <v>1.5564754712753226E-2</v>
      </c>
    </row>
    <row r="48" spans="1:15" x14ac:dyDescent="0.2">
      <c r="A48" s="4" t="str">
        <f t="shared" si="4"/>
        <v>林業</v>
      </c>
      <c r="B48" s="39">
        <f>B5-計算!F11</f>
        <v>1153.0410181216464</v>
      </c>
      <c r="C48" s="265">
        <f t="shared" si="5"/>
        <v>115.28350310854924</v>
      </c>
      <c r="D48" s="327" t="s">
        <v>258</v>
      </c>
      <c r="E48" s="524">
        <f t="shared" ref="E48:E80" si="6">B48/100000</f>
        <v>1.1530410181216463E-2</v>
      </c>
      <c r="F48" s="525">
        <f t="shared" ref="F48:F80" si="7">C48/100000</f>
        <v>1.1528350310854923E-3</v>
      </c>
    </row>
    <row r="49" spans="1:6" x14ac:dyDescent="0.2">
      <c r="A49" s="4" t="str">
        <f t="shared" si="4"/>
        <v>漁業</v>
      </c>
      <c r="B49" s="39">
        <f>B6-計算!F12</f>
        <v>1018.9100394457324</v>
      </c>
      <c r="C49" s="265">
        <f t="shared" si="5"/>
        <v>119.28434447606959</v>
      </c>
      <c r="D49" s="327" t="s">
        <v>260</v>
      </c>
      <c r="E49" s="524">
        <f t="shared" si="6"/>
        <v>1.0189100394457324E-2</v>
      </c>
      <c r="F49" s="525">
        <f t="shared" si="7"/>
        <v>1.192843444760696E-3</v>
      </c>
    </row>
    <row r="50" spans="1:6" x14ac:dyDescent="0.2">
      <c r="A50" s="4" t="str">
        <f t="shared" si="4"/>
        <v>鉱業</v>
      </c>
      <c r="B50" s="39">
        <f>B7-計算!F13</f>
        <v>97.897598068902923</v>
      </c>
      <c r="C50" s="265">
        <f t="shared" si="5"/>
        <v>30.969475770805644</v>
      </c>
      <c r="D50" s="327" t="s">
        <v>261</v>
      </c>
      <c r="E50" s="524">
        <f t="shared" si="6"/>
        <v>9.7897598068902932E-4</v>
      </c>
      <c r="F50" s="525">
        <f t="shared" si="7"/>
        <v>3.0969475770805646E-4</v>
      </c>
    </row>
    <row r="51" spans="1:6" x14ac:dyDescent="0.2">
      <c r="A51" s="4" t="str">
        <f t="shared" si="4"/>
        <v>飲食料品</v>
      </c>
      <c r="B51" s="39">
        <f>B8-計算!F14</f>
        <v>7736.0455511965156</v>
      </c>
      <c r="C51" s="265">
        <f t="shared" si="5"/>
        <v>2536.2370683880831</v>
      </c>
      <c r="D51" s="327" t="s">
        <v>262</v>
      </c>
      <c r="E51" s="524">
        <f t="shared" si="6"/>
        <v>7.7360455511965159E-2</v>
      </c>
      <c r="F51" s="525">
        <f t="shared" si="7"/>
        <v>2.5362370683880833E-2</v>
      </c>
    </row>
    <row r="52" spans="1:6" x14ac:dyDescent="0.2">
      <c r="A52" s="4" t="str">
        <f t="shared" si="4"/>
        <v>繊維製品</v>
      </c>
      <c r="B52" s="39">
        <f>B9-計算!F15</f>
        <v>240.6392164606591</v>
      </c>
      <c r="C52" s="265">
        <f t="shared" si="5"/>
        <v>176.33337879071158</v>
      </c>
      <c r="D52" s="327" t="s">
        <v>264</v>
      </c>
      <c r="E52" s="524">
        <f t="shared" si="6"/>
        <v>2.4063921646065912E-3</v>
      </c>
      <c r="F52" s="525">
        <f t="shared" si="7"/>
        <v>1.7633337879071158E-3</v>
      </c>
    </row>
    <row r="53" spans="1:6" x14ac:dyDescent="0.2">
      <c r="A53" s="4" t="str">
        <f t="shared" si="4"/>
        <v>パルプ・紙・木製品</v>
      </c>
      <c r="B53" s="39">
        <f>B10-計算!F16</f>
        <v>1995.9297674004501</v>
      </c>
      <c r="C53" s="265">
        <f t="shared" si="5"/>
        <v>362.15023341554542</v>
      </c>
      <c r="D53" s="327" t="s">
        <v>265</v>
      </c>
      <c r="E53" s="524">
        <f t="shared" si="6"/>
        <v>1.9959297674004502E-2</v>
      </c>
      <c r="F53" s="525">
        <f t="shared" si="7"/>
        <v>3.6215023341554541E-3</v>
      </c>
    </row>
    <row r="54" spans="1:6" x14ac:dyDescent="0.2">
      <c r="A54" s="4" t="str">
        <f t="shared" si="4"/>
        <v>化学製品</v>
      </c>
      <c r="B54" s="39">
        <f>B11-計算!F17</f>
        <v>300.47867734798677</v>
      </c>
      <c r="C54" s="265">
        <f t="shared" si="5"/>
        <v>153.95830299457924</v>
      </c>
      <c r="D54" s="327" t="s">
        <v>266</v>
      </c>
      <c r="E54" s="524">
        <f t="shared" si="6"/>
        <v>3.0047867734798676E-3</v>
      </c>
      <c r="F54" s="525">
        <f t="shared" si="7"/>
        <v>1.5395830299457923E-3</v>
      </c>
    </row>
    <row r="55" spans="1:6" x14ac:dyDescent="0.2">
      <c r="A55" s="4" t="str">
        <f t="shared" si="4"/>
        <v>石油・石炭製品</v>
      </c>
      <c r="B55" s="39">
        <f>B12-計算!F18</f>
        <v>619.97904032336828</v>
      </c>
      <c r="C55" s="265">
        <f t="shared" si="5"/>
        <v>135.28770994615095</v>
      </c>
      <c r="D55" s="327" t="s">
        <v>267</v>
      </c>
      <c r="E55" s="524">
        <f t="shared" si="6"/>
        <v>6.1997904032336827E-3</v>
      </c>
      <c r="F55" s="525">
        <f t="shared" si="7"/>
        <v>1.3528770994615095E-3</v>
      </c>
    </row>
    <row r="56" spans="1:6" x14ac:dyDescent="0.2">
      <c r="A56" s="4" t="str">
        <f t="shared" si="4"/>
        <v>プラスチック・ゴム製品</v>
      </c>
      <c r="B56" s="39">
        <f>B13-計算!F19</f>
        <v>1023.1478239605923</v>
      </c>
      <c r="C56" s="265">
        <f t="shared" si="5"/>
        <v>275.46533711927123</v>
      </c>
      <c r="D56" s="327" t="s">
        <v>349</v>
      </c>
      <c r="E56" s="524">
        <f t="shared" si="6"/>
        <v>1.0231478239605922E-2</v>
      </c>
      <c r="F56" s="525">
        <f t="shared" si="7"/>
        <v>2.7546533711927121E-3</v>
      </c>
    </row>
    <row r="57" spans="1:6" x14ac:dyDescent="0.2">
      <c r="A57" s="4" t="str">
        <f t="shared" si="4"/>
        <v>窯業・土石製品</v>
      </c>
      <c r="B57" s="39">
        <f>B14-計算!F20</f>
        <v>454.7513092110716</v>
      </c>
      <c r="C57" s="265">
        <f t="shared" si="5"/>
        <v>92.167530762876126</v>
      </c>
      <c r="D57" s="327" t="s">
        <v>268</v>
      </c>
      <c r="E57" s="524">
        <f t="shared" si="6"/>
        <v>4.5475130921107162E-3</v>
      </c>
      <c r="F57" s="525">
        <f t="shared" si="7"/>
        <v>9.2167530762876128E-4</v>
      </c>
    </row>
    <row r="58" spans="1:6" x14ac:dyDescent="0.2">
      <c r="A58" s="4" t="str">
        <f t="shared" si="4"/>
        <v>鉄鋼</v>
      </c>
      <c r="B58" s="39">
        <f>B15-計算!F21</f>
        <v>47.444052263033775</v>
      </c>
      <c r="C58" s="265">
        <f t="shared" si="5"/>
        <v>9.9280137638467849</v>
      </c>
      <c r="D58" s="327" t="s">
        <v>269</v>
      </c>
      <c r="E58" s="524">
        <f t="shared" si="6"/>
        <v>4.7444052263033773E-4</v>
      </c>
      <c r="F58" s="525">
        <f t="shared" si="7"/>
        <v>9.9280137638467855E-5</v>
      </c>
    </row>
    <row r="59" spans="1:6" x14ac:dyDescent="0.2">
      <c r="A59" s="4" t="str">
        <f t="shared" si="4"/>
        <v>非鉄金属</v>
      </c>
      <c r="B59" s="39">
        <f>B16-計算!F22</f>
        <v>67.864773106588316</v>
      </c>
      <c r="C59" s="265">
        <f t="shared" si="5"/>
        <v>38.378441266213692</v>
      </c>
      <c r="D59" s="327" t="s">
        <v>270</v>
      </c>
      <c r="E59" s="524">
        <f t="shared" si="6"/>
        <v>6.7864773106588317E-4</v>
      </c>
      <c r="F59" s="525">
        <f t="shared" si="7"/>
        <v>3.8378441266213691E-4</v>
      </c>
    </row>
    <row r="60" spans="1:6" x14ac:dyDescent="0.2">
      <c r="A60" s="4" t="str">
        <f t="shared" si="4"/>
        <v>金属製品</v>
      </c>
      <c r="B60" s="39">
        <f>B17-計算!F23</f>
        <v>306.73731584462774</v>
      </c>
      <c r="C60" s="265">
        <f t="shared" si="5"/>
        <v>57.197213624550137</v>
      </c>
      <c r="D60" s="327" t="s">
        <v>271</v>
      </c>
      <c r="E60" s="524">
        <f t="shared" si="6"/>
        <v>3.0673731584462773E-3</v>
      </c>
      <c r="F60" s="525">
        <f t="shared" si="7"/>
        <v>5.7197213624550134E-4</v>
      </c>
    </row>
    <row r="61" spans="1:6" x14ac:dyDescent="0.2">
      <c r="A61" s="4" t="str">
        <f t="shared" si="4"/>
        <v>はん用機械</v>
      </c>
      <c r="B61" s="39">
        <f>B18-計算!F24</f>
        <v>74.987750542794046</v>
      </c>
      <c r="C61" s="265">
        <f t="shared" si="5"/>
        <v>19.411489597969087</v>
      </c>
      <c r="D61" s="327" t="s">
        <v>350</v>
      </c>
      <c r="E61" s="524">
        <f t="shared" si="6"/>
        <v>7.4987750542794042E-4</v>
      </c>
      <c r="F61" s="525">
        <f t="shared" si="7"/>
        <v>1.9411489597969086E-4</v>
      </c>
    </row>
    <row r="62" spans="1:6" x14ac:dyDescent="0.2">
      <c r="A62" s="4" t="str">
        <f t="shared" si="4"/>
        <v>生産用機械</v>
      </c>
      <c r="B62" s="39">
        <f>B19-計算!F25</f>
        <v>258.64080750715067</v>
      </c>
      <c r="C62" s="265">
        <f t="shared" si="5"/>
        <v>56.752675694825648</v>
      </c>
      <c r="D62" s="327" t="s">
        <v>351</v>
      </c>
      <c r="E62" s="524">
        <f t="shared" si="6"/>
        <v>2.5864080750715068E-3</v>
      </c>
      <c r="F62" s="525">
        <f t="shared" si="7"/>
        <v>5.6752675694825652E-4</v>
      </c>
    </row>
    <row r="63" spans="1:6" x14ac:dyDescent="0.2">
      <c r="A63" s="4" t="str">
        <f t="shared" si="4"/>
        <v>業務用機械</v>
      </c>
      <c r="B63" s="39">
        <f>B20-計算!F26</f>
        <v>78.816055043956354</v>
      </c>
      <c r="C63" s="265">
        <f t="shared" si="5"/>
        <v>30.080399911356675</v>
      </c>
      <c r="D63" s="327" t="s">
        <v>352</v>
      </c>
      <c r="E63" s="524">
        <f t="shared" si="6"/>
        <v>7.8816055043956349E-4</v>
      </c>
      <c r="F63" s="525">
        <f t="shared" si="7"/>
        <v>3.0080399911356677E-4</v>
      </c>
    </row>
    <row r="64" spans="1:6" x14ac:dyDescent="0.2">
      <c r="A64" s="4" t="str">
        <f t="shared" si="4"/>
        <v>電子部品</v>
      </c>
      <c r="B64" s="39">
        <f>B21-計算!F27</f>
        <v>3.3465226850690293</v>
      </c>
      <c r="C64" s="265">
        <f t="shared" si="5"/>
        <v>1.7781517188979317</v>
      </c>
      <c r="D64" s="327" t="s">
        <v>272</v>
      </c>
      <c r="E64" s="524">
        <f t="shared" si="6"/>
        <v>3.346522685069029E-5</v>
      </c>
      <c r="F64" s="525">
        <f t="shared" si="7"/>
        <v>1.7781517188979317E-5</v>
      </c>
    </row>
    <row r="65" spans="1:6" x14ac:dyDescent="0.2">
      <c r="A65" s="4" t="str">
        <f t="shared" si="4"/>
        <v>電気機械</v>
      </c>
      <c r="B65" s="39">
        <f>B22-計算!F28</f>
        <v>80.027336098896797</v>
      </c>
      <c r="C65" s="265">
        <f t="shared" si="5"/>
        <v>407.04856431771816</v>
      </c>
      <c r="D65" s="327" t="s">
        <v>273</v>
      </c>
      <c r="E65" s="524">
        <f t="shared" si="6"/>
        <v>8.0027336098896799E-4</v>
      </c>
      <c r="F65" s="525">
        <f t="shared" si="7"/>
        <v>4.0704856431771812E-3</v>
      </c>
    </row>
    <row r="66" spans="1:6" x14ac:dyDescent="0.2">
      <c r="A66" s="4" t="str">
        <f t="shared" si="4"/>
        <v>情報通信機器</v>
      </c>
      <c r="B66" s="39">
        <f>B23-計算!F29</f>
        <v>8.1522309994437742E-2</v>
      </c>
      <c r="C66" s="265">
        <f t="shared" si="5"/>
        <v>1.1854344792652878</v>
      </c>
      <c r="D66" s="327" t="s">
        <v>353</v>
      </c>
      <c r="E66" s="524">
        <f t="shared" si="6"/>
        <v>8.1522309994437745E-7</v>
      </c>
      <c r="F66" s="525">
        <f t="shared" si="7"/>
        <v>1.1854344792652878E-5</v>
      </c>
    </row>
    <row r="67" spans="1:6" x14ac:dyDescent="0.2">
      <c r="A67" s="4" t="str">
        <f t="shared" si="4"/>
        <v>輸送機械</v>
      </c>
      <c r="B67" s="39">
        <f>B24-計算!F30</f>
        <v>52.075680686436726</v>
      </c>
      <c r="C67" s="265">
        <f t="shared" si="5"/>
        <v>109.3563307122228</v>
      </c>
      <c r="D67" s="327" t="s">
        <v>274</v>
      </c>
      <c r="E67" s="524">
        <f t="shared" si="6"/>
        <v>5.2075680686436724E-4</v>
      </c>
      <c r="F67" s="525">
        <f t="shared" si="7"/>
        <v>1.0935633071222279E-3</v>
      </c>
    </row>
    <row r="68" spans="1:6" x14ac:dyDescent="0.2">
      <c r="A68" s="4" t="str">
        <f t="shared" si="4"/>
        <v>その他の製造工業製品</v>
      </c>
      <c r="B68" s="39">
        <f>B25-計算!F31</f>
        <v>873.10730343572959</v>
      </c>
      <c r="C68" s="265">
        <f t="shared" si="5"/>
        <v>433.42448148137083</v>
      </c>
      <c r="D68" s="327" t="s">
        <v>354</v>
      </c>
      <c r="E68" s="524">
        <f t="shared" si="6"/>
        <v>8.7310730343572954E-3</v>
      </c>
      <c r="F68" s="525">
        <f t="shared" si="7"/>
        <v>4.3342448148137079E-3</v>
      </c>
    </row>
    <row r="69" spans="1:6" x14ac:dyDescent="0.2">
      <c r="A69" s="4" t="str">
        <f t="shared" si="4"/>
        <v>建設</v>
      </c>
      <c r="B69" s="39">
        <f>B26-計算!F32</f>
        <v>3479.7982341462425</v>
      </c>
      <c r="C69" s="265">
        <f t="shared" si="5"/>
        <v>912.19183179463892</v>
      </c>
      <c r="D69" s="327" t="s">
        <v>275</v>
      </c>
      <c r="E69" s="524">
        <f t="shared" si="6"/>
        <v>3.4797982341462426E-2</v>
      </c>
      <c r="F69" s="525">
        <f t="shared" si="7"/>
        <v>9.1219183179463894E-3</v>
      </c>
    </row>
    <row r="70" spans="1:6" x14ac:dyDescent="0.2">
      <c r="A70" s="4" t="str">
        <f t="shared" si="4"/>
        <v>電気・ガス・熱供給</v>
      </c>
      <c r="B70" s="39">
        <f>B27-計算!F33</f>
        <v>9471.9595971983199</v>
      </c>
      <c r="C70" s="265">
        <f t="shared" si="5"/>
        <v>3073.5352461150746</v>
      </c>
      <c r="D70" s="327" t="s">
        <v>387</v>
      </c>
      <c r="E70" s="524">
        <f t="shared" si="6"/>
        <v>9.4719595971983206E-2</v>
      </c>
      <c r="F70" s="525">
        <f t="shared" si="7"/>
        <v>3.0735352461150747E-2</v>
      </c>
    </row>
    <row r="71" spans="1:6" x14ac:dyDescent="0.2">
      <c r="A71" s="4" t="str">
        <f t="shared" si="4"/>
        <v>水道</v>
      </c>
      <c r="B71" s="39">
        <f>B28-計算!F34</f>
        <v>4751.0963461203037</v>
      </c>
      <c r="C71" s="265">
        <f t="shared" si="5"/>
        <v>1240.8535411709399</v>
      </c>
      <c r="D71" s="327" t="s">
        <v>355</v>
      </c>
      <c r="E71" s="524">
        <f t="shared" si="6"/>
        <v>4.7510963461203037E-2</v>
      </c>
      <c r="F71" s="525">
        <f t="shared" si="7"/>
        <v>1.2408535411709399E-2</v>
      </c>
    </row>
    <row r="72" spans="1:6" x14ac:dyDescent="0.2">
      <c r="A72" s="4" t="str">
        <f t="shared" si="4"/>
        <v>廃棄物処理</v>
      </c>
      <c r="B72" s="39">
        <f>B29-計算!F35</f>
        <v>9524.8333639101784</v>
      </c>
      <c r="C72" s="265">
        <f t="shared" si="5"/>
        <v>817.35707345341586</v>
      </c>
      <c r="D72" s="327" t="s">
        <v>356</v>
      </c>
      <c r="E72" s="524">
        <f t="shared" si="6"/>
        <v>9.524833363910179E-2</v>
      </c>
      <c r="F72" s="525">
        <f t="shared" si="7"/>
        <v>8.173570734534159E-3</v>
      </c>
    </row>
    <row r="73" spans="1:6" x14ac:dyDescent="0.2">
      <c r="A73" s="4" t="str">
        <f t="shared" si="4"/>
        <v>商業</v>
      </c>
      <c r="B73" s="39">
        <f>B30-計算!F36</f>
        <v>16615.252884598034</v>
      </c>
      <c r="C73" s="265">
        <f t="shared" si="5"/>
        <v>14162.682082402209</v>
      </c>
      <c r="D73" s="327" t="s">
        <v>276</v>
      </c>
      <c r="E73" s="524">
        <f t="shared" si="6"/>
        <v>0.16615252884598034</v>
      </c>
      <c r="F73" s="525">
        <f t="shared" si="7"/>
        <v>0.14162682082402209</v>
      </c>
    </row>
    <row r="74" spans="1:6" x14ac:dyDescent="0.2">
      <c r="A74" s="4" t="str">
        <f t="shared" si="4"/>
        <v>金融・保険</v>
      </c>
      <c r="B74" s="39">
        <f>B31-計算!F37</f>
        <v>7814.7262446674376</v>
      </c>
      <c r="C74" s="265">
        <f t="shared" si="5"/>
        <v>9532.5231857019025</v>
      </c>
      <c r="D74" s="327" t="s">
        <v>277</v>
      </c>
      <c r="E74" s="524">
        <f t="shared" si="6"/>
        <v>7.8147262446674373E-2</v>
      </c>
      <c r="F74" s="525">
        <f t="shared" si="7"/>
        <v>9.5325231857019022E-2</v>
      </c>
    </row>
    <row r="75" spans="1:6" x14ac:dyDescent="0.2">
      <c r="A75" s="4" t="str">
        <f t="shared" si="4"/>
        <v>不動産</v>
      </c>
      <c r="B75" s="39">
        <f>B32-計算!F38</f>
        <v>14344.454736203548</v>
      </c>
      <c r="C75" s="265">
        <f t="shared" si="5"/>
        <v>29438.783499454341</v>
      </c>
      <c r="D75" s="327" t="s">
        <v>278</v>
      </c>
      <c r="E75" s="524">
        <f t="shared" si="6"/>
        <v>0.14344454736203549</v>
      </c>
      <c r="F75" s="525">
        <f t="shared" si="7"/>
        <v>0.29438783499454341</v>
      </c>
    </row>
    <row r="76" spans="1:6" x14ac:dyDescent="0.2">
      <c r="A76" s="4" t="str">
        <f t="shared" si="4"/>
        <v>運輸・郵便</v>
      </c>
      <c r="B76" s="39">
        <f>B33-計算!F39</f>
        <v>26082.51392114113</v>
      </c>
      <c r="C76" s="265">
        <f t="shared" si="5"/>
        <v>7877.5084733376534</v>
      </c>
      <c r="D76" s="327" t="s">
        <v>279</v>
      </c>
      <c r="E76" s="524">
        <f t="shared" si="6"/>
        <v>0.26082513921141132</v>
      </c>
      <c r="F76" s="525">
        <f t="shared" si="7"/>
        <v>7.8775084733376535E-2</v>
      </c>
    </row>
    <row r="77" spans="1:6" x14ac:dyDescent="0.2">
      <c r="A77" s="4" t="str">
        <f t="shared" si="4"/>
        <v>情報通信</v>
      </c>
      <c r="B77" s="39">
        <f>B34-計算!F40</f>
        <v>14438.070647884964</v>
      </c>
      <c r="C77" s="265">
        <f t="shared" si="5"/>
        <v>13285.16420912608</v>
      </c>
      <c r="D77" s="327" t="s">
        <v>280</v>
      </c>
      <c r="E77" s="524">
        <f t="shared" si="6"/>
        <v>0.14438070647884965</v>
      </c>
      <c r="F77" s="525">
        <f t="shared" si="7"/>
        <v>0.1328516420912608</v>
      </c>
    </row>
    <row r="78" spans="1:6" x14ac:dyDescent="0.2">
      <c r="A78" s="4" t="str">
        <f t="shared" si="4"/>
        <v>公務</v>
      </c>
      <c r="B78" s="39">
        <f>B35-計算!F41</f>
        <v>2.6395976523738534</v>
      </c>
      <c r="C78" s="265">
        <f t="shared" si="5"/>
        <v>1241.7426170303891</v>
      </c>
      <c r="D78" s="327" t="s">
        <v>281</v>
      </c>
      <c r="E78" s="524">
        <f t="shared" si="6"/>
        <v>2.6395976523738534E-5</v>
      </c>
      <c r="F78" s="525">
        <f t="shared" si="7"/>
        <v>1.2417426170303891E-2</v>
      </c>
    </row>
    <row r="79" spans="1:6" x14ac:dyDescent="0.2">
      <c r="A79" s="4" t="str">
        <f t="shared" si="4"/>
        <v>教育・研究</v>
      </c>
      <c r="B79" s="39">
        <f>B36-計算!F42</f>
        <v>381.24069433805317</v>
      </c>
      <c r="C79" s="265">
        <f t="shared" si="5"/>
        <v>3066.1262806196664</v>
      </c>
      <c r="D79" s="327" t="s">
        <v>282</v>
      </c>
      <c r="E79" s="524">
        <f t="shared" si="6"/>
        <v>3.8124069433805316E-3</v>
      </c>
      <c r="F79" s="525">
        <f t="shared" si="7"/>
        <v>3.0661262806196663E-2</v>
      </c>
    </row>
    <row r="80" spans="1:6" x14ac:dyDescent="0.2">
      <c r="A80" s="4" t="str">
        <f t="shared" si="4"/>
        <v>医療・福祉</v>
      </c>
      <c r="B80" s="39">
        <f>B37-計算!F43</f>
        <v>141.02539702956986</v>
      </c>
      <c r="C80" s="265">
        <f t="shared" si="5"/>
        <v>10831.907554286567</v>
      </c>
      <c r="D80" s="327" t="s">
        <v>283</v>
      </c>
      <c r="E80" s="524">
        <f t="shared" si="6"/>
        <v>1.4102539702956986E-3</v>
      </c>
      <c r="F80" s="525">
        <f t="shared" si="7"/>
        <v>0.10831907554286567</v>
      </c>
    </row>
    <row r="81" spans="1:6" x14ac:dyDescent="0.2">
      <c r="A81" s="4" t="str">
        <f t="shared" si="4"/>
        <v>他に分類されない会員制団体</v>
      </c>
      <c r="B81" s="39">
        <f>B38-計算!F44</f>
        <v>1279.1652984555919</v>
      </c>
      <c r="C81" s="265">
        <f t="shared" si="5"/>
        <v>4031.0699467416107</v>
      </c>
      <c r="D81" s="327" t="s">
        <v>357</v>
      </c>
      <c r="E81" s="524">
        <f>B81/100000</f>
        <v>1.279165298455592E-2</v>
      </c>
      <c r="F81" s="525">
        <f>C81/100000</f>
        <v>4.0310699467416104E-2</v>
      </c>
    </row>
    <row r="82" spans="1:6" x14ac:dyDescent="0.2">
      <c r="A82" s="4" t="str">
        <f t="shared" ref="A82:A84" si="8">A39</f>
        <v>対事業所サービス</v>
      </c>
      <c r="B82" s="39">
        <f>B39-計算!F45</f>
        <v>37253.253348785176</v>
      </c>
      <c r="C82" s="265">
        <f t="shared" ref="C82:C84" si="9">C39</f>
        <v>8018.2788177504062</v>
      </c>
      <c r="D82" s="327" t="s">
        <v>284</v>
      </c>
      <c r="E82" s="524">
        <f t="shared" ref="E82:E84" si="10">B82/100000</f>
        <v>0.37253253348785176</v>
      </c>
      <c r="F82" s="525">
        <f t="shared" ref="F82:F84" si="11">C82/100000</f>
        <v>8.0182788177504058E-2</v>
      </c>
    </row>
    <row r="83" spans="1:6" x14ac:dyDescent="0.2">
      <c r="A83" s="4" t="str">
        <f t="shared" si="8"/>
        <v>対個人サービス</v>
      </c>
      <c r="B83" s="39">
        <f>B40-計算!F46</f>
        <v>4140.6342715203646</v>
      </c>
      <c r="C83" s="265">
        <f t="shared" si="9"/>
        <v>7916.7759904633167</v>
      </c>
      <c r="D83" s="327" t="s">
        <v>285</v>
      </c>
      <c r="E83" s="524">
        <f t="shared" si="10"/>
        <v>4.1406342715203645E-2</v>
      </c>
      <c r="F83" s="525">
        <f t="shared" si="11"/>
        <v>7.9167759904633164E-2</v>
      </c>
    </row>
    <row r="84" spans="1:6" x14ac:dyDescent="0.2">
      <c r="A84" s="4" t="str">
        <f t="shared" si="8"/>
        <v>事務用品</v>
      </c>
      <c r="B84" s="39">
        <f>B41-計算!F47</f>
        <v>1283.5099688038854</v>
      </c>
      <c r="C84" s="265">
        <f t="shared" si="9"/>
        <v>210.11826144977226</v>
      </c>
      <c r="D84" s="327" t="s">
        <v>286</v>
      </c>
      <c r="E84" s="524">
        <f t="shared" si="10"/>
        <v>1.2835099688038854E-2</v>
      </c>
      <c r="F84" s="525">
        <f t="shared" si="11"/>
        <v>2.1011826144977227E-3</v>
      </c>
    </row>
    <row r="85" spans="1:6" x14ac:dyDescent="0.2">
      <c r="A85" s="4" t="str">
        <f t="shared" ref="A85" si="12">A42</f>
        <v>分類不明</v>
      </c>
      <c r="B85" s="39">
        <f>B42-計算!F48</f>
        <v>26.122039895001464</v>
      </c>
      <c r="C85" s="265">
        <f t="shared" ref="C85" si="13">C42</f>
        <v>4.1490206774285072</v>
      </c>
      <c r="D85" s="327" t="s">
        <v>287</v>
      </c>
      <c r="E85" s="524">
        <f>B85/100000</f>
        <v>2.6122039895001462E-4</v>
      </c>
      <c r="F85" s="525">
        <f>C85/100000</f>
        <v>4.149020677428507E-5</v>
      </c>
    </row>
    <row r="86" spans="1:6" ht="18" customHeight="1" x14ac:dyDescent="0.2">
      <c r="A86" s="252" t="s">
        <v>50</v>
      </c>
      <c r="B86" s="262">
        <f>SUM(B47:B85)</f>
        <v>173442.38198597985</v>
      </c>
      <c r="C86" s="263">
        <f>SUM(C47:C85)</f>
        <v>122378.92118419163</v>
      </c>
      <c r="D86" s="330" t="s">
        <v>181</v>
      </c>
      <c r="E86" s="526">
        <f>SUM(E47:E85)</f>
        <v>1.7344238198597981</v>
      </c>
      <c r="F86" s="526">
        <f>SUM(F47:F85)</f>
        <v>1.223789211841916</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in="3" max="17" man="1"/>
  </rowBreaks>
  <colBreaks count="1" manualBreakCount="1">
    <brk id="3" max="79" man="1"/>
  </colBreaks>
  <ignoredErrors>
    <ignoredError sqref="B85 B47:B81" 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workbookViewId="0"/>
  </sheetViews>
  <sheetFormatPr defaultRowHeight="13.2" x14ac:dyDescent="0.2"/>
  <cols>
    <col min="1" max="1" width="14.44140625" style="1" customWidth="1"/>
    <col min="2" max="3" width="9.88671875" style="145" customWidth="1"/>
    <col min="4" max="4" width="9" customWidth="1"/>
    <col min="14" max="14" width="8.6640625" customWidth="1"/>
  </cols>
  <sheetData>
    <row r="1" spans="1:17" ht="30" customHeight="1" x14ac:dyDescent="0.2">
      <c r="A1" s="476" t="str">
        <f>'結果（千円）'!D4&amp;"　"&amp;'結果（千円）'!E4</f>
        <v>《 分析タイトル 》　県内でイベントが開催された場合、来場者の消費がもたらす経済的効果</v>
      </c>
      <c r="P1" s="89"/>
      <c r="Q1" s="89"/>
    </row>
    <row r="2" spans="1:17" x14ac:dyDescent="0.2">
      <c r="A2" s="329"/>
      <c r="B2" s="256"/>
      <c r="C2" s="291" t="s">
        <v>246</v>
      </c>
      <c r="P2" s="89"/>
      <c r="Q2" s="89"/>
    </row>
    <row r="3" spans="1:17" ht="27" customHeight="1" x14ac:dyDescent="0.2">
      <c r="A3" s="332" t="s">
        <v>180</v>
      </c>
      <c r="B3" s="287" t="s">
        <v>326</v>
      </c>
      <c r="C3" s="294" t="s">
        <v>327</v>
      </c>
      <c r="D3" s="88"/>
      <c r="E3" s="88"/>
      <c r="F3" s="88"/>
      <c r="G3" s="88"/>
      <c r="H3" s="88"/>
      <c r="I3" s="88"/>
      <c r="J3" s="88"/>
      <c r="K3" s="88"/>
      <c r="L3" s="88"/>
      <c r="P3" s="89"/>
      <c r="Q3" s="89"/>
    </row>
    <row r="4" spans="1:17" x14ac:dyDescent="0.2">
      <c r="A4" s="327" t="s">
        <v>256</v>
      </c>
      <c r="B4" s="528">
        <f>計算!F10+計算!F103</f>
        <v>5928.1362325684504</v>
      </c>
      <c r="C4" s="529">
        <f>計算!D196</f>
        <v>1556.4754712753227</v>
      </c>
      <c r="P4" s="89"/>
      <c r="Q4" s="89"/>
    </row>
    <row r="5" spans="1:17" x14ac:dyDescent="0.2">
      <c r="A5" s="327" t="s">
        <v>258</v>
      </c>
      <c r="B5" s="528">
        <f>計算!F11+計算!F104</f>
        <v>1153.0410181216464</v>
      </c>
      <c r="C5" s="529">
        <f>計算!D197</f>
        <v>115.28350310854924</v>
      </c>
      <c r="P5" s="89"/>
      <c r="Q5" s="89"/>
    </row>
    <row r="6" spans="1:17" x14ac:dyDescent="0.2">
      <c r="A6" s="327" t="s">
        <v>260</v>
      </c>
      <c r="B6" s="528">
        <f>計算!F12+計算!F105</f>
        <v>1018.9100394457324</v>
      </c>
      <c r="C6" s="529">
        <f>計算!D198</f>
        <v>119.28434447606959</v>
      </c>
    </row>
    <row r="7" spans="1:17" x14ac:dyDescent="0.2">
      <c r="A7" s="327" t="s">
        <v>261</v>
      </c>
      <c r="B7" s="528">
        <f>計算!F13+計算!F106</f>
        <v>97.897598068902923</v>
      </c>
      <c r="C7" s="529">
        <f>計算!D199</f>
        <v>30.969475770805644</v>
      </c>
    </row>
    <row r="8" spans="1:17" x14ac:dyDescent="0.2">
      <c r="A8" s="327" t="s">
        <v>262</v>
      </c>
      <c r="B8" s="528">
        <f>計算!F14+計算!F107</f>
        <v>22979.544141597253</v>
      </c>
      <c r="C8" s="529">
        <f>計算!D200</f>
        <v>2536.2370683880831</v>
      </c>
    </row>
    <row r="9" spans="1:17" x14ac:dyDescent="0.2">
      <c r="A9" s="327" t="s">
        <v>264</v>
      </c>
      <c r="B9" s="528">
        <f>計算!F15+計算!F108</f>
        <v>3863.8444815661428</v>
      </c>
      <c r="C9" s="529">
        <f>計算!D201</f>
        <v>176.33337879071158</v>
      </c>
    </row>
    <row r="10" spans="1:17" x14ac:dyDescent="0.2">
      <c r="A10" s="327" t="s">
        <v>265</v>
      </c>
      <c r="B10" s="528">
        <f>計算!F16+計算!F109</f>
        <v>7015.1683372360003</v>
      </c>
      <c r="C10" s="529">
        <f>計算!D202</f>
        <v>362.15023341554542</v>
      </c>
    </row>
    <row r="11" spans="1:17" x14ac:dyDescent="0.2">
      <c r="A11" s="327" t="s">
        <v>266</v>
      </c>
      <c r="B11" s="528">
        <f>計算!F17+計算!F110</f>
        <v>300.47867734798677</v>
      </c>
      <c r="C11" s="529">
        <f>計算!D203</f>
        <v>153.95830299457924</v>
      </c>
    </row>
    <row r="12" spans="1:17" x14ac:dyDescent="0.2">
      <c r="A12" s="327" t="s">
        <v>267</v>
      </c>
      <c r="B12" s="528">
        <f>計算!F18+計算!F111</f>
        <v>619.97904032336828</v>
      </c>
      <c r="C12" s="529">
        <f>計算!D204</f>
        <v>135.28770994615095</v>
      </c>
    </row>
    <row r="13" spans="1:17" x14ac:dyDescent="0.2">
      <c r="A13" s="327" t="s">
        <v>349</v>
      </c>
      <c r="B13" s="528">
        <f>計算!F19+計算!F112</f>
        <v>1023.1478239605923</v>
      </c>
      <c r="C13" s="529">
        <f>計算!D205</f>
        <v>275.46533711927123</v>
      </c>
    </row>
    <row r="14" spans="1:17" x14ac:dyDescent="0.2">
      <c r="A14" s="327" t="s">
        <v>268</v>
      </c>
      <c r="B14" s="528">
        <f>計算!F20+計算!F113</f>
        <v>454.7513092110716</v>
      </c>
      <c r="C14" s="529">
        <f>計算!D206</f>
        <v>92.167530762876126</v>
      </c>
    </row>
    <row r="15" spans="1:17" x14ac:dyDescent="0.2">
      <c r="A15" s="327" t="s">
        <v>269</v>
      </c>
      <c r="B15" s="528">
        <f>計算!F21+計算!F114</f>
        <v>47.444052263033775</v>
      </c>
      <c r="C15" s="529">
        <f>計算!D207</f>
        <v>9.9280137638467849</v>
      </c>
    </row>
    <row r="16" spans="1:17" x14ac:dyDescent="0.2">
      <c r="A16" s="327" t="s">
        <v>270</v>
      </c>
      <c r="B16" s="528">
        <f>計算!F22+計算!F115</f>
        <v>67.864773106588316</v>
      </c>
      <c r="C16" s="529">
        <f>計算!D208</f>
        <v>38.378441266213692</v>
      </c>
    </row>
    <row r="17" spans="1:3" x14ac:dyDescent="0.2">
      <c r="A17" s="327" t="s">
        <v>271</v>
      </c>
      <c r="B17" s="528">
        <f>計算!F23+計算!F116</f>
        <v>306.73731584462774</v>
      </c>
      <c r="C17" s="529">
        <f>計算!D209</f>
        <v>57.197213624550137</v>
      </c>
    </row>
    <row r="18" spans="1:3" x14ac:dyDescent="0.2">
      <c r="A18" s="327" t="s">
        <v>350</v>
      </c>
      <c r="B18" s="528">
        <f>計算!F24+計算!F117</f>
        <v>74.987750542794046</v>
      </c>
      <c r="C18" s="529">
        <f>計算!D210</f>
        <v>19.411489597969087</v>
      </c>
    </row>
    <row r="19" spans="1:3" x14ac:dyDescent="0.2">
      <c r="A19" s="327" t="s">
        <v>351</v>
      </c>
      <c r="B19" s="528">
        <f>計算!F25+計算!F118</f>
        <v>258.64080750715067</v>
      </c>
      <c r="C19" s="529">
        <f>計算!D211</f>
        <v>56.752675694825648</v>
      </c>
    </row>
    <row r="20" spans="1:3" x14ac:dyDescent="0.2">
      <c r="A20" s="327" t="s">
        <v>352</v>
      </c>
      <c r="B20" s="528">
        <f>計算!F26+計算!F119</f>
        <v>78.816055043956354</v>
      </c>
      <c r="C20" s="529">
        <f>計算!D212</f>
        <v>30.080399911356675</v>
      </c>
    </row>
    <row r="21" spans="1:3" x14ac:dyDescent="0.2">
      <c r="A21" s="327" t="s">
        <v>272</v>
      </c>
      <c r="B21" s="528">
        <f>計算!F27+計算!F120</f>
        <v>3.3465226850690293</v>
      </c>
      <c r="C21" s="529">
        <f>計算!D213</f>
        <v>1.7781517188979317</v>
      </c>
    </row>
    <row r="22" spans="1:3" x14ac:dyDescent="0.2">
      <c r="A22" s="327" t="s">
        <v>273</v>
      </c>
      <c r="B22" s="528">
        <f>計算!F28+計算!F121</f>
        <v>80.027336098896797</v>
      </c>
      <c r="C22" s="529">
        <f>計算!D214</f>
        <v>407.04856431771816</v>
      </c>
    </row>
    <row r="23" spans="1:3" x14ac:dyDescent="0.2">
      <c r="A23" s="327" t="s">
        <v>353</v>
      </c>
      <c r="B23" s="528">
        <f>計算!F29+計算!F122</f>
        <v>8.1522309994437742E-2</v>
      </c>
      <c r="C23" s="529">
        <f>計算!D215</f>
        <v>1.1854344792652878</v>
      </c>
    </row>
    <row r="24" spans="1:3" x14ac:dyDescent="0.2">
      <c r="A24" s="327" t="s">
        <v>274</v>
      </c>
      <c r="B24" s="528">
        <f>計算!F30+計算!F123</f>
        <v>52.075680686436726</v>
      </c>
      <c r="C24" s="529">
        <f>計算!D216</f>
        <v>109.3563307122228</v>
      </c>
    </row>
    <row r="25" spans="1:3" x14ac:dyDescent="0.2">
      <c r="A25" s="327" t="s">
        <v>354</v>
      </c>
      <c r="B25" s="528">
        <f>計算!F31+計算!F124</f>
        <v>5789.5492871896913</v>
      </c>
      <c r="C25" s="529">
        <f>計算!D217</f>
        <v>433.42448148137083</v>
      </c>
    </row>
    <row r="26" spans="1:3" x14ac:dyDescent="0.2">
      <c r="A26" s="327" t="s">
        <v>275</v>
      </c>
      <c r="B26" s="528">
        <f>計算!F32+計算!F125</f>
        <v>3479.7982341462425</v>
      </c>
      <c r="C26" s="529">
        <f>計算!D218</f>
        <v>912.19183179463892</v>
      </c>
    </row>
    <row r="27" spans="1:3" x14ac:dyDescent="0.2">
      <c r="A27" s="327" t="s">
        <v>387</v>
      </c>
      <c r="B27" s="528">
        <f>計算!F33+計算!F126</f>
        <v>9471.9595971983199</v>
      </c>
      <c r="C27" s="529">
        <f>計算!D219</f>
        <v>3073.5352461150746</v>
      </c>
    </row>
    <row r="28" spans="1:3" x14ac:dyDescent="0.2">
      <c r="A28" s="327" t="s">
        <v>355</v>
      </c>
      <c r="B28" s="528">
        <f>計算!F34+計算!F127</f>
        <v>4751.0963461203037</v>
      </c>
      <c r="C28" s="529">
        <f>計算!D220</f>
        <v>1240.8535411709399</v>
      </c>
    </row>
    <row r="29" spans="1:3" x14ac:dyDescent="0.2">
      <c r="A29" s="327" t="s">
        <v>356</v>
      </c>
      <c r="B29" s="528">
        <f>計算!F35+計算!F128</f>
        <v>9524.8333639101784</v>
      </c>
      <c r="C29" s="529">
        <f>計算!D221</f>
        <v>817.35707345341586</v>
      </c>
    </row>
    <row r="30" spans="1:3" x14ac:dyDescent="0.2">
      <c r="A30" s="327" t="s">
        <v>276</v>
      </c>
      <c r="B30" s="528">
        <f>計算!F36+計算!F129</f>
        <v>66281.382492744888</v>
      </c>
      <c r="C30" s="529">
        <f>計算!D222</f>
        <v>14162.682082402209</v>
      </c>
    </row>
    <row r="31" spans="1:3" x14ac:dyDescent="0.2">
      <c r="A31" s="327" t="s">
        <v>277</v>
      </c>
      <c r="B31" s="528">
        <f>計算!F37+計算!F130</f>
        <v>7814.7262446674376</v>
      </c>
      <c r="C31" s="529">
        <f>計算!D223</f>
        <v>9532.5231857019025</v>
      </c>
    </row>
    <row r="32" spans="1:3" x14ac:dyDescent="0.2">
      <c r="A32" s="327" t="s">
        <v>278</v>
      </c>
      <c r="B32" s="528">
        <f>計算!F38+計算!F131</f>
        <v>14344.454736203548</v>
      </c>
      <c r="C32" s="529">
        <f>計算!D224</f>
        <v>29438.783499454341</v>
      </c>
    </row>
    <row r="33" spans="1:12" x14ac:dyDescent="0.2">
      <c r="A33" s="327" t="s">
        <v>279</v>
      </c>
      <c r="B33" s="528">
        <f>計算!F39+計算!F132</f>
        <v>147018.76172111797</v>
      </c>
      <c r="C33" s="529">
        <f>計算!D225</f>
        <v>7877.5084733376534</v>
      </c>
    </row>
    <row r="34" spans="1:12" x14ac:dyDescent="0.2">
      <c r="A34" s="327" t="s">
        <v>280</v>
      </c>
      <c r="B34" s="528">
        <f>計算!F40+計算!F133</f>
        <v>14438.070647884964</v>
      </c>
      <c r="C34" s="529">
        <f>計算!D226</f>
        <v>13285.16420912608</v>
      </c>
    </row>
    <row r="35" spans="1:12" x14ac:dyDescent="0.2">
      <c r="A35" s="327" t="s">
        <v>281</v>
      </c>
      <c r="B35" s="528">
        <f>計算!F41+計算!F134</f>
        <v>2.6395976523738534</v>
      </c>
      <c r="C35" s="529">
        <f>計算!D227</f>
        <v>1241.7426170303891</v>
      </c>
    </row>
    <row r="36" spans="1:12" x14ac:dyDescent="0.2">
      <c r="A36" s="327" t="s">
        <v>282</v>
      </c>
      <c r="B36" s="528">
        <f>計算!F42+計算!F135</f>
        <v>381.24069433805317</v>
      </c>
      <c r="C36" s="529">
        <f>計算!D228</f>
        <v>3066.1262806196664</v>
      </c>
    </row>
    <row r="37" spans="1:12" x14ac:dyDescent="0.2">
      <c r="A37" s="327" t="s">
        <v>283</v>
      </c>
      <c r="B37" s="528">
        <f>計算!F43+計算!F136</f>
        <v>141.02539702956986</v>
      </c>
      <c r="C37" s="529">
        <f>計算!D229</f>
        <v>10831.907554286567</v>
      </c>
    </row>
    <row r="38" spans="1:12" x14ac:dyDescent="0.2">
      <c r="A38" s="327" t="s">
        <v>357</v>
      </c>
      <c r="B38" s="528">
        <f>計算!F44+計算!F137</f>
        <v>1279.1652984555919</v>
      </c>
      <c r="C38" s="529">
        <f>計算!D230</f>
        <v>4031.0699467416107</v>
      </c>
    </row>
    <row r="39" spans="1:12" x14ac:dyDescent="0.2">
      <c r="A39" s="327" t="s">
        <v>284</v>
      </c>
      <c r="B39" s="528">
        <f>計算!F45+計算!F138</f>
        <v>37253.253348785176</v>
      </c>
      <c r="C39" s="529">
        <f>計算!D231</f>
        <v>8018.2788177504062</v>
      </c>
    </row>
    <row r="40" spans="1:12" x14ac:dyDescent="0.2">
      <c r="A40" s="327" t="s">
        <v>285</v>
      </c>
      <c r="B40" s="528">
        <f>計算!F46+計算!F139</f>
        <v>365062.19184336928</v>
      </c>
      <c r="C40" s="529">
        <f>計算!D232</f>
        <v>7916.7759904633167</v>
      </c>
    </row>
    <row r="41" spans="1:12" x14ac:dyDescent="0.2">
      <c r="A41" s="327" t="s">
        <v>286</v>
      </c>
      <c r="B41" s="528">
        <f>計算!F47+計算!F140</f>
        <v>1283.5099688038854</v>
      </c>
      <c r="C41" s="529">
        <f>計算!D233</f>
        <v>210.11826144977226</v>
      </c>
    </row>
    <row r="42" spans="1:12" x14ac:dyDescent="0.2">
      <c r="A42" s="327" t="s">
        <v>287</v>
      </c>
      <c r="B42" s="528">
        <f>計算!F48+計算!F141</f>
        <v>26.122039895001464</v>
      </c>
      <c r="C42" s="529">
        <f>計算!D234</f>
        <v>4.1490206774285072</v>
      </c>
    </row>
    <row r="43" spans="1:12" ht="18" customHeight="1" x14ac:dyDescent="0.2">
      <c r="A43" s="332" t="s">
        <v>181</v>
      </c>
      <c r="B43" s="530">
        <f>SUM(B4:B42)</f>
        <v>733768.70137504803</v>
      </c>
      <c r="C43" s="531">
        <f>SUM(C4:C42)</f>
        <v>122378.92118419163</v>
      </c>
    </row>
    <row r="44" spans="1:12" ht="30" customHeight="1" x14ac:dyDescent="0.2">
      <c r="A44" s="475" t="str">
        <f>A1</f>
        <v>《 分析タイトル 》　県内でイベントが開催された場合、来場者の消費がもたらす経済的効果</v>
      </c>
    </row>
    <row r="45" spans="1:12" x14ac:dyDescent="0.2">
      <c r="A45" s="329"/>
      <c r="B45" s="256"/>
      <c r="C45" s="291" t="s">
        <v>246</v>
      </c>
    </row>
    <row r="46" spans="1:12" ht="27" customHeight="1" x14ac:dyDescent="0.2">
      <c r="A46" s="332" t="s">
        <v>180</v>
      </c>
      <c r="B46" s="292" t="s">
        <v>328</v>
      </c>
      <c r="C46" s="293" t="s">
        <v>327</v>
      </c>
      <c r="D46" s="88"/>
      <c r="E46" s="88"/>
      <c r="F46" s="88"/>
      <c r="G46" s="88"/>
      <c r="H46" s="88"/>
      <c r="I46" s="88"/>
      <c r="J46" s="88"/>
      <c r="K46" s="88"/>
      <c r="L46" s="88"/>
    </row>
    <row r="47" spans="1:12" x14ac:dyDescent="0.2">
      <c r="A47" s="327" t="s">
        <v>256</v>
      </c>
      <c r="B47" s="528">
        <f>B4-計算!F10</f>
        <v>5928.1362325684504</v>
      </c>
      <c r="C47" s="529">
        <f>計算!D196</f>
        <v>1556.4754712753227</v>
      </c>
    </row>
    <row r="48" spans="1:12" x14ac:dyDescent="0.2">
      <c r="A48" s="327" t="s">
        <v>258</v>
      </c>
      <c r="B48" s="528">
        <f>B5-計算!F11</f>
        <v>1153.0410181216464</v>
      </c>
      <c r="C48" s="529">
        <f>計算!D197</f>
        <v>115.28350310854924</v>
      </c>
    </row>
    <row r="49" spans="1:3" x14ac:dyDescent="0.2">
      <c r="A49" s="327" t="s">
        <v>260</v>
      </c>
      <c r="B49" s="528">
        <f>B6-計算!F12</f>
        <v>1018.9100394457324</v>
      </c>
      <c r="C49" s="529">
        <f>計算!D198</f>
        <v>119.28434447606959</v>
      </c>
    </row>
    <row r="50" spans="1:3" x14ac:dyDescent="0.2">
      <c r="A50" s="327" t="s">
        <v>261</v>
      </c>
      <c r="B50" s="528">
        <f>B7-計算!F13</f>
        <v>97.897598068902923</v>
      </c>
      <c r="C50" s="529">
        <f>計算!D199</f>
        <v>30.969475770805644</v>
      </c>
    </row>
    <row r="51" spans="1:3" x14ac:dyDescent="0.2">
      <c r="A51" s="327" t="s">
        <v>262</v>
      </c>
      <c r="B51" s="528">
        <f>B8-計算!F14</f>
        <v>7736.0455511965156</v>
      </c>
      <c r="C51" s="529">
        <f>計算!D200</f>
        <v>2536.2370683880831</v>
      </c>
    </row>
    <row r="52" spans="1:3" x14ac:dyDescent="0.2">
      <c r="A52" s="327" t="s">
        <v>264</v>
      </c>
      <c r="B52" s="528">
        <f>B9-計算!F15</f>
        <v>240.6392164606591</v>
      </c>
      <c r="C52" s="529">
        <f>計算!D201</f>
        <v>176.33337879071158</v>
      </c>
    </row>
    <row r="53" spans="1:3" x14ac:dyDescent="0.2">
      <c r="A53" s="327" t="s">
        <v>265</v>
      </c>
      <c r="B53" s="528">
        <f>B10-計算!F16</f>
        <v>1995.9297674004501</v>
      </c>
      <c r="C53" s="529">
        <f>計算!D202</f>
        <v>362.15023341554542</v>
      </c>
    </row>
    <row r="54" spans="1:3" x14ac:dyDescent="0.2">
      <c r="A54" s="327" t="s">
        <v>266</v>
      </c>
      <c r="B54" s="528">
        <f>B11-計算!F17</f>
        <v>300.47867734798677</v>
      </c>
      <c r="C54" s="529">
        <f>計算!D203</f>
        <v>153.95830299457924</v>
      </c>
    </row>
    <row r="55" spans="1:3" x14ac:dyDescent="0.2">
      <c r="A55" s="327" t="s">
        <v>267</v>
      </c>
      <c r="B55" s="528">
        <f>B12-計算!F18</f>
        <v>619.97904032336828</v>
      </c>
      <c r="C55" s="529">
        <f>計算!D204</f>
        <v>135.28770994615095</v>
      </c>
    </row>
    <row r="56" spans="1:3" x14ac:dyDescent="0.2">
      <c r="A56" s="327" t="s">
        <v>349</v>
      </c>
      <c r="B56" s="528">
        <f>B13-計算!F19</f>
        <v>1023.1478239605923</v>
      </c>
      <c r="C56" s="529">
        <f>計算!D205</f>
        <v>275.46533711927123</v>
      </c>
    </row>
    <row r="57" spans="1:3" x14ac:dyDescent="0.2">
      <c r="A57" s="327" t="s">
        <v>268</v>
      </c>
      <c r="B57" s="528">
        <f>B14-計算!F20</f>
        <v>454.7513092110716</v>
      </c>
      <c r="C57" s="529">
        <f>計算!D206</f>
        <v>92.167530762876126</v>
      </c>
    </row>
    <row r="58" spans="1:3" x14ac:dyDescent="0.2">
      <c r="A58" s="327" t="s">
        <v>269</v>
      </c>
      <c r="B58" s="528">
        <f>B15-計算!F21</f>
        <v>47.444052263033775</v>
      </c>
      <c r="C58" s="529">
        <f>計算!D207</f>
        <v>9.9280137638467849</v>
      </c>
    </row>
    <row r="59" spans="1:3" x14ac:dyDescent="0.2">
      <c r="A59" s="327" t="s">
        <v>270</v>
      </c>
      <c r="B59" s="528">
        <f>B16-計算!F22</f>
        <v>67.864773106588316</v>
      </c>
      <c r="C59" s="529">
        <f>計算!D208</f>
        <v>38.378441266213692</v>
      </c>
    </row>
    <row r="60" spans="1:3" x14ac:dyDescent="0.2">
      <c r="A60" s="327" t="s">
        <v>271</v>
      </c>
      <c r="B60" s="528">
        <f>B17-計算!F23</f>
        <v>306.73731584462774</v>
      </c>
      <c r="C60" s="529">
        <f>計算!D209</f>
        <v>57.197213624550137</v>
      </c>
    </row>
    <row r="61" spans="1:3" x14ac:dyDescent="0.2">
      <c r="A61" s="327" t="s">
        <v>350</v>
      </c>
      <c r="B61" s="528">
        <f>B18-計算!F24</f>
        <v>74.987750542794046</v>
      </c>
      <c r="C61" s="529">
        <f>計算!D210</f>
        <v>19.411489597969087</v>
      </c>
    </row>
    <row r="62" spans="1:3" x14ac:dyDescent="0.2">
      <c r="A62" s="327" t="s">
        <v>351</v>
      </c>
      <c r="B62" s="528">
        <f>B19-計算!F25</f>
        <v>258.64080750715067</v>
      </c>
      <c r="C62" s="529">
        <f>計算!D211</f>
        <v>56.752675694825648</v>
      </c>
    </row>
    <row r="63" spans="1:3" x14ac:dyDescent="0.2">
      <c r="A63" s="327" t="s">
        <v>352</v>
      </c>
      <c r="B63" s="528">
        <f>B20-計算!F26</f>
        <v>78.816055043956354</v>
      </c>
      <c r="C63" s="529">
        <f>計算!D212</f>
        <v>30.080399911356675</v>
      </c>
    </row>
    <row r="64" spans="1:3" x14ac:dyDescent="0.2">
      <c r="A64" s="327" t="s">
        <v>272</v>
      </c>
      <c r="B64" s="528">
        <f>B21-計算!F27</f>
        <v>3.3465226850690293</v>
      </c>
      <c r="C64" s="529">
        <f>計算!D213</f>
        <v>1.7781517188979317</v>
      </c>
    </row>
    <row r="65" spans="1:3" x14ac:dyDescent="0.2">
      <c r="A65" s="327" t="s">
        <v>273</v>
      </c>
      <c r="B65" s="528">
        <f>B22-計算!F28</f>
        <v>80.027336098896797</v>
      </c>
      <c r="C65" s="529">
        <f>計算!D214</f>
        <v>407.04856431771816</v>
      </c>
    </row>
    <row r="66" spans="1:3" x14ac:dyDescent="0.2">
      <c r="A66" s="327" t="s">
        <v>353</v>
      </c>
      <c r="B66" s="528">
        <f>B23-計算!F29</f>
        <v>8.1522309994437742E-2</v>
      </c>
      <c r="C66" s="529">
        <f>計算!D215</f>
        <v>1.1854344792652878</v>
      </c>
    </row>
    <row r="67" spans="1:3" x14ac:dyDescent="0.2">
      <c r="A67" s="327" t="s">
        <v>274</v>
      </c>
      <c r="B67" s="528">
        <f>B24-計算!F30</f>
        <v>52.075680686436726</v>
      </c>
      <c r="C67" s="529">
        <f>計算!D216</f>
        <v>109.3563307122228</v>
      </c>
    </row>
    <row r="68" spans="1:3" x14ac:dyDescent="0.2">
      <c r="A68" s="327" t="s">
        <v>354</v>
      </c>
      <c r="B68" s="528">
        <f>B25-計算!F31</f>
        <v>873.10730343572959</v>
      </c>
      <c r="C68" s="529">
        <f>計算!D217</f>
        <v>433.42448148137083</v>
      </c>
    </row>
    <row r="69" spans="1:3" x14ac:dyDescent="0.2">
      <c r="A69" s="327" t="s">
        <v>275</v>
      </c>
      <c r="B69" s="528">
        <f>B26-計算!F32</f>
        <v>3479.7982341462425</v>
      </c>
      <c r="C69" s="529">
        <f>計算!D218</f>
        <v>912.19183179463892</v>
      </c>
    </row>
    <row r="70" spans="1:3" x14ac:dyDescent="0.2">
      <c r="A70" s="327" t="s">
        <v>387</v>
      </c>
      <c r="B70" s="528">
        <f>B27-計算!F33</f>
        <v>9471.9595971983199</v>
      </c>
      <c r="C70" s="529">
        <f>計算!D219</f>
        <v>3073.5352461150746</v>
      </c>
    </row>
    <row r="71" spans="1:3" x14ac:dyDescent="0.2">
      <c r="A71" s="327" t="s">
        <v>355</v>
      </c>
      <c r="B71" s="528">
        <f>B28-計算!F34</f>
        <v>4751.0963461203037</v>
      </c>
      <c r="C71" s="529">
        <f>計算!D220</f>
        <v>1240.8535411709399</v>
      </c>
    </row>
    <row r="72" spans="1:3" x14ac:dyDescent="0.2">
      <c r="A72" s="327" t="s">
        <v>356</v>
      </c>
      <c r="B72" s="528">
        <f>B29-計算!F35</f>
        <v>9524.8333639101784</v>
      </c>
      <c r="C72" s="529">
        <f>計算!D221</f>
        <v>817.35707345341586</v>
      </c>
    </row>
    <row r="73" spans="1:3" x14ac:dyDescent="0.2">
      <c r="A73" s="327" t="s">
        <v>276</v>
      </c>
      <c r="B73" s="528">
        <f>B30-計算!F36</f>
        <v>16615.252884598034</v>
      </c>
      <c r="C73" s="529">
        <f>計算!D222</f>
        <v>14162.682082402209</v>
      </c>
    </row>
    <row r="74" spans="1:3" x14ac:dyDescent="0.2">
      <c r="A74" s="327" t="s">
        <v>277</v>
      </c>
      <c r="B74" s="528">
        <f>B31-計算!F37</f>
        <v>7814.7262446674376</v>
      </c>
      <c r="C74" s="529">
        <f>計算!D223</f>
        <v>9532.5231857019025</v>
      </c>
    </row>
    <row r="75" spans="1:3" x14ac:dyDescent="0.2">
      <c r="A75" s="327" t="s">
        <v>278</v>
      </c>
      <c r="B75" s="528">
        <f>B32-計算!F38</f>
        <v>14344.454736203548</v>
      </c>
      <c r="C75" s="529">
        <f>計算!D224</f>
        <v>29438.783499454341</v>
      </c>
    </row>
    <row r="76" spans="1:3" x14ac:dyDescent="0.2">
      <c r="A76" s="327" t="s">
        <v>279</v>
      </c>
      <c r="B76" s="528">
        <f>B33-計算!F39</f>
        <v>26082.51392114113</v>
      </c>
      <c r="C76" s="529">
        <f>計算!D225</f>
        <v>7877.5084733376534</v>
      </c>
    </row>
    <row r="77" spans="1:3" x14ac:dyDescent="0.2">
      <c r="A77" s="327" t="s">
        <v>280</v>
      </c>
      <c r="B77" s="528">
        <f>B34-計算!F40</f>
        <v>14438.070647884964</v>
      </c>
      <c r="C77" s="529">
        <f>計算!D226</f>
        <v>13285.16420912608</v>
      </c>
    </row>
    <row r="78" spans="1:3" x14ac:dyDescent="0.2">
      <c r="A78" s="327" t="s">
        <v>281</v>
      </c>
      <c r="B78" s="528">
        <f>B35-計算!F41</f>
        <v>2.6395976523738534</v>
      </c>
      <c r="C78" s="529">
        <f>計算!D227</f>
        <v>1241.7426170303891</v>
      </c>
    </row>
    <row r="79" spans="1:3" x14ac:dyDescent="0.2">
      <c r="A79" s="327" t="s">
        <v>282</v>
      </c>
      <c r="B79" s="528">
        <f>B36-計算!F42</f>
        <v>381.24069433805317</v>
      </c>
      <c r="C79" s="529">
        <f>計算!D228</f>
        <v>3066.1262806196664</v>
      </c>
    </row>
    <row r="80" spans="1:3" x14ac:dyDescent="0.2">
      <c r="A80" s="327" t="s">
        <v>283</v>
      </c>
      <c r="B80" s="528">
        <f>B37-計算!F43</f>
        <v>141.02539702956986</v>
      </c>
      <c r="C80" s="529">
        <f>計算!D229</f>
        <v>10831.907554286567</v>
      </c>
    </row>
    <row r="81" spans="1:3" x14ac:dyDescent="0.2">
      <c r="A81" s="327" t="s">
        <v>357</v>
      </c>
      <c r="B81" s="528">
        <f>B38-計算!F44</f>
        <v>1279.1652984555919</v>
      </c>
      <c r="C81" s="529">
        <f>計算!D230</f>
        <v>4031.0699467416107</v>
      </c>
    </row>
    <row r="82" spans="1:3" x14ac:dyDescent="0.2">
      <c r="A82" s="327" t="s">
        <v>284</v>
      </c>
      <c r="B82" s="528">
        <f>B39-計算!F45</f>
        <v>37253.253348785176</v>
      </c>
      <c r="C82" s="529">
        <f>計算!D231</f>
        <v>8018.2788177504062</v>
      </c>
    </row>
    <row r="83" spans="1:3" x14ac:dyDescent="0.2">
      <c r="A83" s="327" t="s">
        <v>285</v>
      </c>
      <c r="B83" s="528">
        <f>B40-計算!F46</f>
        <v>4140.6342715203646</v>
      </c>
      <c r="C83" s="529">
        <f>計算!D232</f>
        <v>7916.7759904633167</v>
      </c>
    </row>
    <row r="84" spans="1:3" x14ac:dyDescent="0.2">
      <c r="A84" s="327" t="s">
        <v>286</v>
      </c>
      <c r="B84" s="528">
        <f>B41-計算!F47</f>
        <v>1283.5099688038854</v>
      </c>
      <c r="C84" s="529">
        <f>計算!D233</f>
        <v>210.11826144977226</v>
      </c>
    </row>
    <row r="85" spans="1:3" x14ac:dyDescent="0.2">
      <c r="A85" s="327" t="s">
        <v>287</v>
      </c>
      <c r="B85" s="528">
        <f>B42-計算!F48</f>
        <v>26.122039895001464</v>
      </c>
      <c r="C85" s="529">
        <f>計算!D234</f>
        <v>4.1490206774285072</v>
      </c>
    </row>
    <row r="86" spans="1:3" ht="18" customHeight="1" x14ac:dyDescent="0.2">
      <c r="A86" s="333" t="s">
        <v>181</v>
      </c>
      <c r="B86" s="530">
        <f>SUM(B47:B85)</f>
        <v>173442.38198597985</v>
      </c>
      <c r="C86" s="530">
        <f>SUM(C47:C85)</f>
        <v>122378.92118419163</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ax="1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E68"/>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3.44140625" style="144" customWidth="1"/>
    <col min="2" max="2" width="22.44140625" style="42" customWidth="1"/>
    <col min="3" max="45" width="11.44140625" style="42" customWidth="1"/>
    <col min="46" max="16384" width="9" style="42"/>
  </cols>
  <sheetData>
    <row r="1" spans="1:57" x14ac:dyDescent="0.2">
      <c r="A1" s="542" t="s">
        <v>381</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row>
    <row r="2" spans="1:57" x14ac:dyDescent="0.2">
      <c r="A2" s="335"/>
      <c r="B2" s="334"/>
      <c r="C2" s="334"/>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row>
    <row r="3" spans="1:57" x14ac:dyDescent="0.2">
      <c r="A3" s="684" t="s">
        <v>183</v>
      </c>
      <c r="B3" s="685"/>
      <c r="C3" s="336" t="s">
        <v>255</v>
      </c>
      <c r="D3" s="336" t="s">
        <v>257</v>
      </c>
      <c r="E3" s="336" t="s">
        <v>259</v>
      </c>
      <c r="F3" s="336" t="s">
        <v>263</v>
      </c>
      <c r="G3" s="336">
        <v>11</v>
      </c>
      <c r="H3" s="336">
        <v>15</v>
      </c>
      <c r="I3" s="336">
        <v>16</v>
      </c>
      <c r="J3" s="336">
        <v>20</v>
      </c>
      <c r="K3" s="336">
        <v>21</v>
      </c>
      <c r="L3" s="336">
        <v>22</v>
      </c>
      <c r="M3" s="336">
        <v>25</v>
      </c>
      <c r="N3" s="336">
        <v>26</v>
      </c>
      <c r="O3" s="336">
        <v>27</v>
      </c>
      <c r="P3" s="336">
        <v>28</v>
      </c>
      <c r="Q3" s="336">
        <v>29</v>
      </c>
      <c r="R3" s="336">
        <v>30</v>
      </c>
      <c r="S3" s="336">
        <v>31</v>
      </c>
      <c r="T3" s="336">
        <v>32</v>
      </c>
      <c r="U3" s="336">
        <v>33</v>
      </c>
      <c r="V3" s="336">
        <v>34</v>
      </c>
      <c r="W3" s="336">
        <v>35</v>
      </c>
      <c r="X3" s="336">
        <v>39</v>
      </c>
      <c r="Y3" s="336">
        <v>41</v>
      </c>
      <c r="Z3" s="336">
        <v>46</v>
      </c>
      <c r="AA3" s="336">
        <v>47</v>
      </c>
      <c r="AB3" s="336">
        <v>48</v>
      </c>
      <c r="AC3" s="336">
        <v>51</v>
      </c>
      <c r="AD3" s="336">
        <v>53</v>
      </c>
      <c r="AE3" s="336">
        <v>55</v>
      </c>
      <c r="AF3" s="336">
        <v>57</v>
      </c>
      <c r="AG3" s="336">
        <v>59</v>
      </c>
      <c r="AH3" s="336">
        <v>61</v>
      </c>
      <c r="AI3" s="336">
        <v>63</v>
      </c>
      <c r="AJ3" s="336">
        <v>64</v>
      </c>
      <c r="AK3" s="336">
        <v>65</v>
      </c>
      <c r="AL3" s="336">
        <v>66</v>
      </c>
      <c r="AM3" s="336">
        <v>67</v>
      </c>
      <c r="AN3" s="336">
        <v>68</v>
      </c>
      <c r="AO3" s="336">
        <v>69</v>
      </c>
      <c r="AP3" s="337" t="s">
        <v>298</v>
      </c>
      <c r="AQ3" s="334"/>
      <c r="AR3" s="338"/>
      <c r="AS3" s="338"/>
      <c r="AT3" s="334"/>
      <c r="AU3" s="334"/>
      <c r="AV3" s="334"/>
      <c r="AW3" s="334"/>
      <c r="AX3" s="334"/>
      <c r="AY3" s="334"/>
      <c r="AZ3" s="334"/>
      <c r="BA3" s="334"/>
      <c r="BB3" s="334"/>
      <c r="BC3" s="334"/>
      <c r="BD3" s="334"/>
      <c r="BE3" s="334"/>
    </row>
    <row r="4" spans="1:57" s="163" customFormat="1" ht="35.1" customHeight="1" x14ac:dyDescent="0.2">
      <c r="A4" s="686"/>
      <c r="B4" s="687"/>
      <c r="C4" s="278" t="s">
        <v>256</v>
      </c>
      <c r="D4" s="278" t="s">
        <v>258</v>
      </c>
      <c r="E4" s="278" t="s">
        <v>260</v>
      </c>
      <c r="F4" s="278" t="s">
        <v>261</v>
      </c>
      <c r="G4" s="278" t="s">
        <v>262</v>
      </c>
      <c r="H4" s="278" t="s">
        <v>264</v>
      </c>
      <c r="I4" s="278" t="s">
        <v>265</v>
      </c>
      <c r="J4" s="278" t="s">
        <v>266</v>
      </c>
      <c r="K4" s="278" t="s">
        <v>267</v>
      </c>
      <c r="L4" s="278" t="s">
        <v>349</v>
      </c>
      <c r="M4" s="278" t="s">
        <v>268</v>
      </c>
      <c r="N4" s="278" t="s">
        <v>269</v>
      </c>
      <c r="O4" s="278" t="s">
        <v>270</v>
      </c>
      <c r="P4" s="278" t="s">
        <v>271</v>
      </c>
      <c r="Q4" s="278" t="s">
        <v>358</v>
      </c>
      <c r="R4" s="278" t="s">
        <v>351</v>
      </c>
      <c r="S4" s="278" t="s">
        <v>352</v>
      </c>
      <c r="T4" s="278" t="s">
        <v>272</v>
      </c>
      <c r="U4" s="278" t="s">
        <v>273</v>
      </c>
      <c r="V4" s="278" t="s">
        <v>353</v>
      </c>
      <c r="W4" s="278" t="s">
        <v>274</v>
      </c>
      <c r="X4" s="278" t="s">
        <v>354</v>
      </c>
      <c r="Y4" s="278" t="s">
        <v>275</v>
      </c>
      <c r="Z4" s="278" t="s">
        <v>387</v>
      </c>
      <c r="AA4" s="278" t="s">
        <v>355</v>
      </c>
      <c r="AB4" s="278" t="s">
        <v>356</v>
      </c>
      <c r="AC4" s="278" t="s">
        <v>276</v>
      </c>
      <c r="AD4" s="278" t="s">
        <v>277</v>
      </c>
      <c r="AE4" s="278" t="s">
        <v>278</v>
      </c>
      <c r="AF4" s="278" t="s">
        <v>279</v>
      </c>
      <c r="AG4" s="278" t="s">
        <v>280</v>
      </c>
      <c r="AH4" s="278" t="s">
        <v>281</v>
      </c>
      <c r="AI4" s="278" t="s">
        <v>282</v>
      </c>
      <c r="AJ4" s="278" t="s">
        <v>283</v>
      </c>
      <c r="AK4" s="278" t="s">
        <v>357</v>
      </c>
      <c r="AL4" s="278" t="s">
        <v>284</v>
      </c>
      <c r="AM4" s="278" t="s">
        <v>285</v>
      </c>
      <c r="AN4" s="278" t="s">
        <v>286</v>
      </c>
      <c r="AO4" s="278" t="s">
        <v>287</v>
      </c>
      <c r="AP4" s="278" t="s">
        <v>288</v>
      </c>
      <c r="AQ4" s="339"/>
      <c r="AR4" s="340" t="s">
        <v>57</v>
      </c>
      <c r="AS4" s="340" t="s">
        <v>58</v>
      </c>
      <c r="AT4" s="341"/>
      <c r="AU4" s="341"/>
      <c r="AV4" s="341"/>
      <c r="AW4" s="341"/>
      <c r="AX4" s="341"/>
      <c r="AY4" s="341"/>
      <c r="AZ4" s="341"/>
      <c r="BA4" s="341"/>
      <c r="BB4" s="341"/>
      <c r="BC4" s="341"/>
      <c r="BD4" s="341"/>
      <c r="BE4" s="341"/>
    </row>
    <row r="5" spans="1:57" ht="15" customHeight="1" x14ac:dyDescent="0.2">
      <c r="A5" s="342" t="s">
        <v>255</v>
      </c>
      <c r="B5" s="343" t="s">
        <v>256</v>
      </c>
      <c r="C5" s="543">
        <v>0.16722999999999999</v>
      </c>
      <c r="D5" s="544">
        <v>8.1800000000000004E-4</v>
      </c>
      <c r="E5" s="544">
        <v>0</v>
      </c>
      <c r="F5" s="544">
        <v>0</v>
      </c>
      <c r="G5" s="544">
        <v>0.14836099999999999</v>
      </c>
      <c r="H5" s="544">
        <v>1.7991E-2</v>
      </c>
      <c r="I5" s="544">
        <v>2.4780000000000002E-3</v>
      </c>
      <c r="J5" s="544">
        <v>1.0859999999999999E-3</v>
      </c>
      <c r="K5" s="544">
        <v>0</v>
      </c>
      <c r="L5" s="544">
        <v>3.1389999999999999E-3</v>
      </c>
      <c r="M5" s="544">
        <v>5.0000000000000004E-6</v>
      </c>
      <c r="N5" s="544">
        <v>0</v>
      </c>
      <c r="O5" s="544">
        <v>6.9999999999999999E-6</v>
      </c>
      <c r="P5" s="544">
        <v>0</v>
      </c>
      <c r="Q5" s="544">
        <v>0</v>
      </c>
      <c r="R5" s="544">
        <v>0</v>
      </c>
      <c r="S5" s="544">
        <v>0</v>
      </c>
      <c r="T5" s="544">
        <v>0</v>
      </c>
      <c r="U5" s="544">
        <v>0</v>
      </c>
      <c r="V5" s="544">
        <v>0</v>
      </c>
      <c r="W5" s="544">
        <v>0</v>
      </c>
      <c r="X5" s="544">
        <v>2.0556000000000001E-2</v>
      </c>
      <c r="Y5" s="544">
        <v>1.1509999999999999E-3</v>
      </c>
      <c r="Z5" s="544">
        <v>0</v>
      </c>
      <c r="AA5" s="544">
        <v>0</v>
      </c>
      <c r="AB5" s="544">
        <v>0</v>
      </c>
      <c r="AC5" s="544">
        <v>1.76E-4</v>
      </c>
      <c r="AD5" s="544">
        <v>0</v>
      </c>
      <c r="AE5" s="544">
        <v>5.0000000000000004E-6</v>
      </c>
      <c r="AF5" s="544">
        <v>1.9000000000000001E-5</v>
      </c>
      <c r="AG5" s="544">
        <v>0</v>
      </c>
      <c r="AH5" s="544">
        <v>9.0000000000000002E-6</v>
      </c>
      <c r="AI5" s="544">
        <v>1.1789999999999999E-3</v>
      </c>
      <c r="AJ5" s="544">
        <v>1.8979999999999999E-3</v>
      </c>
      <c r="AK5" s="628">
        <v>2.3280000000000002E-3</v>
      </c>
      <c r="AL5" s="628">
        <v>3.9999999999999998E-6</v>
      </c>
      <c r="AM5" s="628">
        <v>1.2475E-2</v>
      </c>
      <c r="AN5" s="628">
        <v>0</v>
      </c>
      <c r="AO5" s="629">
        <v>0</v>
      </c>
      <c r="AP5" s="546">
        <v>6.8050000000000003E-3</v>
      </c>
      <c r="AQ5" s="477"/>
      <c r="AR5" s="546">
        <v>0.44359999999999999</v>
      </c>
      <c r="AS5" s="546">
        <v>0.153028</v>
      </c>
      <c r="AT5" s="334"/>
      <c r="AU5" s="334"/>
      <c r="AV5" s="334"/>
      <c r="AW5" s="334"/>
      <c r="AX5" s="334"/>
      <c r="AY5" s="334"/>
      <c r="AZ5" s="334"/>
      <c r="BA5" s="334"/>
      <c r="BB5" s="334"/>
      <c r="BC5" s="334"/>
      <c r="BD5" s="334"/>
      <c r="BE5" s="334"/>
    </row>
    <row r="6" spans="1:57" ht="15" customHeight="1" x14ac:dyDescent="0.2">
      <c r="A6" s="342" t="s">
        <v>257</v>
      </c>
      <c r="B6" s="343" t="s">
        <v>258</v>
      </c>
      <c r="C6" s="543">
        <v>3.6299999999999999E-4</v>
      </c>
      <c r="D6" s="544">
        <v>0.21620700000000001</v>
      </c>
      <c r="E6" s="544">
        <v>3.0000000000000001E-5</v>
      </c>
      <c r="F6" s="544">
        <v>2.4000000000000001E-5</v>
      </c>
      <c r="G6" s="544">
        <v>9.7099999999999997E-4</v>
      </c>
      <c r="H6" s="544">
        <v>0</v>
      </c>
      <c r="I6" s="544">
        <v>9.0351000000000001E-2</v>
      </c>
      <c r="J6" s="544">
        <v>2.9E-5</v>
      </c>
      <c r="K6" s="544">
        <v>0</v>
      </c>
      <c r="L6" s="544">
        <v>0</v>
      </c>
      <c r="M6" s="544">
        <v>9.9999999999999995E-7</v>
      </c>
      <c r="N6" s="544">
        <v>0</v>
      </c>
      <c r="O6" s="544">
        <v>0</v>
      </c>
      <c r="P6" s="544">
        <v>0</v>
      </c>
      <c r="Q6" s="544">
        <v>0</v>
      </c>
      <c r="R6" s="544">
        <v>0</v>
      </c>
      <c r="S6" s="544">
        <v>0</v>
      </c>
      <c r="T6" s="544">
        <v>0</v>
      </c>
      <c r="U6" s="544">
        <v>0</v>
      </c>
      <c r="V6" s="544">
        <v>0</v>
      </c>
      <c r="W6" s="544">
        <v>9.9999999999999995E-7</v>
      </c>
      <c r="X6" s="544">
        <v>8.6000000000000003E-5</v>
      </c>
      <c r="Y6" s="544">
        <v>5.0000000000000002E-5</v>
      </c>
      <c r="Z6" s="544">
        <v>0</v>
      </c>
      <c r="AA6" s="544">
        <v>0</v>
      </c>
      <c r="AB6" s="544">
        <v>0</v>
      </c>
      <c r="AC6" s="544">
        <v>0</v>
      </c>
      <c r="AD6" s="544">
        <v>0</v>
      </c>
      <c r="AE6" s="544">
        <v>0</v>
      </c>
      <c r="AF6" s="544">
        <v>0</v>
      </c>
      <c r="AG6" s="544">
        <v>0</v>
      </c>
      <c r="AH6" s="544">
        <v>1.9999999999999999E-6</v>
      </c>
      <c r="AI6" s="544">
        <v>3.6999999999999998E-5</v>
      </c>
      <c r="AJ6" s="544">
        <v>5.8999999999999998E-5</v>
      </c>
      <c r="AK6" s="544">
        <v>0</v>
      </c>
      <c r="AL6" s="544">
        <v>0</v>
      </c>
      <c r="AM6" s="544">
        <v>1.1999999999999999E-3</v>
      </c>
      <c r="AN6" s="544">
        <v>0</v>
      </c>
      <c r="AO6" s="630">
        <v>0</v>
      </c>
      <c r="AP6" s="546">
        <v>2.068E-3</v>
      </c>
      <c r="AQ6" s="477"/>
      <c r="AR6" s="546">
        <v>0.60677700000000001</v>
      </c>
      <c r="AS6" s="546">
        <v>0.25747100000000001</v>
      </c>
      <c r="AT6" s="334"/>
      <c r="AU6" s="334"/>
      <c r="AV6" s="334"/>
      <c r="AW6" s="334"/>
      <c r="AX6" s="334"/>
      <c r="AY6" s="334"/>
      <c r="AZ6" s="334"/>
      <c r="BA6" s="334"/>
      <c r="BB6" s="334"/>
      <c r="BC6" s="334"/>
      <c r="BD6" s="334"/>
      <c r="BE6" s="334"/>
    </row>
    <row r="7" spans="1:57" ht="15" customHeight="1" x14ac:dyDescent="0.2">
      <c r="A7" s="342" t="s">
        <v>259</v>
      </c>
      <c r="B7" s="343" t="s">
        <v>260</v>
      </c>
      <c r="C7" s="543">
        <v>0</v>
      </c>
      <c r="D7" s="544">
        <v>0</v>
      </c>
      <c r="E7" s="544">
        <v>7.2480000000000001E-3</v>
      </c>
      <c r="F7" s="544">
        <v>0</v>
      </c>
      <c r="G7" s="544">
        <v>4.6149999999999997E-2</v>
      </c>
      <c r="H7" s="544">
        <v>0</v>
      </c>
      <c r="I7" s="544">
        <v>0</v>
      </c>
      <c r="J7" s="544">
        <v>3.6000000000000001E-5</v>
      </c>
      <c r="K7" s="544">
        <v>0</v>
      </c>
      <c r="L7" s="544">
        <v>0</v>
      </c>
      <c r="M7" s="544">
        <v>0</v>
      </c>
      <c r="N7" s="544">
        <v>0</v>
      </c>
      <c r="O7" s="544">
        <v>0</v>
      </c>
      <c r="P7" s="544">
        <v>0</v>
      </c>
      <c r="Q7" s="544">
        <v>0</v>
      </c>
      <c r="R7" s="544">
        <v>0</v>
      </c>
      <c r="S7" s="544">
        <v>0</v>
      </c>
      <c r="T7" s="544">
        <v>0</v>
      </c>
      <c r="U7" s="544">
        <v>0</v>
      </c>
      <c r="V7" s="544">
        <v>0</v>
      </c>
      <c r="W7" s="544">
        <v>0</v>
      </c>
      <c r="X7" s="544">
        <v>3.6000000000000001E-5</v>
      </c>
      <c r="Y7" s="544">
        <v>0</v>
      </c>
      <c r="Z7" s="544">
        <v>0</v>
      </c>
      <c r="AA7" s="544">
        <v>0</v>
      </c>
      <c r="AB7" s="544">
        <v>0</v>
      </c>
      <c r="AC7" s="544">
        <v>0</v>
      </c>
      <c r="AD7" s="544">
        <v>0</v>
      </c>
      <c r="AE7" s="544">
        <v>0</v>
      </c>
      <c r="AF7" s="544">
        <v>1.9999999999999999E-6</v>
      </c>
      <c r="AG7" s="544">
        <v>0</v>
      </c>
      <c r="AH7" s="544">
        <v>3.0000000000000001E-6</v>
      </c>
      <c r="AI7" s="544">
        <v>7.1000000000000005E-5</v>
      </c>
      <c r="AJ7" s="544">
        <v>3.5500000000000001E-4</v>
      </c>
      <c r="AK7" s="544">
        <v>0</v>
      </c>
      <c r="AL7" s="544">
        <v>0</v>
      </c>
      <c r="AM7" s="544">
        <v>3.882E-3</v>
      </c>
      <c r="AN7" s="544">
        <v>0</v>
      </c>
      <c r="AO7" s="630">
        <v>0</v>
      </c>
      <c r="AP7" s="546">
        <v>1.199E-3</v>
      </c>
      <c r="AQ7" s="477"/>
      <c r="AR7" s="546">
        <v>0.65526300000000004</v>
      </c>
      <c r="AS7" s="546">
        <v>0.177374</v>
      </c>
      <c r="AT7" s="334"/>
      <c r="AU7" s="334"/>
      <c r="AV7" s="334"/>
      <c r="AW7" s="334"/>
      <c r="AX7" s="334"/>
      <c r="AY7" s="334"/>
      <c r="AZ7" s="334"/>
      <c r="BA7" s="334"/>
      <c r="BB7" s="334"/>
      <c r="BC7" s="334"/>
      <c r="BD7" s="334"/>
      <c r="BE7" s="334"/>
    </row>
    <row r="8" spans="1:57" ht="15" customHeight="1" x14ac:dyDescent="0.2">
      <c r="A8" s="342" t="s">
        <v>263</v>
      </c>
      <c r="B8" s="343" t="s">
        <v>261</v>
      </c>
      <c r="C8" s="543">
        <v>6.0000000000000002E-6</v>
      </c>
      <c r="D8" s="544">
        <v>4.64E-4</v>
      </c>
      <c r="E8" s="544">
        <v>0</v>
      </c>
      <c r="F8" s="544">
        <v>1.719E-3</v>
      </c>
      <c r="G8" s="544">
        <v>1.44E-4</v>
      </c>
      <c r="H8" s="544">
        <v>4.1999999999999998E-5</v>
      </c>
      <c r="I8" s="544">
        <v>1.74E-3</v>
      </c>
      <c r="J8" s="544">
        <v>5.0860000000000002E-3</v>
      </c>
      <c r="K8" s="544">
        <v>8.0211000000000005E-2</v>
      </c>
      <c r="L8" s="544">
        <v>7.7999999999999999E-5</v>
      </c>
      <c r="M8" s="544">
        <v>3.2979000000000001E-2</v>
      </c>
      <c r="N8" s="544">
        <v>1.129E-3</v>
      </c>
      <c r="O8" s="544">
        <v>6.4999999999999997E-4</v>
      </c>
      <c r="P8" s="544">
        <v>9.6000000000000002E-5</v>
      </c>
      <c r="Q8" s="544">
        <v>1.8E-5</v>
      </c>
      <c r="R8" s="544">
        <v>9.3999999999999994E-5</v>
      </c>
      <c r="S8" s="544">
        <v>1.93E-4</v>
      </c>
      <c r="T8" s="544">
        <v>6.7000000000000002E-5</v>
      </c>
      <c r="U8" s="544">
        <v>1.8E-5</v>
      </c>
      <c r="V8" s="544">
        <v>9.9999999999999995E-7</v>
      </c>
      <c r="W8" s="544">
        <v>8.7000000000000001E-5</v>
      </c>
      <c r="X8" s="544">
        <v>2.41E-4</v>
      </c>
      <c r="Y8" s="544">
        <v>2.3319999999999999E-3</v>
      </c>
      <c r="Z8" s="544">
        <v>0.18784799999999999</v>
      </c>
      <c r="AA8" s="544">
        <v>0</v>
      </c>
      <c r="AB8" s="544">
        <v>9.9999999999999995E-7</v>
      </c>
      <c r="AC8" s="544">
        <v>1.9999999999999999E-6</v>
      </c>
      <c r="AD8" s="544">
        <v>9.9999999999999995E-7</v>
      </c>
      <c r="AE8" s="544">
        <v>0</v>
      </c>
      <c r="AF8" s="544">
        <v>1.9999999999999999E-6</v>
      </c>
      <c r="AG8" s="544">
        <v>0</v>
      </c>
      <c r="AH8" s="544">
        <v>3.0000000000000001E-6</v>
      </c>
      <c r="AI8" s="544">
        <v>2.8E-5</v>
      </c>
      <c r="AJ8" s="544">
        <v>5.0000000000000004E-6</v>
      </c>
      <c r="AK8" s="544">
        <v>2.9E-5</v>
      </c>
      <c r="AL8" s="544">
        <v>1.9999999999999999E-6</v>
      </c>
      <c r="AM8" s="544">
        <v>-9.9999999999999995E-7</v>
      </c>
      <c r="AN8" s="544">
        <v>0</v>
      </c>
      <c r="AO8" s="630">
        <v>1.2899999999999999E-4</v>
      </c>
      <c r="AP8" s="546">
        <v>7.4679999999999998E-3</v>
      </c>
      <c r="AQ8" s="477"/>
      <c r="AR8" s="546">
        <v>0.56228100000000003</v>
      </c>
      <c r="AS8" s="546">
        <v>0.24601500000000001</v>
      </c>
      <c r="AT8" s="334"/>
      <c r="AU8" s="334"/>
      <c r="AV8" s="334"/>
      <c r="AW8" s="334"/>
      <c r="AX8" s="334"/>
      <c r="AY8" s="334"/>
      <c r="AZ8" s="334"/>
      <c r="BA8" s="334"/>
      <c r="BB8" s="334"/>
      <c r="BC8" s="334"/>
      <c r="BD8" s="334"/>
      <c r="BE8" s="334"/>
    </row>
    <row r="9" spans="1:57" ht="15" customHeight="1" x14ac:dyDescent="0.2">
      <c r="A9" s="342">
        <v>11</v>
      </c>
      <c r="B9" s="343" t="s">
        <v>262</v>
      </c>
      <c r="C9" s="543">
        <v>0.111778</v>
      </c>
      <c r="D9" s="544">
        <v>1.1480000000000001E-2</v>
      </c>
      <c r="E9" s="544">
        <v>4.2804000000000002E-2</v>
      </c>
      <c r="F9" s="544">
        <v>0</v>
      </c>
      <c r="G9" s="544">
        <v>0.22272500000000001</v>
      </c>
      <c r="H9" s="544">
        <v>5.5859999999999998E-3</v>
      </c>
      <c r="I9" s="544">
        <v>3.0409999999999999E-3</v>
      </c>
      <c r="J9" s="544">
        <v>6.3769999999999999E-3</v>
      </c>
      <c r="K9" s="544">
        <v>0</v>
      </c>
      <c r="L9" s="544">
        <v>1.7E-5</v>
      </c>
      <c r="M9" s="544">
        <v>8.8699999999999998E-4</v>
      </c>
      <c r="N9" s="544">
        <v>3.0000000000000001E-6</v>
      </c>
      <c r="O9" s="544">
        <v>0</v>
      </c>
      <c r="P9" s="544">
        <v>0</v>
      </c>
      <c r="Q9" s="544">
        <v>0</v>
      </c>
      <c r="R9" s="544">
        <v>0</v>
      </c>
      <c r="S9" s="544">
        <v>0</v>
      </c>
      <c r="T9" s="544">
        <v>0</v>
      </c>
      <c r="U9" s="544">
        <v>0</v>
      </c>
      <c r="V9" s="544">
        <v>0</v>
      </c>
      <c r="W9" s="544">
        <v>0</v>
      </c>
      <c r="X9" s="544">
        <v>1.8489999999999999E-3</v>
      </c>
      <c r="Y9" s="544">
        <v>4.6999999999999997E-5</v>
      </c>
      <c r="Z9" s="544">
        <v>0</v>
      </c>
      <c r="AA9" s="544">
        <v>0</v>
      </c>
      <c r="AB9" s="544">
        <v>0</v>
      </c>
      <c r="AC9" s="544">
        <v>1.45E-4</v>
      </c>
      <c r="AD9" s="544">
        <v>0</v>
      </c>
      <c r="AE9" s="544">
        <v>0</v>
      </c>
      <c r="AF9" s="544">
        <v>5.5999999999999999E-5</v>
      </c>
      <c r="AG9" s="544">
        <v>0</v>
      </c>
      <c r="AH9" s="544">
        <v>7.2000000000000005E-4</v>
      </c>
      <c r="AI9" s="544">
        <v>4.6309999999999997E-3</v>
      </c>
      <c r="AJ9" s="544">
        <v>8.1939999999999999E-3</v>
      </c>
      <c r="AK9" s="544">
        <v>1.7179999999999999E-3</v>
      </c>
      <c r="AL9" s="544">
        <v>3.0000000000000001E-6</v>
      </c>
      <c r="AM9" s="544">
        <v>0.109529</v>
      </c>
      <c r="AN9" s="544">
        <v>0</v>
      </c>
      <c r="AO9" s="630">
        <v>3.875E-3</v>
      </c>
      <c r="AP9" s="546">
        <v>1.1878E-2</v>
      </c>
      <c r="AQ9" s="477"/>
      <c r="AR9" s="546">
        <v>0.32449099999999997</v>
      </c>
      <c r="AS9" s="546">
        <v>0.144432</v>
      </c>
      <c r="AT9" s="334"/>
      <c r="AU9" s="334"/>
      <c r="AV9" s="334"/>
      <c r="AW9" s="334"/>
      <c r="AX9" s="334"/>
      <c r="AY9" s="334"/>
      <c r="AZ9" s="334"/>
      <c r="BA9" s="334"/>
      <c r="BB9" s="334"/>
      <c r="BC9" s="334"/>
      <c r="BD9" s="334"/>
      <c r="BE9" s="334"/>
    </row>
    <row r="10" spans="1:57" ht="15" customHeight="1" x14ac:dyDescent="0.2">
      <c r="A10" s="342">
        <v>15</v>
      </c>
      <c r="B10" s="343" t="s">
        <v>264</v>
      </c>
      <c r="C10" s="543">
        <v>2.64E-3</v>
      </c>
      <c r="D10" s="544">
        <v>8.9700000000000001E-4</v>
      </c>
      <c r="E10" s="544">
        <v>2.589E-2</v>
      </c>
      <c r="F10" s="544">
        <v>2.627E-3</v>
      </c>
      <c r="G10" s="544">
        <v>1.0219999999999999E-3</v>
      </c>
      <c r="H10" s="544">
        <v>0.23654</v>
      </c>
      <c r="I10" s="544">
        <v>1.7639999999999999E-3</v>
      </c>
      <c r="J10" s="544">
        <v>3.5460000000000001E-3</v>
      </c>
      <c r="K10" s="544">
        <v>5.5900000000000004E-4</v>
      </c>
      <c r="L10" s="544">
        <v>2.98E-3</v>
      </c>
      <c r="M10" s="544">
        <v>1.8060000000000001E-3</v>
      </c>
      <c r="N10" s="544">
        <v>4.6799999999999999E-4</v>
      </c>
      <c r="O10" s="544">
        <v>2.4889999999999999E-3</v>
      </c>
      <c r="P10" s="544">
        <v>1.1820000000000001E-3</v>
      </c>
      <c r="Q10" s="544">
        <v>1.405E-3</v>
      </c>
      <c r="R10" s="544">
        <v>8.1499999999999997E-4</v>
      </c>
      <c r="S10" s="544">
        <v>2.0830000000000002E-3</v>
      </c>
      <c r="T10" s="544">
        <v>2.663E-3</v>
      </c>
      <c r="U10" s="544">
        <v>2.8509999999999998E-3</v>
      </c>
      <c r="V10" s="544">
        <v>1.84E-4</v>
      </c>
      <c r="W10" s="544">
        <v>1.3929999999999999E-3</v>
      </c>
      <c r="X10" s="544">
        <v>3.5509999999999999E-3</v>
      </c>
      <c r="Y10" s="544">
        <v>3.2989999999999998E-3</v>
      </c>
      <c r="Z10" s="544">
        <v>1.3200000000000001E-4</v>
      </c>
      <c r="AA10" s="544">
        <v>7.3700000000000002E-4</v>
      </c>
      <c r="AB10" s="544">
        <v>2.7190000000000001E-3</v>
      </c>
      <c r="AC10" s="544">
        <v>4.4190000000000002E-3</v>
      </c>
      <c r="AD10" s="544">
        <v>1.147E-3</v>
      </c>
      <c r="AE10" s="544">
        <v>3.4999999999999997E-5</v>
      </c>
      <c r="AF10" s="544">
        <v>1.3339999999999999E-3</v>
      </c>
      <c r="AG10" s="544">
        <v>6.1399999999999996E-4</v>
      </c>
      <c r="AH10" s="544">
        <v>4.5319999999999996E-3</v>
      </c>
      <c r="AI10" s="544">
        <v>5.3300000000000005E-4</v>
      </c>
      <c r="AJ10" s="544">
        <v>3.7569999999999999E-3</v>
      </c>
      <c r="AK10" s="544">
        <v>1.9285E-2</v>
      </c>
      <c r="AL10" s="544">
        <v>1.7420000000000001E-3</v>
      </c>
      <c r="AM10" s="544">
        <v>4.3420000000000004E-3</v>
      </c>
      <c r="AN10" s="544">
        <v>2.0060999999999999E-2</v>
      </c>
      <c r="AO10" s="630">
        <v>2.1699999999999999E-4</v>
      </c>
      <c r="AP10" s="546">
        <v>3.8809999999999999E-3</v>
      </c>
      <c r="AQ10" s="477"/>
      <c r="AR10" s="546">
        <v>0.41122399999999998</v>
      </c>
      <c r="AS10" s="546">
        <v>0.29530800000000001</v>
      </c>
      <c r="AT10" s="334"/>
      <c r="AU10" s="334"/>
      <c r="AV10" s="334"/>
      <c r="AW10" s="334"/>
      <c r="AX10" s="334"/>
      <c r="AY10" s="334"/>
      <c r="AZ10" s="334"/>
      <c r="BA10" s="334"/>
      <c r="BB10" s="334"/>
      <c r="BC10" s="334"/>
      <c r="BD10" s="334"/>
      <c r="BE10" s="334"/>
    </row>
    <row r="11" spans="1:57" ht="15" customHeight="1" x14ac:dyDescent="0.2">
      <c r="A11" s="342">
        <v>16</v>
      </c>
      <c r="B11" s="343" t="s">
        <v>265</v>
      </c>
      <c r="C11" s="543">
        <v>2.3556000000000001E-2</v>
      </c>
      <c r="D11" s="544">
        <v>1.5334E-2</v>
      </c>
      <c r="E11" s="544">
        <v>1.7340000000000001E-3</v>
      </c>
      <c r="F11" s="544">
        <v>7.9299999999999998E-4</v>
      </c>
      <c r="G11" s="544">
        <v>1.7319000000000001E-2</v>
      </c>
      <c r="H11" s="544">
        <v>3.7429999999999998E-3</v>
      </c>
      <c r="I11" s="544">
        <v>0.25345499999999999</v>
      </c>
      <c r="J11" s="544">
        <v>2.9887E-2</v>
      </c>
      <c r="K11" s="544">
        <v>6.7000000000000002E-4</v>
      </c>
      <c r="L11" s="544">
        <v>6.0980000000000001E-3</v>
      </c>
      <c r="M11" s="544">
        <v>1.4321E-2</v>
      </c>
      <c r="N11" s="544">
        <v>1.124E-3</v>
      </c>
      <c r="O11" s="544">
        <v>4.7600000000000003E-3</v>
      </c>
      <c r="P11" s="544">
        <v>4.0549999999999996E-3</v>
      </c>
      <c r="Q11" s="544">
        <v>1.9940000000000001E-3</v>
      </c>
      <c r="R11" s="544">
        <v>1.224E-3</v>
      </c>
      <c r="S11" s="544">
        <v>8.6759999999999997E-3</v>
      </c>
      <c r="T11" s="544">
        <v>3.3210000000000002E-3</v>
      </c>
      <c r="U11" s="544">
        <v>6.3099999999999996E-3</v>
      </c>
      <c r="V11" s="544">
        <v>7.1640000000000002E-3</v>
      </c>
      <c r="W11" s="544">
        <v>1.7849999999999999E-3</v>
      </c>
      <c r="X11" s="544">
        <v>7.8700000000000006E-2</v>
      </c>
      <c r="Y11" s="544">
        <v>3.3959999999999997E-2</v>
      </c>
      <c r="Z11" s="544">
        <v>4.5259999999999996E-3</v>
      </c>
      <c r="AA11" s="544">
        <v>2.8210000000000002E-3</v>
      </c>
      <c r="AB11" s="544">
        <v>4.5199999999999997E-3</v>
      </c>
      <c r="AC11" s="544">
        <v>7.4139999999999996E-3</v>
      </c>
      <c r="AD11" s="544">
        <v>4.5729999999999998E-3</v>
      </c>
      <c r="AE11" s="544">
        <v>4.4299999999999998E-4</v>
      </c>
      <c r="AF11" s="544">
        <v>1.4220000000000001E-3</v>
      </c>
      <c r="AG11" s="544">
        <v>8.8599999999999998E-3</v>
      </c>
      <c r="AH11" s="544">
        <v>1.281E-3</v>
      </c>
      <c r="AI11" s="544">
        <v>7.162E-3</v>
      </c>
      <c r="AJ11" s="544">
        <v>7.0210000000000003E-3</v>
      </c>
      <c r="AK11" s="544">
        <v>1.8453000000000001E-2</v>
      </c>
      <c r="AL11" s="544">
        <v>6.9150000000000001E-3</v>
      </c>
      <c r="AM11" s="544">
        <v>4.7429999999999998E-3</v>
      </c>
      <c r="AN11" s="544">
        <v>0.43242999999999998</v>
      </c>
      <c r="AO11" s="630">
        <v>6.0499999999999996E-4</v>
      </c>
      <c r="AP11" s="546">
        <v>1.3069000000000001E-2</v>
      </c>
      <c r="AQ11" s="477"/>
      <c r="AR11" s="546">
        <v>0.36720199999999997</v>
      </c>
      <c r="AS11" s="546">
        <v>0.129193</v>
      </c>
      <c r="AT11" s="334"/>
      <c r="AU11" s="334"/>
      <c r="AV11" s="334"/>
      <c r="AW11" s="334"/>
      <c r="AX11" s="334"/>
      <c r="AY11" s="334"/>
      <c r="AZ11" s="334"/>
      <c r="BA11" s="334"/>
      <c r="BB11" s="334"/>
      <c r="BC11" s="334"/>
      <c r="BD11" s="334"/>
      <c r="BE11" s="334"/>
    </row>
    <row r="12" spans="1:57" ht="15" customHeight="1" x14ac:dyDescent="0.2">
      <c r="A12" s="342">
        <v>20</v>
      </c>
      <c r="B12" s="343" t="s">
        <v>266</v>
      </c>
      <c r="C12" s="543">
        <v>4.7473000000000001E-2</v>
      </c>
      <c r="D12" s="544">
        <v>8.2700000000000004E-4</v>
      </c>
      <c r="E12" s="544">
        <v>3.4859999999999999E-3</v>
      </c>
      <c r="F12" s="544">
        <v>7.326E-3</v>
      </c>
      <c r="G12" s="544">
        <v>9.2929999999999992E-3</v>
      </c>
      <c r="H12" s="544">
        <v>9.0815000000000007E-2</v>
      </c>
      <c r="I12" s="544">
        <v>6.8354999999999999E-2</v>
      </c>
      <c r="J12" s="544">
        <v>0.24843999999999999</v>
      </c>
      <c r="K12" s="544">
        <v>3.4137000000000001E-2</v>
      </c>
      <c r="L12" s="544">
        <v>0.15118500000000001</v>
      </c>
      <c r="M12" s="544">
        <v>1.5689000000000002E-2</v>
      </c>
      <c r="N12" s="544">
        <v>6.0899999999999999E-3</v>
      </c>
      <c r="O12" s="544">
        <v>1.085E-2</v>
      </c>
      <c r="P12" s="544">
        <v>8.541E-3</v>
      </c>
      <c r="Q12" s="544">
        <v>9.2189999999999998E-3</v>
      </c>
      <c r="R12" s="544">
        <v>3.5850000000000001E-3</v>
      </c>
      <c r="S12" s="544">
        <v>1.5845000000000001E-2</v>
      </c>
      <c r="T12" s="544">
        <v>1.0161999999999999E-2</v>
      </c>
      <c r="U12" s="544">
        <v>1.2139E-2</v>
      </c>
      <c r="V12" s="544">
        <v>1.1179E-2</v>
      </c>
      <c r="W12" s="544">
        <v>1.7741E-2</v>
      </c>
      <c r="X12" s="544">
        <v>3.0015E-2</v>
      </c>
      <c r="Y12" s="544">
        <v>4.3610000000000003E-3</v>
      </c>
      <c r="Z12" s="544">
        <v>5.4299999999999997E-4</v>
      </c>
      <c r="AA12" s="544">
        <v>7.9539999999999993E-3</v>
      </c>
      <c r="AB12" s="544">
        <v>1.5068E-2</v>
      </c>
      <c r="AC12" s="544">
        <v>1.0000000000000001E-5</v>
      </c>
      <c r="AD12" s="544">
        <v>1.9000000000000001E-5</v>
      </c>
      <c r="AE12" s="544">
        <v>3.4999999999999997E-5</v>
      </c>
      <c r="AF12" s="544">
        <v>4.2499999999999998E-4</v>
      </c>
      <c r="AG12" s="544">
        <v>5.4299999999999997E-4</v>
      </c>
      <c r="AH12" s="544">
        <v>8.7799999999999998E-4</v>
      </c>
      <c r="AI12" s="544">
        <v>7.391E-3</v>
      </c>
      <c r="AJ12" s="544">
        <v>0.14083399999999999</v>
      </c>
      <c r="AK12" s="544">
        <v>2.147E-3</v>
      </c>
      <c r="AL12" s="544">
        <v>3.6229999999999999E-3</v>
      </c>
      <c r="AM12" s="544">
        <v>9.7999999999999997E-3</v>
      </c>
      <c r="AN12" s="544">
        <v>9.3290000000000005E-3</v>
      </c>
      <c r="AO12" s="630">
        <v>3.6779999999999998E-3</v>
      </c>
      <c r="AP12" s="546">
        <v>2.4624E-2</v>
      </c>
      <c r="AQ12" s="477"/>
      <c r="AR12" s="546">
        <v>0.40727799999999997</v>
      </c>
      <c r="AS12" s="546">
        <v>0.11523700000000001</v>
      </c>
      <c r="AT12" s="334"/>
      <c r="AU12" s="334"/>
      <c r="AV12" s="334"/>
      <c r="AW12" s="334"/>
      <c r="AX12" s="334"/>
      <c r="AY12" s="334"/>
      <c r="AZ12" s="334"/>
      <c r="BA12" s="334"/>
      <c r="BB12" s="334"/>
      <c r="BC12" s="334"/>
      <c r="BD12" s="334"/>
      <c r="BE12" s="334"/>
    </row>
    <row r="13" spans="1:57" ht="15" customHeight="1" x14ac:dyDescent="0.2">
      <c r="A13" s="342">
        <v>21</v>
      </c>
      <c r="B13" s="343" t="s">
        <v>267</v>
      </c>
      <c r="C13" s="543">
        <v>6.4999999999999997E-3</v>
      </c>
      <c r="D13" s="544">
        <v>9.4070000000000004E-3</v>
      </c>
      <c r="E13" s="544">
        <v>5.1662E-2</v>
      </c>
      <c r="F13" s="544">
        <v>1.8742999999999999E-2</v>
      </c>
      <c r="G13" s="544">
        <v>3.0040000000000002E-3</v>
      </c>
      <c r="H13" s="544">
        <v>2.1129999999999999E-3</v>
      </c>
      <c r="I13" s="544">
        <v>4.4689999999999999E-3</v>
      </c>
      <c r="J13" s="544">
        <v>6.3899999999999998E-3</v>
      </c>
      <c r="K13" s="544">
        <v>0.22367899999999999</v>
      </c>
      <c r="L13" s="544">
        <v>1.1659999999999999E-3</v>
      </c>
      <c r="M13" s="544">
        <v>1.4544E-2</v>
      </c>
      <c r="N13" s="544">
        <v>1.0337000000000001E-2</v>
      </c>
      <c r="O13" s="544">
        <v>6.0439999999999999E-3</v>
      </c>
      <c r="P13" s="544">
        <v>3.7299999999999998E-3</v>
      </c>
      <c r="Q13" s="544">
        <v>5.0299999999999997E-4</v>
      </c>
      <c r="R13" s="544">
        <v>9.2699999999999998E-4</v>
      </c>
      <c r="S13" s="544">
        <v>1.271E-3</v>
      </c>
      <c r="T13" s="544">
        <v>7.3700000000000002E-4</v>
      </c>
      <c r="U13" s="544">
        <v>6.8400000000000004E-4</v>
      </c>
      <c r="V13" s="544">
        <v>8.3999999999999995E-5</v>
      </c>
      <c r="W13" s="544">
        <v>2.173E-3</v>
      </c>
      <c r="X13" s="544">
        <v>1.8339999999999999E-3</v>
      </c>
      <c r="Y13" s="544">
        <v>1.9643999999999998E-2</v>
      </c>
      <c r="Z13" s="544">
        <v>3.4291000000000002E-2</v>
      </c>
      <c r="AA13" s="544">
        <v>9.0270000000000003E-3</v>
      </c>
      <c r="AB13" s="544">
        <v>1.2321E-2</v>
      </c>
      <c r="AC13" s="544">
        <v>1.5139999999999999E-3</v>
      </c>
      <c r="AD13" s="544">
        <v>4.1899999999999999E-4</v>
      </c>
      <c r="AE13" s="544">
        <v>2.92E-4</v>
      </c>
      <c r="AF13" s="544">
        <v>0.101963</v>
      </c>
      <c r="AG13" s="544">
        <v>7.4799999999999997E-4</v>
      </c>
      <c r="AH13" s="544">
        <v>6.6839999999999998E-3</v>
      </c>
      <c r="AI13" s="544">
        <v>3.173E-3</v>
      </c>
      <c r="AJ13" s="544">
        <v>1.9449999999999999E-3</v>
      </c>
      <c r="AK13" s="544">
        <v>3.081E-3</v>
      </c>
      <c r="AL13" s="544">
        <v>1.8450000000000001E-3</v>
      </c>
      <c r="AM13" s="544">
        <v>3.7130000000000002E-3</v>
      </c>
      <c r="AN13" s="544">
        <v>0</v>
      </c>
      <c r="AO13" s="630">
        <v>8.9230000000000004E-3</v>
      </c>
      <c r="AP13" s="546">
        <v>9.7319999999999993E-3</v>
      </c>
      <c r="AQ13" s="477"/>
      <c r="AR13" s="546">
        <v>0.46565200000000001</v>
      </c>
      <c r="AS13" s="546">
        <v>9.0633000000000005E-2</v>
      </c>
      <c r="AT13" s="334"/>
      <c r="AU13" s="334"/>
      <c r="AV13" s="334"/>
      <c r="AW13" s="334"/>
      <c r="AX13" s="334"/>
      <c r="AY13" s="334"/>
      <c r="AZ13" s="334"/>
      <c r="BA13" s="334"/>
      <c r="BB13" s="334"/>
      <c r="BC13" s="334"/>
      <c r="BD13" s="334"/>
      <c r="BE13" s="334"/>
    </row>
    <row r="14" spans="1:57" ht="15" customHeight="1" x14ac:dyDescent="0.2">
      <c r="A14" s="342">
        <v>22</v>
      </c>
      <c r="B14" s="343" t="s">
        <v>349</v>
      </c>
      <c r="C14" s="543">
        <v>6.5230000000000002E-3</v>
      </c>
      <c r="D14" s="544">
        <v>6.0299999999999998E-3</v>
      </c>
      <c r="E14" s="544">
        <v>2.0523E-2</v>
      </c>
      <c r="F14" s="544">
        <v>3.7980000000000002E-3</v>
      </c>
      <c r="G14" s="544">
        <v>1.8672999999999999E-2</v>
      </c>
      <c r="H14" s="544">
        <v>7.0920000000000002E-3</v>
      </c>
      <c r="I14" s="544">
        <v>6.6870000000000002E-3</v>
      </c>
      <c r="J14" s="544">
        <v>3.1399000000000003E-2</v>
      </c>
      <c r="K14" s="544">
        <v>7.0299999999999996E-4</v>
      </c>
      <c r="L14" s="544">
        <v>0.19638</v>
      </c>
      <c r="M14" s="544">
        <v>2.6189999999999998E-3</v>
      </c>
      <c r="N14" s="544">
        <v>7.0200000000000004E-4</v>
      </c>
      <c r="O14" s="544">
        <v>1.2916E-2</v>
      </c>
      <c r="P14" s="544">
        <v>3.617E-3</v>
      </c>
      <c r="Q14" s="544">
        <v>2.1099E-2</v>
      </c>
      <c r="R14" s="544">
        <v>2.3449999999999999E-2</v>
      </c>
      <c r="S14" s="544">
        <v>6.1419000000000001E-2</v>
      </c>
      <c r="T14" s="544">
        <v>1.1298000000000001E-2</v>
      </c>
      <c r="U14" s="544">
        <v>3.1505999999999999E-2</v>
      </c>
      <c r="V14" s="544">
        <v>1.6499E-2</v>
      </c>
      <c r="W14" s="544">
        <v>4.9445999999999997E-2</v>
      </c>
      <c r="X14" s="544">
        <v>4.1520000000000001E-2</v>
      </c>
      <c r="Y14" s="544">
        <v>1.3783E-2</v>
      </c>
      <c r="Z14" s="544">
        <v>0</v>
      </c>
      <c r="AA14" s="544">
        <v>3.4682999999999999E-2</v>
      </c>
      <c r="AB14" s="544">
        <v>1.9997999999999998E-2</v>
      </c>
      <c r="AC14" s="544">
        <v>6.4409999999999997E-3</v>
      </c>
      <c r="AD14" s="544">
        <v>2.9759999999999999E-3</v>
      </c>
      <c r="AE14" s="544">
        <v>6.4899999999999995E-4</v>
      </c>
      <c r="AF14" s="544">
        <v>3.473E-3</v>
      </c>
      <c r="AG14" s="544">
        <v>1.964E-3</v>
      </c>
      <c r="AH14" s="544">
        <v>1.6119999999999999E-3</v>
      </c>
      <c r="AI14" s="544">
        <v>3.1819999999999999E-3</v>
      </c>
      <c r="AJ14" s="544">
        <v>2.2499999999999998E-3</v>
      </c>
      <c r="AK14" s="544">
        <v>6.901E-3</v>
      </c>
      <c r="AL14" s="544">
        <v>1.043E-2</v>
      </c>
      <c r="AM14" s="544">
        <v>2.4250000000000001E-3</v>
      </c>
      <c r="AN14" s="544">
        <v>4.6101999999999997E-2</v>
      </c>
      <c r="AO14" s="630">
        <v>2.0590000000000001E-3</v>
      </c>
      <c r="AP14" s="546">
        <v>9.7509999999999993E-3</v>
      </c>
      <c r="AQ14" s="477"/>
      <c r="AR14" s="546">
        <v>0.455951</v>
      </c>
      <c r="AS14" s="546">
        <v>0.247476</v>
      </c>
      <c r="AT14" s="334"/>
      <c r="AU14" s="334"/>
      <c r="AV14" s="334"/>
      <c r="AW14" s="334"/>
      <c r="AX14" s="334"/>
      <c r="AY14" s="334"/>
      <c r="AZ14" s="334"/>
      <c r="BA14" s="334"/>
      <c r="BB14" s="334"/>
      <c r="BC14" s="334"/>
      <c r="BD14" s="334"/>
      <c r="BE14" s="334"/>
    </row>
    <row r="15" spans="1:57" ht="15" customHeight="1" x14ac:dyDescent="0.2">
      <c r="A15" s="342">
        <v>25</v>
      </c>
      <c r="B15" s="343" t="s">
        <v>268</v>
      </c>
      <c r="C15" s="543">
        <v>2.4109999999999999E-3</v>
      </c>
      <c r="D15" s="544">
        <v>2.72E-4</v>
      </c>
      <c r="E15" s="544">
        <v>3.8000000000000002E-5</v>
      </c>
      <c r="F15" s="544">
        <v>9.8999999999999994E-5</v>
      </c>
      <c r="G15" s="544">
        <v>1.748E-3</v>
      </c>
      <c r="H15" s="544">
        <v>2.8499999999999999E-4</v>
      </c>
      <c r="I15" s="544">
        <v>1.1050000000000001E-3</v>
      </c>
      <c r="J15" s="544">
        <v>8.2400000000000008E-3</v>
      </c>
      <c r="K15" s="544">
        <v>2.3865000000000001E-2</v>
      </c>
      <c r="L15" s="544">
        <v>2.6970000000000002E-3</v>
      </c>
      <c r="M15" s="544">
        <v>0.10867300000000001</v>
      </c>
      <c r="N15" s="544">
        <v>5.7239999999999999E-3</v>
      </c>
      <c r="O15" s="544">
        <v>5.7429999999999998E-3</v>
      </c>
      <c r="P15" s="544">
        <v>5.2160000000000002E-3</v>
      </c>
      <c r="Q15" s="544">
        <v>5.3920000000000001E-3</v>
      </c>
      <c r="R15" s="544">
        <v>4.0540000000000003E-3</v>
      </c>
      <c r="S15" s="544">
        <v>3.8010000000000001E-3</v>
      </c>
      <c r="T15" s="544">
        <v>3.8314000000000001E-2</v>
      </c>
      <c r="U15" s="544">
        <v>5.5979999999999997E-3</v>
      </c>
      <c r="V15" s="544">
        <v>1.6659999999999999E-3</v>
      </c>
      <c r="W15" s="544">
        <v>2.3640000000000002E-3</v>
      </c>
      <c r="X15" s="544">
        <v>2.3270000000000001E-3</v>
      </c>
      <c r="Y15" s="544">
        <v>5.4371000000000003E-2</v>
      </c>
      <c r="Z15" s="544">
        <v>4.5000000000000003E-5</v>
      </c>
      <c r="AA15" s="544">
        <v>4.3629999999999997E-3</v>
      </c>
      <c r="AB15" s="544">
        <v>4.7100000000000001E-4</v>
      </c>
      <c r="AC15" s="544">
        <v>2.1800000000000001E-4</v>
      </c>
      <c r="AD15" s="544">
        <v>7.9999999999999996E-6</v>
      </c>
      <c r="AE15" s="544">
        <v>7.7000000000000001E-5</v>
      </c>
      <c r="AF15" s="544">
        <v>4.6999999999999997E-5</v>
      </c>
      <c r="AG15" s="544">
        <v>3.0000000000000001E-6</v>
      </c>
      <c r="AH15" s="544">
        <v>2.2800000000000001E-4</v>
      </c>
      <c r="AI15" s="544">
        <v>2.287E-3</v>
      </c>
      <c r="AJ15" s="544">
        <v>7.3099999999999999E-4</v>
      </c>
      <c r="AK15" s="544">
        <v>3.9899999999999999E-4</v>
      </c>
      <c r="AL15" s="544">
        <v>1.0970000000000001E-3</v>
      </c>
      <c r="AM15" s="544">
        <v>1.021E-3</v>
      </c>
      <c r="AN15" s="544">
        <v>5.391E-3</v>
      </c>
      <c r="AO15" s="630">
        <v>2.7520000000000001E-3</v>
      </c>
      <c r="AP15" s="546">
        <v>8.992E-3</v>
      </c>
      <c r="AQ15" s="477"/>
      <c r="AR15" s="546">
        <v>0.51603500000000002</v>
      </c>
      <c r="AS15" s="546">
        <v>0.24607799999999999</v>
      </c>
      <c r="AT15" s="334"/>
      <c r="AU15" s="334"/>
      <c r="AV15" s="334"/>
      <c r="AW15" s="334"/>
      <c r="AX15" s="334"/>
      <c r="AY15" s="334"/>
      <c r="AZ15" s="334"/>
      <c r="BA15" s="334"/>
      <c r="BB15" s="334"/>
      <c r="BC15" s="334"/>
      <c r="BD15" s="334"/>
      <c r="BE15" s="334"/>
    </row>
    <row r="16" spans="1:57" ht="15" customHeight="1" x14ac:dyDescent="0.2">
      <c r="A16" s="342">
        <v>26</v>
      </c>
      <c r="B16" s="343" t="s">
        <v>269</v>
      </c>
      <c r="C16" s="543">
        <v>2.3E-5</v>
      </c>
      <c r="D16" s="544">
        <v>2.9E-5</v>
      </c>
      <c r="E16" s="544">
        <v>4.0000000000000003E-5</v>
      </c>
      <c r="F16" s="544">
        <v>2.1770000000000001E-3</v>
      </c>
      <c r="G16" s="544">
        <v>0</v>
      </c>
      <c r="H16" s="544">
        <v>1.12E-4</v>
      </c>
      <c r="I16" s="544">
        <v>1.6800000000000001E-3</v>
      </c>
      <c r="J16" s="544">
        <v>1.9000000000000001E-5</v>
      </c>
      <c r="K16" s="544">
        <v>0</v>
      </c>
      <c r="L16" s="544">
        <v>2.2880000000000001E-3</v>
      </c>
      <c r="M16" s="544">
        <v>7.4549999999999998E-3</v>
      </c>
      <c r="N16" s="544">
        <v>0.46725499999999998</v>
      </c>
      <c r="O16" s="544">
        <v>2.4559999999999998E-3</v>
      </c>
      <c r="P16" s="544">
        <v>0.168707</v>
      </c>
      <c r="Q16" s="544">
        <v>6.0510000000000001E-2</v>
      </c>
      <c r="R16" s="544">
        <v>8.6245000000000002E-2</v>
      </c>
      <c r="S16" s="544">
        <v>2.1794999999999998E-2</v>
      </c>
      <c r="T16" s="544">
        <v>1.1693E-2</v>
      </c>
      <c r="U16" s="544">
        <v>3.669E-2</v>
      </c>
      <c r="V16" s="544">
        <v>8.6379999999999998E-3</v>
      </c>
      <c r="W16" s="544">
        <v>6.2501000000000001E-2</v>
      </c>
      <c r="X16" s="544">
        <v>1.8209999999999999E-3</v>
      </c>
      <c r="Y16" s="544">
        <v>1.7895000000000001E-2</v>
      </c>
      <c r="Z16" s="544">
        <v>0</v>
      </c>
      <c r="AA16" s="544">
        <v>2.4000000000000001E-5</v>
      </c>
      <c r="AB16" s="544">
        <v>0</v>
      </c>
      <c r="AC16" s="544">
        <v>0</v>
      </c>
      <c r="AD16" s="544">
        <v>0</v>
      </c>
      <c r="AE16" s="544">
        <v>0</v>
      </c>
      <c r="AF16" s="544">
        <v>9.9999999999999995E-7</v>
      </c>
      <c r="AG16" s="544">
        <v>0</v>
      </c>
      <c r="AH16" s="544">
        <v>1.8E-5</v>
      </c>
      <c r="AI16" s="544">
        <v>0</v>
      </c>
      <c r="AJ16" s="544">
        <v>3.9999999999999998E-6</v>
      </c>
      <c r="AK16" s="544">
        <v>5.0000000000000004E-6</v>
      </c>
      <c r="AL16" s="544">
        <v>1.5899999999999999E-4</v>
      </c>
      <c r="AM16" s="544">
        <v>3.1000000000000001E-5</v>
      </c>
      <c r="AN16" s="544">
        <v>2.4000000000000001E-5</v>
      </c>
      <c r="AO16" s="630">
        <v>2.5040000000000001E-3</v>
      </c>
      <c r="AP16" s="546">
        <v>2.1916999999999999E-2</v>
      </c>
      <c r="AQ16" s="477"/>
      <c r="AR16" s="546">
        <v>0.32752399999999998</v>
      </c>
      <c r="AS16" s="546">
        <v>0.122201</v>
      </c>
      <c r="AT16" s="334"/>
      <c r="AU16" s="334"/>
      <c r="AV16" s="334"/>
      <c r="AW16" s="334"/>
      <c r="AX16" s="334"/>
      <c r="AY16" s="334"/>
      <c r="AZ16" s="334"/>
      <c r="BA16" s="334"/>
      <c r="BB16" s="334"/>
      <c r="BC16" s="334"/>
      <c r="BD16" s="334"/>
      <c r="BE16" s="334"/>
    </row>
    <row r="17" spans="1:57" ht="15" customHeight="1" x14ac:dyDescent="0.2">
      <c r="A17" s="342">
        <v>27</v>
      </c>
      <c r="B17" s="343" t="s">
        <v>270</v>
      </c>
      <c r="C17" s="543">
        <v>0</v>
      </c>
      <c r="D17" s="544">
        <v>0</v>
      </c>
      <c r="E17" s="544">
        <v>0</v>
      </c>
      <c r="F17" s="544">
        <v>2.5300000000000002E-4</v>
      </c>
      <c r="G17" s="544">
        <v>1.6050000000000001E-3</v>
      </c>
      <c r="H17" s="544">
        <v>9.9999999999999995E-7</v>
      </c>
      <c r="I17" s="544">
        <v>5.8200000000000005E-4</v>
      </c>
      <c r="J17" s="544">
        <v>2.343E-3</v>
      </c>
      <c r="K17" s="544">
        <v>1.9999999999999999E-6</v>
      </c>
      <c r="L17" s="544">
        <v>2.199E-3</v>
      </c>
      <c r="M17" s="544">
        <v>2.457E-3</v>
      </c>
      <c r="N17" s="544">
        <v>1.4829999999999999E-2</v>
      </c>
      <c r="O17" s="544">
        <v>0.55263799999999996</v>
      </c>
      <c r="P17" s="544">
        <v>5.6966999999999997E-2</v>
      </c>
      <c r="Q17" s="544">
        <v>3.9246999999999997E-2</v>
      </c>
      <c r="R17" s="544">
        <v>1.5093000000000001E-2</v>
      </c>
      <c r="S17" s="544">
        <v>6.2496999999999997E-2</v>
      </c>
      <c r="T17" s="544">
        <v>7.2847999999999996E-2</v>
      </c>
      <c r="U17" s="544">
        <v>6.1593000000000002E-2</v>
      </c>
      <c r="V17" s="544">
        <v>3.3852E-2</v>
      </c>
      <c r="W17" s="544">
        <v>2.7276000000000002E-2</v>
      </c>
      <c r="X17" s="544">
        <v>5.7670000000000004E-3</v>
      </c>
      <c r="Y17" s="544">
        <v>8.6960000000000006E-3</v>
      </c>
      <c r="Z17" s="544">
        <v>5.0100000000000003E-4</v>
      </c>
      <c r="AA17" s="544">
        <v>2.4600000000000002E-4</v>
      </c>
      <c r="AB17" s="544">
        <v>1.9999999999999999E-6</v>
      </c>
      <c r="AC17" s="544">
        <v>1.2E-5</v>
      </c>
      <c r="AD17" s="544">
        <v>0</v>
      </c>
      <c r="AE17" s="544">
        <v>0</v>
      </c>
      <c r="AF17" s="544">
        <v>6.0000000000000002E-6</v>
      </c>
      <c r="AG17" s="544">
        <v>6.8999999999999997E-5</v>
      </c>
      <c r="AH17" s="544">
        <v>1.21E-4</v>
      </c>
      <c r="AI17" s="544">
        <v>6.7000000000000002E-5</v>
      </c>
      <c r="AJ17" s="544">
        <v>1.413E-3</v>
      </c>
      <c r="AK17" s="544">
        <v>2.0100000000000001E-4</v>
      </c>
      <c r="AL17" s="544">
        <v>3.1399999999999999E-4</v>
      </c>
      <c r="AM17" s="544">
        <v>4.0999999999999999E-4</v>
      </c>
      <c r="AN17" s="544">
        <v>9.6500000000000004E-4</v>
      </c>
      <c r="AO17" s="630">
        <v>2.1779999999999998E-3</v>
      </c>
      <c r="AP17" s="546">
        <v>1.0636E-2</v>
      </c>
      <c r="AQ17" s="477"/>
      <c r="AR17" s="546">
        <v>0.229827</v>
      </c>
      <c r="AS17" s="546">
        <v>0.17247100000000001</v>
      </c>
      <c r="AT17" s="334"/>
      <c r="AU17" s="334"/>
      <c r="AV17" s="334"/>
      <c r="AW17" s="334"/>
      <c r="AX17" s="334"/>
      <c r="AY17" s="334"/>
      <c r="AZ17" s="334"/>
      <c r="BA17" s="334"/>
      <c r="BB17" s="334"/>
      <c r="BC17" s="334"/>
      <c r="BD17" s="334"/>
      <c r="BE17" s="334"/>
    </row>
    <row r="18" spans="1:57" ht="15" customHeight="1" x14ac:dyDescent="0.2">
      <c r="A18" s="342">
        <v>28</v>
      </c>
      <c r="B18" s="343" t="s">
        <v>271</v>
      </c>
      <c r="C18" s="543">
        <v>2.2959999999999999E-3</v>
      </c>
      <c r="D18" s="544">
        <v>1.225E-3</v>
      </c>
      <c r="E18" s="544">
        <v>1.554E-3</v>
      </c>
      <c r="F18" s="544">
        <v>7.62E-3</v>
      </c>
      <c r="G18" s="544">
        <v>8.6239999999999997E-3</v>
      </c>
      <c r="H18" s="544">
        <v>1.655E-3</v>
      </c>
      <c r="I18" s="544">
        <v>3.5409999999999999E-3</v>
      </c>
      <c r="J18" s="544">
        <v>1.2995E-2</v>
      </c>
      <c r="K18" s="544">
        <v>1.54E-4</v>
      </c>
      <c r="L18" s="544">
        <v>8.7419999999999998E-3</v>
      </c>
      <c r="M18" s="544">
        <v>7.9129999999999999E-3</v>
      </c>
      <c r="N18" s="544">
        <v>3.2309999999999999E-3</v>
      </c>
      <c r="O18" s="544">
        <v>6.502E-3</v>
      </c>
      <c r="P18" s="544">
        <v>6.7549999999999999E-2</v>
      </c>
      <c r="Q18" s="544">
        <v>2.4906000000000001E-2</v>
      </c>
      <c r="R18" s="544">
        <v>2.9437999999999999E-2</v>
      </c>
      <c r="S18" s="544">
        <v>4.1540000000000001E-2</v>
      </c>
      <c r="T18" s="544">
        <v>2.4195000000000001E-2</v>
      </c>
      <c r="U18" s="544">
        <v>2.9033E-2</v>
      </c>
      <c r="V18" s="544">
        <v>6.8580000000000004E-3</v>
      </c>
      <c r="W18" s="544">
        <v>1.436E-2</v>
      </c>
      <c r="X18" s="544">
        <v>8.149E-3</v>
      </c>
      <c r="Y18" s="544">
        <v>7.9223000000000002E-2</v>
      </c>
      <c r="Z18" s="544">
        <v>3.8299999999999999E-4</v>
      </c>
      <c r="AA18" s="544">
        <v>7.2400000000000003E-4</v>
      </c>
      <c r="AB18" s="544">
        <v>1.45E-4</v>
      </c>
      <c r="AC18" s="544">
        <v>2.526E-3</v>
      </c>
      <c r="AD18" s="544">
        <v>1.15E-4</v>
      </c>
      <c r="AE18" s="544">
        <v>3.19E-4</v>
      </c>
      <c r="AF18" s="544">
        <v>9.7999999999999997E-4</v>
      </c>
      <c r="AG18" s="544">
        <v>4.4700000000000002E-4</v>
      </c>
      <c r="AH18" s="544">
        <v>2.66E-3</v>
      </c>
      <c r="AI18" s="544">
        <v>1.8900000000000001E-4</v>
      </c>
      <c r="AJ18" s="544">
        <v>4.0700000000000003E-4</v>
      </c>
      <c r="AK18" s="544">
        <v>2.117E-3</v>
      </c>
      <c r="AL18" s="544">
        <v>9.9099999999999991E-4</v>
      </c>
      <c r="AM18" s="544">
        <v>2.7009999999999998E-3</v>
      </c>
      <c r="AN18" s="544">
        <v>3.8900000000000002E-4</v>
      </c>
      <c r="AO18" s="630">
        <v>3.0370000000000002E-3</v>
      </c>
      <c r="AP18" s="546">
        <v>1.1825E-2</v>
      </c>
      <c r="AQ18" s="477"/>
      <c r="AR18" s="546">
        <v>0.53718900000000003</v>
      </c>
      <c r="AS18" s="546">
        <v>0.310172</v>
      </c>
      <c r="AT18" s="334"/>
      <c r="AU18" s="334"/>
      <c r="AV18" s="334"/>
      <c r="AW18" s="334"/>
      <c r="AX18" s="334"/>
      <c r="AY18" s="334"/>
      <c r="AZ18" s="334"/>
      <c r="BA18" s="334"/>
      <c r="BB18" s="334"/>
      <c r="BC18" s="334"/>
      <c r="BD18" s="334"/>
      <c r="BE18" s="334"/>
    </row>
    <row r="19" spans="1:57" ht="15" customHeight="1" x14ac:dyDescent="0.2">
      <c r="A19" s="342">
        <v>29</v>
      </c>
      <c r="B19" s="343" t="s">
        <v>358</v>
      </c>
      <c r="C19" s="543">
        <v>0</v>
      </c>
      <c r="D19" s="544">
        <v>4.1999999999999998E-5</v>
      </c>
      <c r="E19" s="544">
        <v>0</v>
      </c>
      <c r="F19" s="544">
        <v>3.5400000000000002E-3</v>
      </c>
      <c r="G19" s="544">
        <v>0</v>
      </c>
      <c r="H19" s="544">
        <v>0</v>
      </c>
      <c r="I19" s="544">
        <v>6.9999999999999994E-5</v>
      </c>
      <c r="J19" s="544">
        <v>1.4E-5</v>
      </c>
      <c r="K19" s="544">
        <v>0</v>
      </c>
      <c r="L19" s="544">
        <v>3.3500000000000001E-4</v>
      </c>
      <c r="M19" s="544">
        <v>4.8700000000000002E-4</v>
      </c>
      <c r="N19" s="544">
        <v>3.97E-4</v>
      </c>
      <c r="O19" s="544">
        <v>0</v>
      </c>
      <c r="P19" s="544">
        <v>4.5899999999999999E-4</v>
      </c>
      <c r="Q19" s="544">
        <v>0.15806400000000001</v>
      </c>
      <c r="R19" s="544">
        <v>4.7045999999999998E-2</v>
      </c>
      <c r="S19" s="544">
        <v>1.7795999999999999E-2</v>
      </c>
      <c r="T19" s="544">
        <v>2.647E-3</v>
      </c>
      <c r="U19" s="544">
        <v>8.8839999999999995E-3</v>
      </c>
      <c r="V19" s="544">
        <v>4.8999999999999998E-5</v>
      </c>
      <c r="W19" s="544">
        <v>1.4246E-2</v>
      </c>
      <c r="X19" s="544">
        <v>4.0000000000000003E-5</v>
      </c>
      <c r="Y19" s="544">
        <v>5.2900000000000004E-3</v>
      </c>
      <c r="Z19" s="544">
        <v>0</v>
      </c>
      <c r="AA19" s="544">
        <v>8.8850000000000005E-3</v>
      </c>
      <c r="AB19" s="544">
        <v>0</v>
      </c>
      <c r="AC19" s="544">
        <v>3.9999999999999998E-6</v>
      </c>
      <c r="AD19" s="544">
        <v>0</v>
      </c>
      <c r="AE19" s="544">
        <v>0</v>
      </c>
      <c r="AF19" s="544">
        <v>5.3999999999999998E-5</v>
      </c>
      <c r="AG19" s="544">
        <v>1.9999999999999999E-6</v>
      </c>
      <c r="AH19" s="544">
        <v>1.8200000000000001E-4</v>
      </c>
      <c r="AI19" s="544">
        <v>0</v>
      </c>
      <c r="AJ19" s="544">
        <v>0</v>
      </c>
      <c r="AK19" s="544">
        <v>0</v>
      </c>
      <c r="AL19" s="544">
        <v>5.836E-3</v>
      </c>
      <c r="AM19" s="544">
        <v>1.2999999999999999E-5</v>
      </c>
      <c r="AN19" s="544">
        <v>0</v>
      </c>
      <c r="AO19" s="630">
        <v>0</v>
      </c>
      <c r="AP19" s="546">
        <v>2.9650000000000002E-3</v>
      </c>
      <c r="AQ19" s="477"/>
      <c r="AR19" s="546">
        <v>0.46703800000000001</v>
      </c>
      <c r="AS19" s="546">
        <v>0.16475300000000001</v>
      </c>
      <c r="AT19" s="334"/>
      <c r="AU19" s="334"/>
      <c r="AV19" s="334"/>
      <c r="AW19" s="334"/>
      <c r="AX19" s="334"/>
      <c r="AY19" s="334"/>
      <c r="AZ19" s="334"/>
      <c r="BA19" s="334"/>
      <c r="BB19" s="334"/>
      <c r="BC19" s="334"/>
      <c r="BD19" s="334"/>
      <c r="BE19" s="334"/>
    </row>
    <row r="20" spans="1:57" ht="15" customHeight="1" x14ac:dyDescent="0.2">
      <c r="A20" s="342">
        <v>30</v>
      </c>
      <c r="B20" s="343" t="s">
        <v>351</v>
      </c>
      <c r="C20" s="543">
        <v>0</v>
      </c>
      <c r="D20" s="544">
        <v>2.22E-4</v>
      </c>
      <c r="E20" s="544">
        <v>0</v>
      </c>
      <c r="F20" s="544">
        <v>6.0099999999999997E-4</v>
      </c>
      <c r="G20" s="544">
        <v>0</v>
      </c>
      <c r="H20" s="544">
        <v>0</v>
      </c>
      <c r="I20" s="544">
        <v>4.6E-5</v>
      </c>
      <c r="J20" s="544">
        <v>0</v>
      </c>
      <c r="K20" s="544">
        <v>8.2000000000000001E-5</v>
      </c>
      <c r="L20" s="544">
        <v>2.6199999999999999E-3</v>
      </c>
      <c r="M20" s="544">
        <v>1.011E-3</v>
      </c>
      <c r="N20" s="544">
        <v>4.1399999999999998E-4</v>
      </c>
      <c r="O20" s="544">
        <v>4.7199999999999998E-4</v>
      </c>
      <c r="P20" s="544">
        <v>2.1800000000000001E-4</v>
      </c>
      <c r="Q20" s="544">
        <v>3.7759999999999998E-3</v>
      </c>
      <c r="R20" s="544">
        <v>0.16091900000000001</v>
      </c>
      <c r="S20" s="544">
        <v>1.279E-3</v>
      </c>
      <c r="T20" s="544">
        <v>2.3240000000000001E-3</v>
      </c>
      <c r="U20" s="544">
        <v>2.261E-3</v>
      </c>
      <c r="V20" s="544">
        <v>8.9700000000000001E-4</v>
      </c>
      <c r="W20" s="544">
        <v>1.374E-3</v>
      </c>
      <c r="X20" s="544">
        <v>1.8E-5</v>
      </c>
      <c r="Y20" s="544">
        <v>9.2E-5</v>
      </c>
      <c r="Z20" s="544">
        <v>9.9999999999999995E-7</v>
      </c>
      <c r="AA20" s="544">
        <v>2.3900000000000001E-4</v>
      </c>
      <c r="AB20" s="544">
        <v>0</v>
      </c>
      <c r="AC20" s="544">
        <v>3.0000000000000001E-6</v>
      </c>
      <c r="AD20" s="544">
        <v>0</v>
      </c>
      <c r="AE20" s="544">
        <v>0</v>
      </c>
      <c r="AF20" s="544">
        <v>4.3999999999999999E-5</v>
      </c>
      <c r="AG20" s="544">
        <v>1.9999999999999999E-6</v>
      </c>
      <c r="AH20" s="544">
        <v>1.2999999999999999E-5</v>
      </c>
      <c r="AI20" s="544">
        <v>0</v>
      </c>
      <c r="AJ20" s="544">
        <v>0</v>
      </c>
      <c r="AK20" s="544">
        <v>0</v>
      </c>
      <c r="AL20" s="544">
        <v>9.0559999999999998E-3</v>
      </c>
      <c r="AM20" s="544">
        <v>6.9999999999999999E-6</v>
      </c>
      <c r="AN20" s="544">
        <v>0</v>
      </c>
      <c r="AO20" s="630">
        <v>0</v>
      </c>
      <c r="AP20" s="546">
        <v>2.6029999999999998E-3</v>
      </c>
      <c r="AQ20" s="477"/>
      <c r="AR20" s="546">
        <v>0.46452399999999999</v>
      </c>
      <c r="AS20" s="546">
        <v>0.26119399999999998</v>
      </c>
      <c r="AT20" s="334"/>
      <c r="AU20" s="334"/>
      <c r="AV20" s="334"/>
      <c r="AW20" s="334"/>
      <c r="AX20" s="334"/>
      <c r="AY20" s="334"/>
      <c r="AZ20" s="334"/>
      <c r="BA20" s="334"/>
      <c r="BB20" s="334"/>
      <c r="BC20" s="334"/>
      <c r="BD20" s="334"/>
      <c r="BE20" s="334"/>
    </row>
    <row r="21" spans="1:57" ht="15" customHeight="1" x14ac:dyDescent="0.2">
      <c r="A21" s="342">
        <v>31</v>
      </c>
      <c r="B21" s="343" t="s">
        <v>352</v>
      </c>
      <c r="C21" s="543">
        <v>1.9000000000000001E-5</v>
      </c>
      <c r="D21" s="544">
        <v>3.4E-5</v>
      </c>
      <c r="E21" s="544">
        <v>9.9999999999999995E-7</v>
      </c>
      <c r="F21" s="544">
        <v>0</v>
      </c>
      <c r="G21" s="544">
        <v>0</v>
      </c>
      <c r="H21" s="544">
        <v>0</v>
      </c>
      <c r="I21" s="544">
        <v>0</v>
      </c>
      <c r="J21" s="544">
        <v>0</v>
      </c>
      <c r="K21" s="544">
        <v>0</v>
      </c>
      <c r="L21" s="544">
        <v>0</v>
      </c>
      <c r="M21" s="544">
        <v>0</v>
      </c>
      <c r="N21" s="544">
        <v>0</v>
      </c>
      <c r="O21" s="544">
        <v>0</v>
      </c>
      <c r="P21" s="544">
        <v>9.0000000000000002E-6</v>
      </c>
      <c r="Q21" s="544">
        <v>3.8070000000000001E-3</v>
      </c>
      <c r="R21" s="544">
        <v>4.4029999999999998E-3</v>
      </c>
      <c r="S21" s="544">
        <v>0.11157499999999999</v>
      </c>
      <c r="T21" s="544">
        <v>0</v>
      </c>
      <c r="U21" s="544">
        <v>6.7299999999999999E-4</v>
      </c>
      <c r="V21" s="544">
        <v>0</v>
      </c>
      <c r="W21" s="544">
        <v>3.7199999999999999E-4</v>
      </c>
      <c r="X21" s="544">
        <v>5.8E-5</v>
      </c>
      <c r="Y21" s="544">
        <v>1.3200000000000001E-4</v>
      </c>
      <c r="Z21" s="544">
        <v>0</v>
      </c>
      <c r="AA21" s="544">
        <v>8.7000000000000001E-5</v>
      </c>
      <c r="AB21" s="544">
        <v>2.1999999999999999E-5</v>
      </c>
      <c r="AC21" s="544">
        <v>7.6800000000000002E-4</v>
      </c>
      <c r="AD21" s="544">
        <v>9.0000000000000002E-6</v>
      </c>
      <c r="AE21" s="544">
        <v>0</v>
      </c>
      <c r="AF21" s="544">
        <v>1.0000000000000001E-5</v>
      </c>
      <c r="AG21" s="544">
        <v>4.5000000000000003E-5</v>
      </c>
      <c r="AH21" s="544">
        <v>2.0300000000000001E-3</v>
      </c>
      <c r="AI21" s="544">
        <v>0</v>
      </c>
      <c r="AJ21" s="544">
        <v>1.0219000000000001E-2</v>
      </c>
      <c r="AK21" s="544">
        <v>0</v>
      </c>
      <c r="AL21" s="544">
        <v>2.7169999999999998E-3</v>
      </c>
      <c r="AM21" s="544">
        <v>8.7000000000000001E-4</v>
      </c>
      <c r="AN21" s="544">
        <v>2.3446999999999999E-2</v>
      </c>
      <c r="AO21" s="630">
        <v>0</v>
      </c>
      <c r="AP21" s="546">
        <v>2.343E-3</v>
      </c>
      <c r="AQ21" s="477"/>
      <c r="AR21" s="546">
        <v>0.35369099999999998</v>
      </c>
      <c r="AS21" s="546">
        <v>0.28465400000000002</v>
      </c>
      <c r="AT21" s="334"/>
      <c r="AU21" s="334"/>
      <c r="AV21" s="334"/>
      <c r="AW21" s="334"/>
      <c r="AX21" s="334"/>
      <c r="AY21" s="334"/>
      <c r="AZ21" s="334"/>
      <c r="BA21" s="334"/>
      <c r="BB21" s="334"/>
      <c r="BC21" s="334"/>
      <c r="BD21" s="334"/>
      <c r="BE21" s="334"/>
    </row>
    <row r="22" spans="1:57" ht="15" customHeight="1" x14ac:dyDescent="0.2">
      <c r="A22" s="342">
        <v>32</v>
      </c>
      <c r="B22" s="343" t="s">
        <v>272</v>
      </c>
      <c r="C22" s="543">
        <v>0</v>
      </c>
      <c r="D22" s="544">
        <v>0</v>
      </c>
      <c r="E22" s="544">
        <v>1.1E-5</v>
      </c>
      <c r="F22" s="544">
        <v>3.3000000000000003E-5</v>
      </c>
      <c r="G22" s="544">
        <v>9.9999999999999995E-7</v>
      </c>
      <c r="H22" s="544">
        <v>0</v>
      </c>
      <c r="I22" s="544">
        <v>3.0000000000000001E-6</v>
      </c>
      <c r="J22" s="544">
        <v>5.0000000000000004E-6</v>
      </c>
      <c r="K22" s="544">
        <v>0</v>
      </c>
      <c r="L22" s="544">
        <v>0</v>
      </c>
      <c r="M22" s="544">
        <v>0</v>
      </c>
      <c r="N22" s="544">
        <v>9.9999999999999995E-7</v>
      </c>
      <c r="O22" s="544">
        <v>2.3000000000000001E-4</v>
      </c>
      <c r="P22" s="544">
        <v>1.22E-4</v>
      </c>
      <c r="Q22" s="544">
        <v>1.8855E-2</v>
      </c>
      <c r="R22" s="544">
        <v>8.3070000000000001E-3</v>
      </c>
      <c r="S22" s="544">
        <v>0.122624</v>
      </c>
      <c r="T22" s="544">
        <v>0.32772899999999999</v>
      </c>
      <c r="U22" s="544">
        <v>0.20821600000000001</v>
      </c>
      <c r="V22" s="544">
        <v>0.39173999999999998</v>
      </c>
      <c r="W22" s="544">
        <v>1.8287999999999999E-2</v>
      </c>
      <c r="X22" s="544">
        <v>5.8799999999999998E-4</v>
      </c>
      <c r="Y22" s="544">
        <v>2.32E-4</v>
      </c>
      <c r="Z22" s="544">
        <v>3.9999999999999998E-6</v>
      </c>
      <c r="AA22" s="544">
        <v>1.8E-5</v>
      </c>
      <c r="AB22" s="544">
        <v>0</v>
      </c>
      <c r="AC22" s="544">
        <v>3.0000000000000001E-5</v>
      </c>
      <c r="AD22" s="544">
        <v>3.4999999999999997E-5</v>
      </c>
      <c r="AE22" s="544">
        <v>0</v>
      </c>
      <c r="AF22" s="544">
        <v>7.9999999999999996E-6</v>
      </c>
      <c r="AG22" s="544">
        <v>6.1600000000000001E-4</v>
      </c>
      <c r="AH22" s="544">
        <v>1.0139999999999999E-3</v>
      </c>
      <c r="AI22" s="544">
        <v>7.3200000000000001E-4</v>
      </c>
      <c r="AJ22" s="544">
        <v>1.9999999999999999E-6</v>
      </c>
      <c r="AK22" s="544">
        <v>0</v>
      </c>
      <c r="AL22" s="544">
        <v>9.2010000000000008E-3</v>
      </c>
      <c r="AM22" s="544">
        <v>1.5E-5</v>
      </c>
      <c r="AN22" s="544">
        <v>3.2058000000000003E-2</v>
      </c>
      <c r="AO22" s="630">
        <v>0</v>
      </c>
      <c r="AP22" s="546">
        <v>3.6093E-2</v>
      </c>
      <c r="AQ22" s="477"/>
      <c r="AR22" s="546">
        <v>0.33721499999999999</v>
      </c>
      <c r="AS22" s="546">
        <v>0.199266</v>
      </c>
      <c r="AT22" s="334"/>
      <c r="AU22" s="334"/>
      <c r="AV22" s="334"/>
      <c r="AW22" s="334"/>
      <c r="AX22" s="334"/>
      <c r="AY22" s="334"/>
      <c r="AZ22" s="334"/>
      <c r="BA22" s="334"/>
      <c r="BB22" s="334"/>
      <c r="BC22" s="334"/>
      <c r="BD22" s="334"/>
      <c r="BE22" s="334"/>
    </row>
    <row r="23" spans="1:57" ht="15" customHeight="1" x14ac:dyDescent="0.2">
      <c r="A23" s="342">
        <v>33</v>
      </c>
      <c r="B23" s="343" t="s">
        <v>273</v>
      </c>
      <c r="C23" s="543">
        <v>2.8E-5</v>
      </c>
      <c r="D23" s="544">
        <v>0</v>
      </c>
      <c r="E23" s="544">
        <v>1.6949999999999999E-3</v>
      </c>
      <c r="F23" s="544">
        <v>4.4700000000000002E-4</v>
      </c>
      <c r="G23" s="544">
        <v>0</v>
      </c>
      <c r="H23" s="544">
        <v>0</v>
      </c>
      <c r="I23" s="544">
        <v>3.8000000000000002E-5</v>
      </c>
      <c r="J23" s="544">
        <v>1.9999999999999999E-6</v>
      </c>
      <c r="K23" s="544">
        <v>0</v>
      </c>
      <c r="L23" s="544">
        <v>2.6999999999999999E-5</v>
      </c>
      <c r="M23" s="544">
        <v>4.0000000000000003E-5</v>
      </c>
      <c r="N23" s="544">
        <v>0</v>
      </c>
      <c r="O23" s="544">
        <v>2.1999999999999999E-5</v>
      </c>
      <c r="P23" s="544">
        <v>4.0999999999999999E-4</v>
      </c>
      <c r="Q23" s="544">
        <v>3.7232000000000001E-2</v>
      </c>
      <c r="R23" s="544">
        <v>2.0517000000000001E-2</v>
      </c>
      <c r="S23" s="544">
        <v>1.6504000000000001E-2</v>
      </c>
      <c r="T23" s="544">
        <v>9.1280000000000007E-3</v>
      </c>
      <c r="U23" s="544">
        <v>8.5745000000000002E-2</v>
      </c>
      <c r="V23" s="544">
        <v>7.5859999999999999E-3</v>
      </c>
      <c r="W23" s="544">
        <v>3.9673E-2</v>
      </c>
      <c r="X23" s="544">
        <v>3.1300000000000002E-4</v>
      </c>
      <c r="Y23" s="544">
        <v>6.5399999999999998E-3</v>
      </c>
      <c r="Z23" s="544">
        <v>3.9999999999999998E-6</v>
      </c>
      <c r="AA23" s="544">
        <v>1.8799999999999999E-4</v>
      </c>
      <c r="AB23" s="544">
        <v>0</v>
      </c>
      <c r="AC23" s="544">
        <v>1.9100000000000001E-4</v>
      </c>
      <c r="AD23" s="544">
        <v>1.9999999999999999E-6</v>
      </c>
      <c r="AE23" s="544">
        <v>1.5999999999999999E-5</v>
      </c>
      <c r="AF23" s="544">
        <v>1.46E-4</v>
      </c>
      <c r="AG23" s="544">
        <v>1.0399999999999999E-4</v>
      </c>
      <c r="AH23" s="544">
        <v>1.15E-3</v>
      </c>
      <c r="AI23" s="544">
        <v>9.3700000000000001E-4</v>
      </c>
      <c r="AJ23" s="544">
        <v>5.3999999999999998E-5</v>
      </c>
      <c r="AK23" s="544">
        <v>0</v>
      </c>
      <c r="AL23" s="544">
        <v>5.3379999999999999E-3</v>
      </c>
      <c r="AM23" s="544">
        <v>1.05E-4</v>
      </c>
      <c r="AN23" s="544">
        <v>0</v>
      </c>
      <c r="AO23" s="630">
        <v>2.33E-4</v>
      </c>
      <c r="AP23" s="546">
        <v>3.686E-3</v>
      </c>
      <c r="AQ23" s="477"/>
      <c r="AR23" s="546">
        <v>0.35440899999999997</v>
      </c>
      <c r="AS23" s="546">
        <v>0.19325600000000001</v>
      </c>
      <c r="AT23" s="334"/>
      <c r="AU23" s="334"/>
      <c r="AV23" s="334"/>
      <c r="AW23" s="334"/>
      <c r="AX23" s="334"/>
      <c r="AY23" s="334"/>
      <c r="AZ23" s="334"/>
      <c r="BA23" s="334"/>
      <c r="BB23" s="334"/>
      <c r="BC23" s="334"/>
      <c r="BD23" s="334"/>
      <c r="BE23" s="334"/>
    </row>
    <row r="24" spans="1:57" ht="15" customHeight="1" x14ac:dyDescent="0.2">
      <c r="A24" s="342">
        <v>34</v>
      </c>
      <c r="B24" s="343" t="s">
        <v>353</v>
      </c>
      <c r="C24" s="543">
        <v>9.9999999999999995E-7</v>
      </c>
      <c r="D24" s="544">
        <v>1.2E-4</v>
      </c>
      <c r="E24" s="544">
        <v>5.1999999999999997E-5</v>
      </c>
      <c r="F24" s="544">
        <v>9.0000000000000002E-6</v>
      </c>
      <c r="G24" s="544">
        <v>1.1E-5</v>
      </c>
      <c r="H24" s="544">
        <v>9.0000000000000002E-6</v>
      </c>
      <c r="I24" s="544">
        <v>7.9999999999999996E-6</v>
      </c>
      <c r="J24" s="544">
        <v>2.4000000000000001E-5</v>
      </c>
      <c r="K24" s="544">
        <v>5.8E-5</v>
      </c>
      <c r="L24" s="544">
        <v>9.9999999999999995E-7</v>
      </c>
      <c r="M24" s="544">
        <v>1.5999999999999999E-5</v>
      </c>
      <c r="N24" s="544">
        <v>3.0000000000000001E-6</v>
      </c>
      <c r="O24" s="544">
        <v>3.0000000000000001E-6</v>
      </c>
      <c r="P24" s="544">
        <v>3.4999999999999997E-5</v>
      </c>
      <c r="Q24" s="544">
        <v>3.5300000000000002E-4</v>
      </c>
      <c r="R24" s="544">
        <v>2.03E-4</v>
      </c>
      <c r="S24" s="544">
        <v>1.8E-5</v>
      </c>
      <c r="T24" s="544">
        <v>3.0000000000000001E-5</v>
      </c>
      <c r="U24" s="544">
        <v>3.1999999999999999E-5</v>
      </c>
      <c r="V24" s="544">
        <v>3.4025E-2</v>
      </c>
      <c r="W24" s="544">
        <v>3.2899999999999997E-4</v>
      </c>
      <c r="X24" s="544">
        <v>1.2E-5</v>
      </c>
      <c r="Y24" s="544">
        <v>1.668E-3</v>
      </c>
      <c r="Z24" s="544">
        <v>1.2E-5</v>
      </c>
      <c r="AA24" s="544">
        <v>7.9999999999999996E-6</v>
      </c>
      <c r="AB24" s="544">
        <v>2.8E-5</v>
      </c>
      <c r="AC24" s="544">
        <v>2.13E-4</v>
      </c>
      <c r="AD24" s="544">
        <v>9.2999999999999997E-5</v>
      </c>
      <c r="AE24" s="544">
        <v>3.3000000000000003E-5</v>
      </c>
      <c r="AF24" s="544">
        <v>1.0399999999999999E-4</v>
      </c>
      <c r="AG24" s="544">
        <v>1.3300000000000001E-4</v>
      </c>
      <c r="AH24" s="544">
        <v>9.8900000000000008E-4</v>
      </c>
      <c r="AI24" s="544">
        <v>7.2999999999999999E-5</v>
      </c>
      <c r="AJ24" s="544">
        <v>1.7E-5</v>
      </c>
      <c r="AK24" s="544">
        <v>4.8999999999999998E-5</v>
      </c>
      <c r="AL24" s="544">
        <v>8.1899999999999996E-4</v>
      </c>
      <c r="AM24" s="544">
        <v>8.5000000000000006E-5</v>
      </c>
      <c r="AN24" s="544">
        <v>0</v>
      </c>
      <c r="AO24" s="630">
        <v>0</v>
      </c>
      <c r="AP24" s="546">
        <v>1.604E-3</v>
      </c>
      <c r="AQ24" s="477"/>
      <c r="AR24" s="546">
        <v>0.320886</v>
      </c>
      <c r="AS24" s="546">
        <v>3.4450000000000001E-2</v>
      </c>
      <c r="AT24" s="334"/>
      <c r="AU24" s="334"/>
      <c r="AV24" s="334"/>
      <c r="AW24" s="334"/>
      <c r="AX24" s="334"/>
      <c r="AY24" s="334"/>
      <c r="AZ24" s="334"/>
      <c r="BA24" s="334"/>
      <c r="BB24" s="334"/>
      <c r="BC24" s="334"/>
      <c r="BD24" s="334"/>
      <c r="BE24" s="334"/>
    </row>
    <row r="25" spans="1:57" ht="15" customHeight="1" x14ac:dyDescent="0.2">
      <c r="A25" s="342">
        <v>35</v>
      </c>
      <c r="B25" s="343" t="s">
        <v>274</v>
      </c>
      <c r="C25" s="543">
        <v>0</v>
      </c>
      <c r="D25" s="544">
        <v>0</v>
      </c>
      <c r="E25" s="544">
        <v>4.6753999999999997E-2</v>
      </c>
      <c r="F25" s="544">
        <v>1.66E-4</v>
      </c>
      <c r="G25" s="544">
        <v>0</v>
      </c>
      <c r="H25" s="544">
        <v>0</v>
      </c>
      <c r="I25" s="544">
        <v>0</v>
      </c>
      <c r="J25" s="544">
        <v>0</v>
      </c>
      <c r="K25" s="544">
        <v>0</v>
      </c>
      <c r="L25" s="544">
        <v>0</v>
      </c>
      <c r="M25" s="544">
        <v>0</v>
      </c>
      <c r="N25" s="544">
        <v>0</v>
      </c>
      <c r="O25" s="544">
        <v>0</v>
      </c>
      <c r="P25" s="544">
        <v>0</v>
      </c>
      <c r="Q25" s="544">
        <v>0</v>
      </c>
      <c r="R25" s="544">
        <v>5.13E-4</v>
      </c>
      <c r="S25" s="544">
        <v>0</v>
      </c>
      <c r="T25" s="544">
        <v>0</v>
      </c>
      <c r="U25" s="544">
        <v>0</v>
      </c>
      <c r="V25" s="544">
        <v>0</v>
      </c>
      <c r="W25" s="544">
        <v>0.347881</v>
      </c>
      <c r="X25" s="544">
        <v>0</v>
      </c>
      <c r="Y25" s="544">
        <v>0</v>
      </c>
      <c r="Z25" s="544">
        <v>0</v>
      </c>
      <c r="AA25" s="544">
        <v>0</v>
      </c>
      <c r="AB25" s="544">
        <v>0</v>
      </c>
      <c r="AC25" s="544">
        <v>0</v>
      </c>
      <c r="AD25" s="544">
        <v>0</v>
      </c>
      <c r="AE25" s="544">
        <v>0</v>
      </c>
      <c r="AF25" s="544">
        <v>6.1180000000000002E-3</v>
      </c>
      <c r="AG25" s="544">
        <v>0</v>
      </c>
      <c r="AH25" s="544">
        <v>4.4039999999999999E-3</v>
      </c>
      <c r="AI25" s="544">
        <v>2.04E-4</v>
      </c>
      <c r="AJ25" s="544">
        <v>0</v>
      </c>
      <c r="AK25" s="544">
        <v>0</v>
      </c>
      <c r="AL25" s="544">
        <v>3.0262000000000001E-2</v>
      </c>
      <c r="AM25" s="544">
        <v>4.8000000000000001E-5</v>
      </c>
      <c r="AN25" s="544">
        <v>0</v>
      </c>
      <c r="AO25" s="630">
        <v>0</v>
      </c>
      <c r="AP25" s="546">
        <v>6.9329999999999999E-3</v>
      </c>
      <c r="AQ25" s="477"/>
      <c r="AR25" s="546">
        <v>0.27920400000000001</v>
      </c>
      <c r="AS25" s="546">
        <v>0.18775800000000001</v>
      </c>
      <c r="AT25" s="334"/>
      <c r="AU25" s="334"/>
      <c r="AV25" s="334"/>
      <c r="AW25" s="334"/>
      <c r="AX25" s="334"/>
      <c r="AY25" s="334"/>
      <c r="AZ25" s="334"/>
      <c r="BA25" s="334"/>
      <c r="BB25" s="334"/>
      <c r="BC25" s="334"/>
      <c r="BD25" s="334"/>
      <c r="BE25" s="334"/>
    </row>
    <row r="26" spans="1:57" ht="15" customHeight="1" x14ac:dyDescent="0.2">
      <c r="A26" s="342">
        <v>39</v>
      </c>
      <c r="B26" s="343" t="s">
        <v>354</v>
      </c>
      <c r="C26" s="543">
        <v>6.3199999999999997E-4</v>
      </c>
      <c r="D26" s="544">
        <v>1.1659999999999999E-3</v>
      </c>
      <c r="E26" s="544">
        <v>1.0333E-2</v>
      </c>
      <c r="F26" s="544">
        <v>3.2529999999999998E-3</v>
      </c>
      <c r="G26" s="544">
        <v>6.7390000000000002E-3</v>
      </c>
      <c r="H26" s="544">
        <v>1.5916E-2</v>
      </c>
      <c r="I26" s="544">
        <v>4.4809999999999997E-3</v>
      </c>
      <c r="J26" s="544">
        <v>5.6100000000000004E-3</v>
      </c>
      <c r="K26" s="544">
        <v>9.9299999999999996E-4</v>
      </c>
      <c r="L26" s="544">
        <v>2.5600000000000002E-3</v>
      </c>
      <c r="M26" s="544">
        <v>1.6670000000000001E-3</v>
      </c>
      <c r="N26" s="544">
        <v>4.8820000000000001E-3</v>
      </c>
      <c r="O26" s="544">
        <v>5.7990000000000003E-3</v>
      </c>
      <c r="P26" s="544">
        <v>6.8000000000000005E-4</v>
      </c>
      <c r="Q26" s="544">
        <v>1.645E-3</v>
      </c>
      <c r="R26" s="544">
        <v>2.0430000000000001E-3</v>
      </c>
      <c r="S26" s="544">
        <v>3.3939999999999999E-3</v>
      </c>
      <c r="T26" s="544">
        <v>1.354E-3</v>
      </c>
      <c r="U26" s="544">
        <v>6.3270000000000002E-3</v>
      </c>
      <c r="V26" s="544">
        <v>4.7229999999999998E-3</v>
      </c>
      <c r="W26" s="544">
        <v>1.039E-3</v>
      </c>
      <c r="X26" s="544">
        <v>4.5920999999999997E-2</v>
      </c>
      <c r="Y26" s="544">
        <v>3.2989999999999998E-3</v>
      </c>
      <c r="Z26" s="544">
        <v>4.1330000000000004E-3</v>
      </c>
      <c r="AA26" s="544">
        <v>2.882E-3</v>
      </c>
      <c r="AB26" s="544">
        <v>5.2919999999999998E-3</v>
      </c>
      <c r="AC26" s="544">
        <v>5.8300000000000001E-3</v>
      </c>
      <c r="AD26" s="544">
        <v>1.4552000000000001E-2</v>
      </c>
      <c r="AE26" s="544">
        <v>2.5000000000000001E-5</v>
      </c>
      <c r="AF26" s="544">
        <v>1.8710000000000001E-3</v>
      </c>
      <c r="AG26" s="544">
        <v>1.3448999999999999E-2</v>
      </c>
      <c r="AH26" s="544">
        <v>6.522E-3</v>
      </c>
      <c r="AI26" s="544">
        <v>1.4942E-2</v>
      </c>
      <c r="AJ26" s="544">
        <v>3.8019999999999998E-3</v>
      </c>
      <c r="AK26" s="544">
        <v>3.9779000000000002E-2</v>
      </c>
      <c r="AL26" s="544">
        <v>6.5469999999999999E-3</v>
      </c>
      <c r="AM26" s="544">
        <v>5.1320000000000003E-3</v>
      </c>
      <c r="AN26" s="544">
        <v>0.12892400000000001</v>
      </c>
      <c r="AO26" s="630">
        <v>7.5500000000000003E-4</v>
      </c>
      <c r="AP26" s="546">
        <v>6.0720000000000001E-3</v>
      </c>
      <c r="AQ26" s="477"/>
      <c r="AR26" s="546">
        <v>0.49852600000000002</v>
      </c>
      <c r="AS26" s="546">
        <v>0.26282800000000001</v>
      </c>
      <c r="AT26" s="334"/>
      <c r="AU26" s="334"/>
      <c r="AV26" s="334"/>
      <c r="AW26" s="334"/>
      <c r="AX26" s="334"/>
      <c r="AY26" s="334"/>
      <c r="AZ26" s="334"/>
      <c r="BA26" s="334"/>
      <c r="BB26" s="334"/>
      <c r="BC26" s="334"/>
      <c r="BD26" s="334"/>
      <c r="BE26" s="334"/>
    </row>
    <row r="27" spans="1:57" ht="15" customHeight="1" x14ac:dyDescent="0.2">
      <c r="A27" s="342">
        <v>41</v>
      </c>
      <c r="B27" s="343" t="s">
        <v>275</v>
      </c>
      <c r="C27" s="543">
        <v>3.9240000000000004E-3</v>
      </c>
      <c r="D27" s="544">
        <v>3.6200000000000002E-4</v>
      </c>
      <c r="E27" s="544">
        <v>1.4799999999999999E-4</v>
      </c>
      <c r="F27" s="544">
        <v>3.0070000000000001E-3</v>
      </c>
      <c r="G27" s="544">
        <v>8.2600000000000002E-4</v>
      </c>
      <c r="H27" s="544">
        <v>1.851E-3</v>
      </c>
      <c r="I27" s="544">
        <v>2.3760000000000001E-3</v>
      </c>
      <c r="J27" s="544">
        <v>6.4479999999999997E-3</v>
      </c>
      <c r="K27" s="544">
        <v>6.3280000000000003E-3</v>
      </c>
      <c r="L27" s="544">
        <v>4.8910000000000004E-3</v>
      </c>
      <c r="M27" s="544">
        <v>6.1650000000000003E-3</v>
      </c>
      <c r="N27" s="544">
        <v>5.6930000000000001E-3</v>
      </c>
      <c r="O27" s="544">
        <v>4.1359999999999999E-3</v>
      </c>
      <c r="P27" s="544">
        <v>5.509E-3</v>
      </c>
      <c r="Q27" s="544">
        <v>1.8779999999999999E-3</v>
      </c>
      <c r="R27" s="544">
        <v>2.2469999999999999E-3</v>
      </c>
      <c r="S27" s="544">
        <v>1.6789999999999999E-3</v>
      </c>
      <c r="T27" s="544">
        <v>5.9519999999999998E-3</v>
      </c>
      <c r="U27" s="544">
        <v>2.1480000000000002E-3</v>
      </c>
      <c r="V27" s="544">
        <v>2.6090000000000002E-3</v>
      </c>
      <c r="W27" s="544">
        <v>1.1050000000000001E-3</v>
      </c>
      <c r="X27" s="544">
        <v>1.6479999999999999E-3</v>
      </c>
      <c r="Y27" s="544">
        <v>7.8700000000000005E-4</v>
      </c>
      <c r="Z27" s="544">
        <v>1.8201999999999999E-2</v>
      </c>
      <c r="AA27" s="544">
        <v>5.0228000000000002E-2</v>
      </c>
      <c r="AB27" s="544">
        <v>2.9610000000000001E-3</v>
      </c>
      <c r="AC27" s="544">
        <v>3.9480000000000001E-3</v>
      </c>
      <c r="AD27" s="544">
        <v>3.702E-3</v>
      </c>
      <c r="AE27" s="544">
        <v>1.4378E-2</v>
      </c>
      <c r="AF27" s="544">
        <v>8.2660000000000008E-3</v>
      </c>
      <c r="AG27" s="544">
        <v>6.9100000000000003E-3</v>
      </c>
      <c r="AH27" s="544">
        <v>9.1579999999999995E-3</v>
      </c>
      <c r="AI27" s="544">
        <v>6.2160000000000002E-3</v>
      </c>
      <c r="AJ27" s="544">
        <v>3.0209999999999998E-3</v>
      </c>
      <c r="AK27" s="544">
        <v>1.358E-3</v>
      </c>
      <c r="AL27" s="544">
        <v>1.456E-3</v>
      </c>
      <c r="AM27" s="544">
        <v>2.9399999999999999E-3</v>
      </c>
      <c r="AN27" s="544">
        <v>0</v>
      </c>
      <c r="AO27" s="630">
        <v>1.4593E-2</v>
      </c>
      <c r="AP27" s="546">
        <v>5.5279999999999999E-3</v>
      </c>
      <c r="AQ27" s="477"/>
      <c r="AR27" s="546">
        <v>0.49614200000000003</v>
      </c>
      <c r="AS27" s="546">
        <v>0.34335199999999999</v>
      </c>
      <c r="AT27" s="334"/>
      <c r="AU27" s="334"/>
      <c r="AV27" s="334"/>
      <c r="AW27" s="334"/>
      <c r="AX27" s="334"/>
      <c r="AY27" s="334"/>
      <c r="AZ27" s="334"/>
      <c r="BA27" s="334"/>
      <c r="BB27" s="334"/>
      <c r="BC27" s="334"/>
      <c r="BD27" s="334"/>
      <c r="BE27" s="334"/>
    </row>
    <row r="28" spans="1:57" ht="15" customHeight="1" x14ac:dyDescent="0.2">
      <c r="A28" s="342">
        <v>46</v>
      </c>
      <c r="B28" s="343" t="s">
        <v>387</v>
      </c>
      <c r="C28" s="543">
        <v>1.2324E-2</v>
      </c>
      <c r="D28" s="544">
        <v>5.4730000000000004E-3</v>
      </c>
      <c r="E28" s="544">
        <v>2.359E-3</v>
      </c>
      <c r="F28" s="544">
        <v>2.4185999999999999E-2</v>
      </c>
      <c r="G28" s="544">
        <v>1.2567999999999999E-2</v>
      </c>
      <c r="H28" s="544">
        <v>2.0566999999999998E-2</v>
      </c>
      <c r="I28" s="544">
        <v>2.3748999999999999E-2</v>
      </c>
      <c r="J28" s="544">
        <v>3.7012000000000003E-2</v>
      </c>
      <c r="K28" s="544">
        <v>1.7642999999999999E-2</v>
      </c>
      <c r="L28" s="544">
        <v>2.5616E-2</v>
      </c>
      <c r="M28" s="544">
        <v>3.5785999999999998E-2</v>
      </c>
      <c r="N28" s="544">
        <v>6.2515000000000001E-2</v>
      </c>
      <c r="O28" s="544">
        <v>2.7165999999999999E-2</v>
      </c>
      <c r="P28" s="544">
        <v>2.2398000000000001E-2</v>
      </c>
      <c r="Q28" s="544">
        <v>9.9930000000000001E-3</v>
      </c>
      <c r="R28" s="544">
        <v>8.4259999999999995E-3</v>
      </c>
      <c r="S28" s="544">
        <v>8.5609999999999992E-3</v>
      </c>
      <c r="T28" s="544">
        <v>2.4188999999999999E-2</v>
      </c>
      <c r="U28" s="544">
        <v>6.8430000000000001E-3</v>
      </c>
      <c r="V28" s="544">
        <v>2.0209999999999998E-3</v>
      </c>
      <c r="W28" s="544">
        <v>1.2187999999999999E-2</v>
      </c>
      <c r="X28" s="544">
        <v>2.0445999999999999E-2</v>
      </c>
      <c r="Y28" s="544">
        <v>2.081E-3</v>
      </c>
      <c r="Z28" s="544">
        <v>0.10405200000000001</v>
      </c>
      <c r="AA28" s="544">
        <v>4.8689000000000003E-2</v>
      </c>
      <c r="AB28" s="544">
        <v>6.7280000000000006E-2</v>
      </c>
      <c r="AC28" s="544">
        <v>2.6286E-2</v>
      </c>
      <c r="AD28" s="544">
        <v>5.0850000000000001E-3</v>
      </c>
      <c r="AE28" s="544">
        <v>2.9659999999999999E-3</v>
      </c>
      <c r="AF28" s="544">
        <v>5.6230000000000004E-3</v>
      </c>
      <c r="AG28" s="544">
        <v>7.3200000000000001E-3</v>
      </c>
      <c r="AH28" s="544">
        <v>9.0709999999999992E-3</v>
      </c>
      <c r="AI28" s="544">
        <v>1.5043000000000001E-2</v>
      </c>
      <c r="AJ28" s="544">
        <v>1.1294E-2</v>
      </c>
      <c r="AK28" s="544">
        <v>3.2590000000000002E-3</v>
      </c>
      <c r="AL28" s="544">
        <v>4.7080000000000004E-3</v>
      </c>
      <c r="AM28" s="544">
        <v>2.5829000000000001E-2</v>
      </c>
      <c r="AN28" s="544">
        <v>0</v>
      </c>
      <c r="AO28" s="630">
        <v>2.6740000000000002E-3</v>
      </c>
      <c r="AP28" s="546">
        <v>1.7344999999999999E-2</v>
      </c>
      <c r="AQ28" s="477"/>
      <c r="AR28" s="546">
        <v>0.47198499999999999</v>
      </c>
      <c r="AS28" s="546">
        <v>7.3520000000000002E-2</v>
      </c>
      <c r="AT28" s="334"/>
      <c r="AU28" s="334"/>
      <c r="AV28" s="334"/>
      <c r="AW28" s="334"/>
      <c r="AX28" s="334"/>
      <c r="AY28" s="334"/>
      <c r="AZ28" s="334"/>
      <c r="BA28" s="334"/>
      <c r="BB28" s="334"/>
      <c r="BC28" s="334"/>
      <c r="BD28" s="334"/>
      <c r="BE28" s="334"/>
    </row>
    <row r="29" spans="1:57" ht="15" customHeight="1" x14ac:dyDescent="0.2">
      <c r="A29" s="342">
        <v>47</v>
      </c>
      <c r="B29" s="343" t="s">
        <v>355</v>
      </c>
      <c r="C29" s="543">
        <v>6.4400000000000004E-4</v>
      </c>
      <c r="D29" s="544">
        <v>2.4600000000000002E-4</v>
      </c>
      <c r="E29" s="544">
        <v>1.8900000000000001E-4</v>
      </c>
      <c r="F29" s="544">
        <v>1.052E-3</v>
      </c>
      <c r="G29" s="544">
        <v>1.699E-3</v>
      </c>
      <c r="H29" s="544">
        <v>1.48E-3</v>
      </c>
      <c r="I29" s="544">
        <v>1.103E-3</v>
      </c>
      <c r="J29" s="544">
        <v>3.0019999999999999E-3</v>
      </c>
      <c r="K29" s="544">
        <v>4.6500000000000003E-4</v>
      </c>
      <c r="L29" s="544">
        <v>6.7699999999999998E-4</v>
      </c>
      <c r="M29" s="544">
        <v>9.6000000000000002E-4</v>
      </c>
      <c r="N29" s="544">
        <v>2.098E-3</v>
      </c>
      <c r="O29" s="544">
        <v>4.66E-4</v>
      </c>
      <c r="P29" s="544">
        <v>5.9699999999999998E-4</v>
      </c>
      <c r="Q29" s="544">
        <v>4.5600000000000003E-4</v>
      </c>
      <c r="R29" s="544">
        <v>4.8899999999999996E-4</v>
      </c>
      <c r="S29" s="544">
        <v>3.6699999999999998E-4</v>
      </c>
      <c r="T29" s="544">
        <v>9.7300000000000002E-4</v>
      </c>
      <c r="U29" s="544">
        <v>3.97E-4</v>
      </c>
      <c r="V29" s="544">
        <v>8.5000000000000006E-5</v>
      </c>
      <c r="W29" s="544">
        <v>3.21E-4</v>
      </c>
      <c r="X29" s="544">
        <v>4.0299999999999998E-4</v>
      </c>
      <c r="Y29" s="544">
        <v>8.0699999999999999E-4</v>
      </c>
      <c r="Z29" s="544">
        <v>4.8299999999999998E-4</v>
      </c>
      <c r="AA29" s="544">
        <v>9.2159000000000005E-2</v>
      </c>
      <c r="AB29" s="544">
        <v>7.9710000000000007E-3</v>
      </c>
      <c r="AC29" s="544">
        <v>2.96E-3</v>
      </c>
      <c r="AD29" s="544">
        <v>1.2329999999999999E-3</v>
      </c>
      <c r="AE29" s="544">
        <v>3.5300000000000002E-4</v>
      </c>
      <c r="AF29" s="544">
        <v>4.1749999999999999E-3</v>
      </c>
      <c r="AG29" s="544">
        <v>2.467E-3</v>
      </c>
      <c r="AH29" s="544">
        <v>3.9839999999999997E-3</v>
      </c>
      <c r="AI29" s="544">
        <v>9.2969999999999997E-3</v>
      </c>
      <c r="AJ29" s="544">
        <v>4.6059999999999999E-3</v>
      </c>
      <c r="AK29" s="544">
        <v>2.147E-3</v>
      </c>
      <c r="AL29" s="544">
        <v>7.0600000000000003E-4</v>
      </c>
      <c r="AM29" s="544">
        <v>8.9689999999999995E-3</v>
      </c>
      <c r="AN29" s="544">
        <v>0</v>
      </c>
      <c r="AO29" s="630">
        <v>8.0199999999999998E-4</v>
      </c>
      <c r="AP29" s="546">
        <v>3.1050000000000001E-3</v>
      </c>
      <c r="AQ29" s="477"/>
      <c r="AR29" s="546">
        <v>0.49848599999999998</v>
      </c>
      <c r="AS29" s="546">
        <v>0.122907</v>
      </c>
      <c r="AT29" s="334"/>
      <c r="AU29" s="334"/>
      <c r="AV29" s="334"/>
      <c r="AW29" s="334"/>
      <c r="AX29" s="334"/>
      <c r="AY29" s="334"/>
      <c r="AZ29" s="334"/>
      <c r="BA29" s="334"/>
      <c r="BB29" s="334"/>
      <c r="BC29" s="334"/>
      <c r="BD29" s="334"/>
      <c r="BE29" s="334"/>
    </row>
    <row r="30" spans="1:57" ht="15" customHeight="1" x14ac:dyDescent="0.2">
      <c r="A30" s="342">
        <v>48</v>
      </c>
      <c r="B30" s="343" t="s">
        <v>356</v>
      </c>
      <c r="C30" s="543">
        <v>3.48E-4</v>
      </c>
      <c r="D30" s="544">
        <v>1.2E-4</v>
      </c>
      <c r="E30" s="544">
        <v>6.0000000000000002E-6</v>
      </c>
      <c r="F30" s="544">
        <v>1.475E-3</v>
      </c>
      <c r="G30" s="544">
        <v>1.423E-3</v>
      </c>
      <c r="H30" s="544">
        <v>3.4400000000000001E-4</v>
      </c>
      <c r="I30" s="544">
        <v>5.5400000000000002E-4</v>
      </c>
      <c r="J30" s="544">
        <v>4.1050000000000001E-3</v>
      </c>
      <c r="K30" s="544">
        <v>7.9999999999999996E-6</v>
      </c>
      <c r="L30" s="544">
        <v>8.1000000000000004E-5</v>
      </c>
      <c r="M30" s="544">
        <v>4.1960000000000001E-3</v>
      </c>
      <c r="N30" s="544">
        <v>2.8E-5</v>
      </c>
      <c r="O30" s="544">
        <v>3.4299999999999999E-4</v>
      </c>
      <c r="P30" s="544">
        <v>1.16E-4</v>
      </c>
      <c r="Q30" s="544">
        <v>6.3699999999999998E-4</v>
      </c>
      <c r="R30" s="544">
        <v>3.6999999999999998E-5</v>
      </c>
      <c r="S30" s="544">
        <v>2.3800000000000001E-4</v>
      </c>
      <c r="T30" s="544">
        <v>9.6299999999999999E-4</v>
      </c>
      <c r="U30" s="544">
        <v>1.6100000000000001E-4</v>
      </c>
      <c r="V30" s="544">
        <v>2.9E-5</v>
      </c>
      <c r="W30" s="544">
        <v>1.9900000000000001E-4</v>
      </c>
      <c r="X30" s="544">
        <v>6.5099999999999999E-4</v>
      </c>
      <c r="Y30" s="544">
        <v>3.1830000000000001E-3</v>
      </c>
      <c r="Z30" s="544">
        <v>1.6171999999999999E-2</v>
      </c>
      <c r="AA30" s="544">
        <v>3.2330000000000002E-3</v>
      </c>
      <c r="AB30" s="544">
        <v>0</v>
      </c>
      <c r="AC30" s="544">
        <v>1.6169999999999999E-3</v>
      </c>
      <c r="AD30" s="544">
        <v>4.4889999999999999E-3</v>
      </c>
      <c r="AE30" s="544">
        <v>1.2999999999999999E-5</v>
      </c>
      <c r="AF30" s="544">
        <v>4.3530000000000001E-3</v>
      </c>
      <c r="AG30" s="544">
        <v>7.5900000000000004E-3</v>
      </c>
      <c r="AH30" s="544">
        <v>3.7162000000000001E-2</v>
      </c>
      <c r="AI30" s="544">
        <v>8.1469999999999997E-3</v>
      </c>
      <c r="AJ30" s="544">
        <v>5.0070000000000002E-3</v>
      </c>
      <c r="AK30" s="544">
        <v>5.1999999999999997E-5</v>
      </c>
      <c r="AL30" s="544">
        <v>1.673E-3</v>
      </c>
      <c r="AM30" s="544">
        <v>2.2842999999999999E-2</v>
      </c>
      <c r="AN30" s="544">
        <v>0</v>
      </c>
      <c r="AO30" s="630">
        <v>1.256E-2</v>
      </c>
      <c r="AP30" s="546">
        <v>6.0959999999999999E-3</v>
      </c>
      <c r="AQ30" s="477"/>
      <c r="AR30" s="546">
        <v>0.65642999999999996</v>
      </c>
      <c r="AS30" s="546">
        <v>0.45842899999999998</v>
      </c>
      <c r="AT30" s="334"/>
      <c r="AU30" s="334"/>
      <c r="AV30" s="334"/>
      <c r="AW30" s="334"/>
      <c r="AX30" s="334"/>
      <c r="AY30" s="334"/>
      <c r="AZ30" s="334"/>
      <c r="BA30" s="334"/>
      <c r="BB30" s="334"/>
      <c r="BC30" s="334"/>
      <c r="BD30" s="334"/>
      <c r="BE30" s="334"/>
    </row>
    <row r="31" spans="1:57" ht="15" customHeight="1" x14ac:dyDescent="0.2">
      <c r="A31" s="342">
        <v>51</v>
      </c>
      <c r="B31" s="343" t="s">
        <v>276</v>
      </c>
      <c r="C31" s="543">
        <v>5.1204E-2</v>
      </c>
      <c r="D31" s="544">
        <v>1.443E-2</v>
      </c>
      <c r="E31" s="544">
        <v>3.7915999999999998E-2</v>
      </c>
      <c r="F31" s="544">
        <v>1.23E-2</v>
      </c>
      <c r="G31" s="544">
        <v>7.7415999999999999E-2</v>
      </c>
      <c r="H31" s="544">
        <v>9.1855999999999993E-2</v>
      </c>
      <c r="I31" s="544">
        <v>7.0583000000000007E-2</v>
      </c>
      <c r="J31" s="544">
        <v>4.9620999999999998E-2</v>
      </c>
      <c r="K31" s="544">
        <v>2.1507999999999999E-2</v>
      </c>
      <c r="L31" s="544">
        <v>5.4454000000000002E-2</v>
      </c>
      <c r="M31" s="544">
        <v>3.1358999999999998E-2</v>
      </c>
      <c r="N31" s="544">
        <v>2.1569000000000001E-2</v>
      </c>
      <c r="O31" s="544">
        <v>4.2733E-2</v>
      </c>
      <c r="P31" s="544">
        <v>2.7227000000000001E-2</v>
      </c>
      <c r="Q31" s="544">
        <v>3.8240000000000003E-2</v>
      </c>
      <c r="R31" s="544">
        <v>3.6174999999999999E-2</v>
      </c>
      <c r="S31" s="544">
        <v>5.6640000000000003E-2</v>
      </c>
      <c r="T31" s="544">
        <v>3.7151999999999998E-2</v>
      </c>
      <c r="U31" s="544">
        <v>5.1773E-2</v>
      </c>
      <c r="V31" s="544">
        <v>4.6011000000000003E-2</v>
      </c>
      <c r="W31" s="544">
        <v>4.6781000000000003E-2</v>
      </c>
      <c r="X31" s="544">
        <v>5.0292999999999997E-2</v>
      </c>
      <c r="Y31" s="544">
        <v>4.6162000000000002E-2</v>
      </c>
      <c r="Z31" s="544">
        <v>4.594E-3</v>
      </c>
      <c r="AA31" s="544">
        <v>1.6355000000000001E-2</v>
      </c>
      <c r="AB31" s="544">
        <v>1.7336000000000001E-2</v>
      </c>
      <c r="AC31" s="544">
        <v>9.5949999999999994E-3</v>
      </c>
      <c r="AD31" s="544">
        <v>5.3090000000000004E-3</v>
      </c>
      <c r="AE31" s="544">
        <v>1.258E-3</v>
      </c>
      <c r="AF31" s="544">
        <v>2.8652E-2</v>
      </c>
      <c r="AG31" s="544">
        <v>7.6699999999999997E-3</v>
      </c>
      <c r="AH31" s="544">
        <v>8.907E-3</v>
      </c>
      <c r="AI31" s="544">
        <v>1.5949999999999999E-2</v>
      </c>
      <c r="AJ31" s="544">
        <v>4.0848000000000002E-2</v>
      </c>
      <c r="AK31" s="544">
        <v>3.4505000000000001E-2</v>
      </c>
      <c r="AL31" s="544">
        <v>1.8207999999999998E-2</v>
      </c>
      <c r="AM31" s="544">
        <v>6.4989000000000005E-2</v>
      </c>
      <c r="AN31" s="544">
        <v>0.238843</v>
      </c>
      <c r="AO31" s="630">
        <v>4.0660000000000002E-3</v>
      </c>
      <c r="AP31" s="546">
        <v>2.9253000000000001E-2</v>
      </c>
      <c r="AQ31" s="477"/>
      <c r="AR31" s="546">
        <v>0.70514699999999997</v>
      </c>
      <c r="AS31" s="546">
        <v>0.43969599999999998</v>
      </c>
      <c r="AT31" s="334"/>
      <c r="AU31" s="334"/>
      <c r="AV31" s="334"/>
      <c r="AW31" s="334"/>
      <c r="AX31" s="334"/>
      <c r="AY31" s="334"/>
      <c r="AZ31" s="334"/>
      <c r="BA31" s="334"/>
      <c r="BB31" s="334"/>
      <c r="BC31" s="334"/>
      <c r="BD31" s="334"/>
      <c r="BE31" s="334"/>
    </row>
    <row r="32" spans="1:57" ht="15" customHeight="1" x14ac:dyDescent="0.2">
      <c r="A32" s="342">
        <v>53</v>
      </c>
      <c r="B32" s="343" t="s">
        <v>277</v>
      </c>
      <c r="C32" s="543">
        <v>6.7140000000000003E-3</v>
      </c>
      <c r="D32" s="544">
        <v>1.1018E-2</v>
      </c>
      <c r="E32" s="544">
        <v>9.9380000000000007E-3</v>
      </c>
      <c r="F32" s="544">
        <v>5.4302999999999997E-2</v>
      </c>
      <c r="G32" s="544">
        <v>5.5690000000000002E-3</v>
      </c>
      <c r="H32" s="544">
        <v>1.9229E-2</v>
      </c>
      <c r="I32" s="544">
        <v>9.6329999999999992E-3</v>
      </c>
      <c r="J32" s="544">
        <v>8.0400000000000003E-3</v>
      </c>
      <c r="K32" s="544">
        <v>1.8289999999999999E-3</v>
      </c>
      <c r="L32" s="544">
        <v>4.8219999999999999E-3</v>
      </c>
      <c r="M32" s="544">
        <v>1.2342000000000001E-2</v>
      </c>
      <c r="N32" s="544">
        <v>5.8250000000000003E-3</v>
      </c>
      <c r="O32" s="544">
        <v>7.4790000000000004E-3</v>
      </c>
      <c r="P32" s="544">
        <v>1.0016000000000001E-2</v>
      </c>
      <c r="Q32" s="544">
        <v>4.6049999999999997E-3</v>
      </c>
      <c r="R32" s="544">
        <v>6.7600000000000004E-3</v>
      </c>
      <c r="S32" s="544">
        <v>1.1832000000000001E-2</v>
      </c>
      <c r="T32" s="544">
        <v>7.2969999999999997E-3</v>
      </c>
      <c r="U32" s="544">
        <v>8.6479999999999994E-3</v>
      </c>
      <c r="V32" s="544">
        <v>5.3090000000000004E-3</v>
      </c>
      <c r="W32" s="544">
        <v>6.4009999999999996E-3</v>
      </c>
      <c r="X32" s="544">
        <v>1.5480000000000001E-2</v>
      </c>
      <c r="Y32" s="544">
        <v>1.1990000000000001E-2</v>
      </c>
      <c r="Z32" s="544">
        <v>2.1353E-2</v>
      </c>
      <c r="AA32" s="544">
        <v>1.6299999999999999E-2</v>
      </c>
      <c r="AB32" s="544">
        <v>2.3296999999999998E-2</v>
      </c>
      <c r="AC32" s="544">
        <v>1.821E-2</v>
      </c>
      <c r="AD32" s="544">
        <v>8.4283999999999998E-2</v>
      </c>
      <c r="AE32" s="544">
        <v>7.4432999999999999E-2</v>
      </c>
      <c r="AF32" s="544">
        <v>2.4638E-2</v>
      </c>
      <c r="AG32" s="544">
        <v>6.9329999999999999E-3</v>
      </c>
      <c r="AH32" s="544">
        <v>1.4283000000000001E-2</v>
      </c>
      <c r="AI32" s="544">
        <v>8.9230000000000004E-3</v>
      </c>
      <c r="AJ32" s="544">
        <v>8.5769999999999996E-3</v>
      </c>
      <c r="AK32" s="544">
        <v>2.6265E-2</v>
      </c>
      <c r="AL32" s="544">
        <v>7.8539999999999999E-3</v>
      </c>
      <c r="AM32" s="544">
        <v>1.3017000000000001E-2</v>
      </c>
      <c r="AN32" s="544">
        <v>0</v>
      </c>
      <c r="AO32" s="630">
        <v>3.4612999999999998E-2</v>
      </c>
      <c r="AP32" s="546">
        <v>1.779E-2</v>
      </c>
      <c r="AQ32" s="477"/>
      <c r="AR32" s="546">
        <v>0.63192099999999995</v>
      </c>
      <c r="AS32" s="546">
        <v>0.30506299999999997</v>
      </c>
      <c r="AT32" s="334"/>
      <c r="AU32" s="334"/>
      <c r="AV32" s="334"/>
      <c r="AW32" s="334"/>
      <c r="AX32" s="334"/>
      <c r="AY32" s="334"/>
      <c r="AZ32" s="334"/>
      <c r="BA32" s="334"/>
      <c r="BB32" s="334"/>
      <c r="BC32" s="334"/>
      <c r="BD32" s="334"/>
      <c r="BE32" s="334"/>
    </row>
    <row r="33" spans="1:57" ht="15" customHeight="1" x14ac:dyDescent="0.2">
      <c r="A33" s="342">
        <v>55</v>
      </c>
      <c r="B33" s="343" t="s">
        <v>278</v>
      </c>
      <c r="C33" s="543">
        <v>2.02E-4</v>
      </c>
      <c r="D33" s="544">
        <v>1.0369999999999999E-3</v>
      </c>
      <c r="E33" s="544">
        <v>2.9100000000000003E-4</v>
      </c>
      <c r="F33" s="544">
        <v>3.9119999999999997E-3</v>
      </c>
      <c r="G33" s="544">
        <v>2.349E-3</v>
      </c>
      <c r="H33" s="544">
        <v>3.5869999999999999E-3</v>
      </c>
      <c r="I33" s="544">
        <v>1.428E-3</v>
      </c>
      <c r="J33" s="544">
        <v>2.336E-3</v>
      </c>
      <c r="K33" s="544">
        <v>1.274E-3</v>
      </c>
      <c r="L33" s="544">
        <v>3.019E-3</v>
      </c>
      <c r="M33" s="544">
        <v>3.483E-3</v>
      </c>
      <c r="N33" s="544">
        <v>1.2279999999999999E-3</v>
      </c>
      <c r="O33" s="544">
        <v>1.9059999999999999E-3</v>
      </c>
      <c r="P33" s="544">
        <v>2.6410000000000001E-3</v>
      </c>
      <c r="Q33" s="544">
        <v>1.6540000000000001E-3</v>
      </c>
      <c r="R33" s="544">
        <v>1.993E-3</v>
      </c>
      <c r="S33" s="544">
        <v>1.191E-3</v>
      </c>
      <c r="T33" s="544">
        <v>1.4610000000000001E-3</v>
      </c>
      <c r="U33" s="544">
        <v>2.0569999999999998E-3</v>
      </c>
      <c r="V33" s="544">
        <v>1.1130000000000001E-3</v>
      </c>
      <c r="W33" s="544">
        <v>6.0700000000000001E-4</v>
      </c>
      <c r="X33" s="544">
        <v>2.6359999999999999E-3</v>
      </c>
      <c r="Y33" s="544">
        <v>2.9510000000000001E-3</v>
      </c>
      <c r="Z33" s="544">
        <v>4.4790000000000003E-3</v>
      </c>
      <c r="AA33" s="544">
        <v>8.9700000000000001E-4</v>
      </c>
      <c r="AB33" s="544">
        <v>9.8299999999999993E-4</v>
      </c>
      <c r="AC33" s="544">
        <v>2.5302999999999999E-2</v>
      </c>
      <c r="AD33" s="544">
        <v>1.1809999999999999E-2</v>
      </c>
      <c r="AE33" s="544">
        <v>2.8278000000000001E-2</v>
      </c>
      <c r="AF33" s="544">
        <v>1.4583E-2</v>
      </c>
      <c r="AG33" s="544">
        <v>1.3476E-2</v>
      </c>
      <c r="AH33" s="544">
        <v>2.2620000000000001E-3</v>
      </c>
      <c r="AI33" s="544">
        <v>4.4910000000000002E-3</v>
      </c>
      <c r="AJ33" s="544">
        <v>1.1278E-2</v>
      </c>
      <c r="AK33" s="544">
        <v>1.1381E-2</v>
      </c>
      <c r="AL33" s="544">
        <v>7.6049999999999998E-3</v>
      </c>
      <c r="AM33" s="544">
        <v>2.5635999999999999E-2</v>
      </c>
      <c r="AN33" s="544">
        <v>0</v>
      </c>
      <c r="AO33" s="630">
        <v>1.3181E-2</v>
      </c>
      <c r="AP33" s="546">
        <v>9.1590000000000005E-3</v>
      </c>
      <c r="AQ33" s="477"/>
      <c r="AR33" s="546">
        <v>0.85193600000000003</v>
      </c>
      <c r="AS33" s="546">
        <v>3.4349999999999999E-2</v>
      </c>
      <c r="AT33" s="334"/>
      <c r="AU33" s="334"/>
      <c r="AV33" s="334"/>
      <c r="AW33" s="334"/>
      <c r="AX33" s="334"/>
      <c r="AY33" s="334"/>
      <c r="AZ33" s="334"/>
      <c r="BA33" s="334"/>
      <c r="BB33" s="334"/>
      <c r="BC33" s="334"/>
      <c r="BD33" s="334"/>
      <c r="BE33" s="334"/>
    </row>
    <row r="34" spans="1:57" ht="15" customHeight="1" x14ac:dyDescent="0.2">
      <c r="A34" s="342">
        <v>57</v>
      </c>
      <c r="B34" s="343" t="s">
        <v>279</v>
      </c>
      <c r="C34" s="543">
        <v>6.0297000000000003E-2</v>
      </c>
      <c r="D34" s="544">
        <v>6.4542000000000002E-2</v>
      </c>
      <c r="E34" s="544">
        <v>4.1099999999999998E-2</v>
      </c>
      <c r="F34" s="544">
        <v>0.236543</v>
      </c>
      <c r="G34" s="544">
        <v>3.5595000000000002E-2</v>
      </c>
      <c r="H34" s="544">
        <v>2.7976999999999998E-2</v>
      </c>
      <c r="I34" s="544">
        <v>4.2243999999999997E-2</v>
      </c>
      <c r="J34" s="544">
        <v>2.7524E-2</v>
      </c>
      <c r="K34" s="544">
        <v>6.6549999999999998E-2</v>
      </c>
      <c r="L34" s="544">
        <v>1.6448000000000001E-2</v>
      </c>
      <c r="M34" s="544">
        <v>9.8059999999999994E-2</v>
      </c>
      <c r="N34" s="544">
        <v>2.6072000000000001E-2</v>
      </c>
      <c r="O34" s="544">
        <v>3.4408000000000001E-2</v>
      </c>
      <c r="P34" s="544">
        <v>2.5132999999999999E-2</v>
      </c>
      <c r="Q34" s="544">
        <v>1.7732999999999999E-2</v>
      </c>
      <c r="R34" s="544">
        <v>1.8103000000000001E-2</v>
      </c>
      <c r="S34" s="544">
        <v>2.3882E-2</v>
      </c>
      <c r="T34" s="544">
        <v>1.3814999999999999E-2</v>
      </c>
      <c r="U34" s="544">
        <v>1.9244000000000001E-2</v>
      </c>
      <c r="V34" s="544">
        <v>1.7002E-2</v>
      </c>
      <c r="W34" s="544">
        <v>1.4744999999999999E-2</v>
      </c>
      <c r="X34" s="544">
        <v>0.106921</v>
      </c>
      <c r="Y34" s="544">
        <v>4.2380000000000001E-2</v>
      </c>
      <c r="Z34" s="544">
        <v>2.6579999999999999E-2</v>
      </c>
      <c r="AA34" s="544">
        <v>1.9857E-2</v>
      </c>
      <c r="AB34" s="544">
        <v>7.6127E-2</v>
      </c>
      <c r="AC34" s="544">
        <v>4.2938999999999998E-2</v>
      </c>
      <c r="AD34" s="544">
        <v>3.4764999999999997E-2</v>
      </c>
      <c r="AE34" s="544">
        <v>1.964E-3</v>
      </c>
      <c r="AF34" s="544">
        <v>8.3893999999999996E-2</v>
      </c>
      <c r="AG34" s="544">
        <v>1.9955000000000001E-2</v>
      </c>
      <c r="AH34" s="544">
        <v>3.0748999999999999E-2</v>
      </c>
      <c r="AI34" s="544">
        <v>3.1224999999999999E-2</v>
      </c>
      <c r="AJ34" s="544">
        <v>1.6650999999999999E-2</v>
      </c>
      <c r="AK34" s="544">
        <v>3.8744000000000001E-2</v>
      </c>
      <c r="AL34" s="544">
        <v>1.4945999999999999E-2</v>
      </c>
      <c r="AM34" s="544">
        <v>3.9966000000000002E-2</v>
      </c>
      <c r="AN34" s="544">
        <v>6.1545999999999997E-2</v>
      </c>
      <c r="AO34" s="630">
        <v>4.7788999999999998E-2</v>
      </c>
      <c r="AP34" s="546">
        <v>3.0030999999999999E-2</v>
      </c>
      <c r="AQ34" s="477"/>
      <c r="AR34" s="546">
        <v>0.54243300000000005</v>
      </c>
      <c r="AS34" s="546">
        <v>0.37218200000000001</v>
      </c>
      <c r="AT34" s="334"/>
      <c r="AU34" s="334"/>
      <c r="AV34" s="334"/>
      <c r="AW34" s="334"/>
      <c r="AX34" s="334"/>
      <c r="AY34" s="334"/>
      <c r="AZ34" s="334"/>
      <c r="BA34" s="334"/>
      <c r="BB34" s="334"/>
      <c r="BC34" s="334"/>
      <c r="BD34" s="334"/>
      <c r="BE34" s="334"/>
    </row>
    <row r="35" spans="1:57" ht="15" customHeight="1" x14ac:dyDescent="0.2">
      <c r="A35" s="342">
        <v>59</v>
      </c>
      <c r="B35" s="343" t="s">
        <v>280</v>
      </c>
      <c r="C35" s="543">
        <v>3.5339999999999998E-3</v>
      </c>
      <c r="D35" s="544">
        <v>2.885E-3</v>
      </c>
      <c r="E35" s="544">
        <v>5.4279999999999997E-3</v>
      </c>
      <c r="F35" s="544">
        <v>5.2360000000000002E-3</v>
      </c>
      <c r="G35" s="544">
        <v>4.7190000000000001E-3</v>
      </c>
      <c r="H35" s="544">
        <v>4.9360000000000003E-3</v>
      </c>
      <c r="I35" s="544">
        <v>4.1339999999999997E-3</v>
      </c>
      <c r="J35" s="544">
        <v>9.0209999999999995E-3</v>
      </c>
      <c r="K35" s="544">
        <v>3.5400000000000002E-3</v>
      </c>
      <c r="L35" s="544">
        <v>3.8530000000000001E-3</v>
      </c>
      <c r="M35" s="544">
        <v>4.6829999999999997E-3</v>
      </c>
      <c r="N35" s="544">
        <v>3.4039999999999999E-3</v>
      </c>
      <c r="O35" s="544">
        <v>2.4120000000000001E-3</v>
      </c>
      <c r="P35" s="544">
        <v>6.2810000000000001E-3</v>
      </c>
      <c r="Q35" s="544">
        <v>8.5210000000000008E-3</v>
      </c>
      <c r="R35" s="544">
        <v>8.3599999999999994E-3</v>
      </c>
      <c r="S35" s="544">
        <v>6.4009999999999996E-3</v>
      </c>
      <c r="T35" s="544">
        <v>5.1390000000000003E-3</v>
      </c>
      <c r="U35" s="544">
        <v>8.5950000000000002E-3</v>
      </c>
      <c r="V35" s="544">
        <v>5.0395000000000002E-2</v>
      </c>
      <c r="W35" s="544">
        <v>2.9510000000000001E-3</v>
      </c>
      <c r="X35" s="544">
        <v>6.5989999999999998E-3</v>
      </c>
      <c r="Y35" s="544">
        <v>8.2959999999999996E-3</v>
      </c>
      <c r="Z35" s="544">
        <v>1.167E-2</v>
      </c>
      <c r="AA35" s="544">
        <v>3.0948E-2</v>
      </c>
      <c r="AB35" s="544">
        <v>9.8300000000000002E-3</v>
      </c>
      <c r="AC35" s="544">
        <v>4.2943000000000002E-2</v>
      </c>
      <c r="AD35" s="544">
        <v>5.5621999999999998E-2</v>
      </c>
      <c r="AE35" s="544">
        <v>1.843E-3</v>
      </c>
      <c r="AF35" s="544">
        <v>8.5019999999999991E-3</v>
      </c>
      <c r="AG35" s="544">
        <v>0.22944100000000001</v>
      </c>
      <c r="AH35" s="544">
        <v>2.6995999999999999E-2</v>
      </c>
      <c r="AI35" s="544">
        <v>2.7403E-2</v>
      </c>
      <c r="AJ35" s="544">
        <v>1.3576E-2</v>
      </c>
      <c r="AK35" s="544">
        <v>6.1760000000000002E-2</v>
      </c>
      <c r="AL35" s="544">
        <v>4.0368000000000001E-2</v>
      </c>
      <c r="AM35" s="544">
        <v>2.2549E-2</v>
      </c>
      <c r="AN35" s="544">
        <v>0</v>
      </c>
      <c r="AO35" s="630">
        <v>4.3448000000000001E-2</v>
      </c>
      <c r="AP35" s="546">
        <v>2.8268000000000001E-2</v>
      </c>
      <c r="AQ35" s="477"/>
      <c r="AR35" s="546">
        <v>0.49241499999999999</v>
      </c>
      <c r="AS35" s="546">
        <v>0.16040499999999999</v>
      </c>
      <c r="AT35" s="334"/>
      <c r="AU35" s="334"/>
      <c r="AV35" s="334"/>
      <c r="AW35" s="334"/>
      <c r="AX35" s="334"/>
      <c r="AY35" s="334"/>
      <c r="AZ35" s="334"/>
      <c r="BA35" s="334"/>
      <c r="BB35" s="334"/>
      <c r="BC35" s="334"/>
      <c r="BD35" s="334"/>
      <c r="BE35" s="334"/>
    </row>
    <row r="36" spans="1:57" ht="15" customHeight="1" x14ac:dyDescent="0.2">
      <c r="A36" s="342">
        <v>61</v>
      </c>
      <c r="B36" s="343" t="s">
        <v>281</v>
      </c>
      <c r="C36" s="543">
        <v>0</v>
      </c>
      <c r="D36" s="544">
        <v>0</v>
      </c>
      <c r="E36" s="544">
        <v>0</v>
      </c>
      <c r="F36" s="544">
        <v>0</v>
      </c>
      <c r="G36" s="544">
        <v>0</v>
      </c>
      <c r="H36" s="544">
        <v>0</v>
      </c>
      <c r="I36" s="544">
        <v>0</v>
      </c>
      <c r="J36" s="544">
        <v>0</v>
      </c>
      <c r="K36" s="544">
        <v>0</v>
      </c>
      <c r="L36" s="544">
        <v>0</v>
      </c>
      <c r="M36" s="544">
        <v>0</v>
      </c>
      <c r="N36" s="544">
        <v>0</v>
      </c>
      <c r="O36" s="544">
        <v>0</v>
      </c>
      <c r="P36" s="544">
        <v>0</v>
      </c>
      <c r="Q36" s="544">
        <v>0</v>
      </c>
      <c r="R36" s="544">
        <v>0</v>
      </c>
      <c r="S36" s="544">
        <v>0</v>
      </c>
      <c r="T36" s="544">
        <v>0</v>
      </c>
      <c r="U36" s="544">
        <v>0</v>
      </c>
      <c r="V36" s="544">
        <v>0</v>
      </c>
      <c r="W36" s="544">
        <v>0</v>
      </c>
      <c r="X36" s="544">
        <v>0</v>
      </c>
      <c r="Y36" s="544">
        <v>0</v>
      </c>
      <c r="Z36" s="544">
        <v>0</v>
      </c>
      <c r="AA36" s="544">
        <v>0</v>
      </c>
      <c r="AB36" s="544">
        <v>0</v>
      </c>
      <c r="AC36" s="544">
        <v>0</v>
      </c>
      <c r="AD36" s="544">
        <v>0</v>
      </c>
      <c r="AE36" s="544">
        <v>0</v>
      </c>
      <c r="AF36" s="544">
        <v>0</v>
      </c>
      <c r="AG36" s="544">
        <v>0</v>
      </c>
      <c r="AH36" s="544">
        <v>0</v>
      </c>
      <c r="AI36" s="544">
        <v>0</v>
      </c>
      <c r="AJ36" s="544">
        <v>0</v>
      </c>
      <c r="AK36" s="544">
        <v>0</v>
      </c>
      <c r="AL36" s="544">
        <v>0</v>
      </c>
      <c r="AM36" s="544">
        <v>0</v>
      </c>
      <c r="AN36" s="544">
        <v>0</v>
      </c>
      <c r="AO36" s="630">
        <v>0.10149</v>
      </c>
      <c r="AP36" s="546">
        <v>3.9999999999999998E-6</v>
      </c>
      <c r="AQ36" s="477"/>
      <c r="AR36" s="546">
        <v>0.73546599999999995</v>
      </c>
      <c r="AS36" s="546">
        <v>0.34839900000000001</v>
      </c>
      <c r="AT36" s="334"/>
      <c r="AU36" s="334"/>
      <c r="AV36" s="334"/>
      <c r="AW36" s="334"/>
      <c r="AX36" s="334"/>
      <c r="AY36" s="334"/>
      <c r="AZ36" s="334"/>
      <c r="BA36" s="334"/>
      <c r="BB36" s="334"/>
      <c r="BC36" s="334"/>
      <c r="BD36" s="334"/>
      <c r="BE36" s="334"/>
    </row>
    <row r="37" spans="1:57" ht="15" customHeight="1" x14ac:dyDescent="0.2">
      <c r="A37" s="342">
        <v>63</v>
      </c>
      <c r="B37" s="343" t="s">
        <v>282</v>
      </c>
      <c r="C37" s="543">
        <v>0</v>
      </c>
      <c r="D37" s="544">
        <v>5.9299999999999999E-4</v>
      </c>
      <c r="E37" s="544">
        <v>0</v>
      </c>
      <c r="F37" s="544">
        <v>3.5300000000000002E-4</v>
      </c>
      <c r="G37" s="544">
        <v>2.3699999999999999E-4</v>
      </c>
      <c r="H37" s="544">
        <v>1.2400000000000001E-4</v>
      </c>
      <c r="I37" s="544">
        <v>1.2400000000000001E-4</v>
      </c>
      <c r="J37" s="544">
        <v>2.9799999999999998E-4</v>
      </c>
      <c r="K37" s="544">
        <v>9.9999999999999995E-7</v>
      </c>
      <c r="L37" s="544">
        <v>1.6699999999999999E-4</v>
      </c>
      <c r="M37" s="544">
        <v>2.2800000000000001E-4</v>
      </c>
      <c r="N37" s="544">
        <v>2.12E-4</v>
      </c>
      <c r="O37" s="544">
        <v>1.17E-4</v>
      </c>
      <c r="P37" s="544">
        <v>3.7800000000000003E-4</v>
      </c>
      <c r="Q37" s="544">
        <v>8.2399999999999997E-4</v>
      </c>
      <c r="R37" s="544">
        <v>5.1800000000000001E-4</v>
      </c>
      <c r="S37" s="544">
        <v>3.8499999999999998E-4</v>
      </c>
      <c r="T37" s="544">
        <v>1.6119999999999999E-3</v>
      </c>
      <c r="U37" s="544">
        <v>1.5969999999999999E-3</v>
      </c>
      <c r="V37" s="544">
        <v>4.1E-5</v>
      </c>
      <c r="W37" s="544">
        <v>2.63E-4</v>
      </c>
      <c r="X37" s="544">
        <v>4.1E-5</v>
      </c>
      <c r="Y37" s="544">
        <v>1.64E-4</v>
      </c>
      <c r="Z37" s="544">
        <v>6.5799999999999995E-4</v>
      </c>
      <c r="AA37" s="544">
        <v>1.2899999999999999E-4</v>
      </c>
      <c r="AB37" s="544">
        <v>2.4800000000000001E-4</v>
      </c>
      <c r="AC37" s="544">
        <v>2.3499999999999999E-4</v>
      </c>
      <c r="AD37" s="544">
        <v>2.2800000000000001E-4</v>
      </c>
      <c r="AE37" s="544">
        <v>9.9999999999999995E-7</v>
      </c>
      <c r="AF37" s="544">
        <v>3.97E-4</v>
      </c>
      <c r="AG37" s="544">
        <v>4.9620000000000003E-3</v>
      </c>
      <c r="AH37" s="544">
        <v>7.2000000000000002E-5</v>
      </c>
      <c r="AI37" s="544">
        <v>9.9999999999999995E-7</v>
      </c>
      <c r="AJ37" s="544">
        <v>9.1000000000000003E-5</v>
      </c>
      <c r="AK37" s="544">
        <v>0</v>
      </c>
      <c r="AL37" s="544">
        <v>4.7899999999999999E-4</v>
      </c>
      <c r="AM37" s="544">
        <v>5.9000000000000003E-4</v>
      </c>
      <c r="AN37" s="544">
        <v>0</v>
      </c>
      <c r="AO37" s="630">
        <v>2.457E-3</v>
      </c>
      <c r="AP37" s="546">
        <v>5.0600000000000005E-4</v>
      </c>
      <c r="AQ37" s="477"/>
      <c r="AR37" s="546">
        <v>0.70424299999999995</v>
      </c>
      <c r="AS37" s="546">
        <v>0.46853800000000001</v>
      </c>
      <c r="AT37" s="334"/>
      <c r="AU37" s="334"/>
      <c r="AV37" s="334"/>
      <c r="AW37" s="334"/>
      <c r="AX37" s="334"/>
      <c r="AY37" s="334"/>
      <c r="AZ37" s="334"/>
      <c r="BA37" s="334"/>
      <c r="BB37" s="334"/>
      <c r="BC37" s="334"/>
      <c r="BD37" s="334"/>
      <c r="BE37" s="334"/>
    </row>
    <row r="38" spans="1:57" ht="15" customHeight="1" x14ac:dyDescent="0.2">
      <c r="A38" s="342">
        <v>64</v>
      </c>
      <c r="B38" s="343" t="s">
        <v>283</v>
      </c>
      <c r="C38" s="543">
        <v>0</v>
      </c>
      <c r="D38" s="544">
        <v>0</v>
      </c>
      <c r="E38" s="544">
        <v>0</v>
      </c>
      <c r="F38" s="544">
        <v>0</v>
      </c>
      <c r="G38" s="544">
        <v>0</v>
      </c>
      <c r="H38" s="544">
        <v>0</v>
      </c>
      <c r="I38" s="544">
        <v>0</v>
      </c>
      <c r="J38" s="544">
        <v>3.0000000000000001E-6</v>
      </c>
      <c r="K38" s="544">
        <v>0</v>
      </c>
      <c r="L38" s="544">
        <v>9.9999999999999995E-7</v>
      </c>
      <c r="M38" s="544">
        <v>0</v>
      </c>
      <c r="N38" s="544">
        <v>1.9999999999999999E-6</v>
      </c>
      <c r="O38" s="544">
        <v>0</v>
      </c>
      <c r="P38" s="544">
        <v>0</v>
      </c>
      <c r="Q38" s="544">
        <v>0</v>
      </c>
      <c r="R38" s="544">
        <v>0</v>
      </c>
      <c r="S38" s="544">
        <v>0</v>
      </c>
      <c r="T38" s="544">
        <v>0</v>
      </c>
      <c r="U38" s="544">
        <v>0</v>
      </c>
      <c r="V38" s="544">
        <v>0</v>
      </c>
      <c r="W38" s="544">
        <v>0</v>
      </c>
      <c r="X38" s="544">
        <v>5.0000000000000004E-6</v>
      </c>
      <c r="Y38" s="544">
        <v>9.9999999999999995E-7</v>
      </c>
      <c r="Z38" s="544">
        <v>0</v>
      </c>
      <c r="AA38" s="544">
        <v>1.34E-4</v>
      </c>
      <c r="AB38" s="544">
        <v>0</v>
      </c>
      <c r="AC38" s="544">
        <v>2.0999999999999999E-5</v>
      </c>
      <c r="AD38" s="544">
        <v>1.17E-4</v>
      </c>
      <c r="AE38" s="544">
        <v>7.9999999999999996E-6</v>
      </c>
      <c r="AF38" s="544">
        <v>2.4399999999999999E-4</v>
      </c>
      <c r="AG38" s="544">
        <v>4.44E-4</v>
      </c>
      <c r="AH38" s="544">
        <v>1.4E-5</v>
      </c>
      <c r="AI38" s="544">
        <v>2.0999999999999999E-5</v>
      </c>
      <c r="AJ38" s="544">
        <v>1.2204E-2</v>
      </c>
      <c r="AK38" s="544">
        <v>6.0000000000000002E-6</v>
      </c>
      <c r="AL38" s="544">
        <v>2.8E-5</v>
      </c>
      <c r="AM38" s="544">
        <v>2.5799999999999998E-4</v>
      </c>
      <c r="AN38" s="544">
        <v>0</v>
      </c>
      <c r="AO38" s="630">
        <v>1.2899999999999999E-4</v>
      </c>
      <c r="AP38" s="546">
        <v>1.307E-3</v>
      </c>
      <c r="AQ38" s="477"/>
      <c r="AR38" s="546">
        <v>0.61144900000000002</v>
      </c>
      <c r="AS38" s="546">
        <v>0.52822800000000003</v>
      </c>
      <c r="AT38" s="334"/>
      <c r="AU38" s="334"/>
      <c r="AV38" s="334"/>
      <c r="AW38" s="334"/>
      <c r="AX38" s="334"/>
      <c r="AY38" s="334"/>
      <c r="AZ38" s="334"/>
      <c r="BA38" s="334"/>
      <c r="BB38" s="334"/>
      <c r="BC38" s="334"/>
      <c r="BD38" s="334"/>
      <c r="BE38" s="334"/>
    </row>
    <row r="39" spans="1:57" ht="15" customHeight="1" x14ac:dyDescent="0.2">
      <c r="A39" s="342">
        <v>65</v>
      </c>
      <c r="B39" s="343" t="s">
        <v>357</v>
      </c>
      <c r="C39" s="543">
        <v>2.1679999999999998E-3</v>
      </c>
      <c r="D39" s="544">
        <v>1.505E-3</v>
      </c>
      <c r="E39" s="544">
        <v>1.1298000000000001E-2</v>
      </c>
      <c r="F39" s="544">
        <v>2.0630000000000002E-3</v>
      </c>
      <c r="G39" s="544">
        <v>1.207E-3</v>
      </c>
      <c r="H39" s="544">
        <v>1.2340000000000001E-3</v>
      </c>
      <c r="I39" s="544">
        <v>1.954E-3</v>
      </c>
      <c r="J39" s="544">
        <v>8.4400000000000002E-4</v>
      </c>
      <c r="K39" s="544">
        <v>4.37E-4</v>
      </c>
      <c r="L39" s="544">
        <v>4.3899999999999999E-4</v>
      </c>
      <c r="M39" s="544">
        <v>1.0399999999999999E-3</v>
      </c>
      <c r="N39" s="544">
        <v>3.59E-4</v>
      </c>
      <c r="O39" s="544">
        <v>1.091E-3</v>
      </c>
      <c r="P39" s="544">
        <v>2.1100000000000001E-4</v>
      </c>
      <c r="Q39" s="544">
        <v>3.1510000000000002E-3</v>
      </c>
      <c r="R39" s="544">
        <v>4.9299999999999995E-4</v>
      </c>
      <c r="S39" s="544">
        <v>6.6500000000000001E-4</v>
      </c>
      <c r="T39" s="544">
        <v>3.6699999999999998E-4</v>
      </c>
      <c r="U39" s="544">
        <v>2.2800000000000001E-4</v>
      </c>
      <c r="V39" s="544">
        <v>1.0089999999999999E-3</v>
      </c>
      <c r="W39" s="544">
        <v>1.4100000000000001E-4</v>
      </c>
      <c r="X39" s="544">
        <v>1.58E-3</v>
      </c>
      <c r="Y39" s="544">
        <v>8.92E-4</v>
      </c>
      <c r="Z39" s="544">
        <v>1.289E-3</v>
      </c>
      <c r="AA39" s="544">
        <v>9.4459999999999995E-3</v>
      </c>
      <c r="AB39" s="544">
        <v>1.853E-3</v>
      </c>
      <c r="AC39" s="544">
        <v>6.5700000000000003E-4</v>
      </c>
      <c r="AD39" s="544">
        <v>3.5539999999999999E-3</v>
      </c>
      <c r="AE39" s="544">
        <v>1.4899999999999999E-4</v>
      </c>
      <c r="AF39" s="544">
        <v>1.173E-3</v>
      </c>
      <c r="AG39" s="544">
        <v>1.224E-3</v>
      </c>
      <c r="AH39" s="544">
        <v>9.9999999999999995E-7</v>
      </c>
      <c r="AI39" s="544">
        <v>1.457E-3</v>
      </c>
      <c r="AJ39" s="544">
        <v>9.3199999999999999E-4</v>
      </c>
      <c r="AK39" s="544">
        <v>0</v>
      </c>
      <c r="AL39" s="544">
        <v>1.952E-3</v>
      </c>
      <c r="AM39" s="544">
        <v>2.2030000000000001E-3</v>
      </c>
      <c r="AN39" s="544">
        <v>0</v>
      </c>
      <c r="AO39" s="630">
        <v>2.3800000000000001E-4</v>
      </c>
      <c r="AP39" s="546">
        <v>1.1039999999999999E-3</v>
      </c>
      <c r="AQ39" s="477"/>
      <c r="AR39" s="546">
        <v>0.63195500000000004</v>
      </c>
      <c r="AS39" s="546">
        <v>0.53484900000000002</v>
      </c>
      <c r="AT39" s="334"/>
      <c r="AU39" s="334"/>
      <c r="AV39" s="334"/>
      <c r="AW39" s="334"/>
      <c r="AX39" s="334"/>
      <c r="AY39" s="334"/>
      <c r="AZ39" s="334"/>
      <c r="BA39" s="334"/>
      <c r="BB39" s="334"/>
      <c r="BC39" s="334"/>
      <c r="BD39" s="334"/>
      <c r="BE39" s="334"/>
    </row>
    <row r="40" spans="1:57" ht="15" customHeight="1" x14ac:dyDescent="0.2">
      <c r="A40" s="342">
        <v>66</v>
      </c>
      <c r="B40" s="343" t="s">
        <v>284</v>
      </c>
      <c r="C40" s="543">
        <v>3.5146999999999998E-2</v>
      </c>
      <c r="D40" s="544">
        <v>2.1073000000000001E-2</v>
      </c>
      <c r="E40" s="544">
        <v>1.0961E-2</v>
      </c>
      <c r="F40" s="544">
        <v>3.2203000000000002E-2</v>
      </c>
      <c r="G40" s="544">
        <v>3.9441999999999998E-2</v>
      </c>
      <c r="H40" s="544">
        <v>2.9960000000000001E-2</v>
      </c>
      <c r="I40" s="544">
        <v>1.8905000000000002E-2</v>
      </c>
      <c r="J40" s="544">
        <v>7.9702999999999996E-2</v>
      </c>
      <c r="K40" s="544">
        <v>3.116E-2</v>
      </c>
      <c r="L40" s="544">
        <v>4.4436999999999997E-2</v>
      </c>
      <c r="M40" s="544">
        <v>6.1652999999999999E-2</v>
      </c>
      <c r="N40" s="544">
        <v>1.8057E-2</v>
      </c>
      <c r="O40" s="544">
        <v>3.1127999999999999E-2</v>
      </c>
      <c r="P40" s="544">
        <v>3.5414000000000001E-2</v>
      </c>
      <c r="Q40" s="544">
        <v>4.8687000000000001E-2</v>
      </c>
      <c r="R40" s="544">
        <v>3.5713000000000002E-2</v>
      </c>
      <c r="S40" s="544">
        <v>3.8324999999999998E-2</v>
      </c>
      <c r="T40" s="544">
        <v>4.3888999999999997E-2</v>
      </c>
      <c r="U40" s="544">
        <v>4.2951999999999997E-2</v>
      </c>
      <c r="V40" s="544">
        <v>2.5602E-2</v>
      </c>
      <c r="W40" s="544">
        <v>3.1165999999999999E-2</v>
      </c>
      <c r="X40" s="544">
        <v>4.8119000000000002E-2</v>
      </c>
      <c r="Y40" s="544">
        <v>0.11254699999999999</v>
      </c>
      <c r="Z40" s="544">
        <v>8.2650000000000001E-2</v>
      </c>
      <c r="AA40" s="544">
        <v>0.132602</v>
      </c>
      <c r="AB40" s="544">
        <v>6.4324000000000006E-2</v>
      </c>
      <c r="AC40" s="544">
        <v>8.3432000000000006E-2</v>
      </c>
      <c r="AD40" s="544">
        <v>0.119742</v>
      </c>
      <c r="AE40" s="544">
        <v>1.7274999999999999E-2</v>
      </c>
      <c r="AF40" s="544">
        <v>0.15093500000000001</v>
      </c>
      <c r="AG40" s="544">
        <v>0.157358</v>
      </c>
      <c r="AH40" s="544">
        <v>8.3242999999999998E-2</v>
      </c>
      <c r="AI40" s="544">
        <v>0.101897</v>
      </c>
      <c r="AJ40" s="544">
        <v>4.6698000000000003E-2</v>
      </c>
      <c r="AK40" s="544">
        <v>7.2760000000000005E-2</v>
      </c>
      <c r="AL40" s="544">
        <v>0.13709499999999999</v>
      </c>
      <c r="AM40" s="544">
        <v>3.8545000000000003E-2</v>
      </c>
      <c r="AN40" s="544">
        <v>0</v>
      </c>
      <c r="AO40" s="630">
        <v>2.8285999999999999E-2</v>
      </c>
      <c r="AP40" s="546">
        <v>7.3859999999999995E-2</v>
      </c>
      <c r="AQ40" s="477"/>
      <c r="AR40" s="546">
        <v>0.65778499999999995</v>
      </c>
      <c r="AS40" s="546">
        <v>0.430672</v>
      </c>
      <c r="AT40" s="334"/>
      <c r="AU40" s="334"/>
      <c r="AV40" s="334"/>
      <c r="AW40" s="334"/>
      <c r="AX40" s="334"/>
      <c r="AY40" s="334"/>
      <c r="AZ40" s="334"/>
      <c r="BA40" s="334"/>
      <c r="BB40" s="334"/>
      <c r="BC40" s="334"/>
      <c r="BD40" s="334"/>
      <c r="BE40" s="334"/>
    </row>
    <row r="41" spans="1:57" ht="15" customHeight="1" x14ac:dyDescent="0.2">
      <c r="A41" s="342">
        <v>67</v>
      </c>
      <c r="B41" s="343" t="s">
        <v>285</v>
      </c>
      <c r="C41" s="543">
        <v>2.6949999999999999E-3</v>
      </c>
      <c r="D41" s="544">
        <v>1.01E-4</v>
      </c>
      <c r="E41" s="544">
        <v>1.5659999999999999E-3</v>
      </c>
      <c r="F41" s="544">
        <v>2.33E-4</v>
      </c>
      <c r="G41" s="544">
        <v>2.8699999999999998E-4</v>
      </c>
      <c r="H41" s="544">
        <v>2.0599999999999999E-4</v>
      </c>
      <c r="I41" s="544">
        <v>2.1900000000000001E-4</v>
      </c>
      <c r="J41" s="544">
        <v>2.1699999999999999E-4</v>
      </c>
      <c r="K41" s="544">
        <v>8.5000000000000006E-5</v>
      </c>
      <c r="L41" s="544">
        <v>9.3999999999999994E-5</v>
      </c>
      <c r="M41" s="544">
        <v>1.55E-4</v>
      </c>
      <c r="N41" s="544">
        <v>6.2000000000000003E-5</v>
      </c>
      <c r="O41" s="544">
        <v>4.8999999999999998E-5</v>
      </c>
      <c r="P41" s="544">
        <v>8.1000000000000004E-5</v>
      </c>
      <c r="Q41" s="544">
        <v>1.4999999999999999E-4</v>
      </c>
      <c r="R41" s="544">
        <v>1.17E-4</v>
      </c>
      <c r="S41" s="544">
        <v>1.1400000000000001E-4</v>
      </c>
      <c r="T41" s="544">
        <v>3.4900000000000003E-4</v>
      </c>
      <c r="U41" s="544">
        <v>1.4200000000000001E-4</v>
      </c>
      <c r="V41" s="544">
        <v>2.7399999999999999E-4</v>
      </c>
      <c r="W41" s="544">
        <v>1.5100000000000001E-4</v>
      </c>
      <c r="X41" s="544">
        <v>3.0499999999999999E-4</v>
      </c>
      <c r="Y41" s="544">
        <v>3.6699999999999998E-4</v>
      </c>
      <c r="Z41" s="544">
        <v>1.05E-4</v>
      </c>
      <c r="AA41" s="544">
        <v>3.4000000000000002E-4</v>
      </c>
      <c r="AB41" s="544">
        <v>6.7999999999999999E-5</v>
      </c>
      <c r="AC41" s="544">
        <v>6.3400000000000001E-4</v>
      </c>
      <c r="AD41" s="544">
        <v>2.6899999999999998E-4</v>
      </c>
      <c r="AE41" s="544">
        <v>6.4400000000000004E-4</v>
      </c>
      <c r="AF41" s="544">
        <v>4.1199999999999999E-4</v>
      </c>
      <c r="AG41" s="544">
        <v>5.9610000000000002E-3</v>
      </c>
      <c r="AH41" s="544">
        <v>3.9599999999999998E-4</v>
      </c>
      <c r="AI41" s="544">
        <v>8.0260000000000001E-3</v>
      </c>
      <c r="AJ41" s="544">
        <v>2.4843E-2</v>
      </c>
      <c r="AK41" s="544">
        <v>2.3770000000000002E-3</v>
      </c>
      <c r="AL41" s="544">
        <v>1.717E-3</v>
      </c>
      <c r="AM41" s="544">
        <v>1.2985999999999999E-2</v>
      </c>
      <c r="AN41" s="544">
        <v>0</v>
      </c>
      <c r="AO41" s="630">
        <v>3.4190000000000002E-3</v>
      </c>
      <c r="AP41" s="546">
        <v>4.2040000000000003E-3</v>
      </c>
      <c r="AQ41" s="477"/>
      <c r="AR41" s="546">
        <v>0.54804799999999998</v>
      </c>
      <c r="AS41" s="546">
        <v>0.31551400000000002</v>
      </c>
      <c r="AT41" s="334"/>
      <c r="AU41" s="334"/>
      <c r="AV41" s="334"/>
      <c r="AW41" s="334"/>
      <c r="AX41" s="334"/>
      <c r="AY41" s="334"/>
      <c r="AZ41" s="334"/>
      <c r="BA41" s="334"/>
      <c r="BB41" s="334"/>
      <c r="BC41" s="334"/>
      <c r="BD41" s="334"/>
      <c r="BE41" s="334"/>
    </row>
    <row r="42" spans="1:57" ht="15" customHeight="1" x14ac:dyDescent="0.2">
      <c r="A42" s="342">
        <v>68</v>
      </c>
      <c r="B42" s="343" t="s">
        <v>286</v>
      </c>
      <c r="C42" s="543">
        <v>2.13E-4</v>
      </c>
      <c r="D42" s="544">
        <v>4.5019999999999999E-3</v>
      </c>
      <c r="E42" s="544">
        <v>1.0089999999999999E-3</v>
      </c>
      <c r="F42" s="544">
        <v>1E-3</v>
      </c>
      <c r="G42" s="544">
        <v>7.6900000000000004E-4</v>
      </c>
      <c r="H42" s="544">
        <v>1.1800000000000001E-3</v>
      </c>
      <c r="I42" s="544">
        <v>6.4800000000000003E-4</v>
      </c>
      <c r="J42" s="544">
        <v>4.9700000000000005E-4</v>
      </c>
      <c r="K42" s="544">
        <v>2.6499999999999999E-4</v>
      </c>
      <c r="L42" s="544">
        <v>1.8100000000000001E-4</v>
      </c>
      <c r="M42" s="544">
        <v>7.9799999999999999E-4</v>
      </c>
      <c r="N42" s="544">
        <v>2.5099999999999998E-4</v>
      </c>
      <c r="O42" s="544">
        <v>3.9899999999999999E-4</v>
      </c>
      <c r="P42" s="544">
        <v>6.02E-4</v>
      </c>
      <c r="Q42" s="544">
        <v>1.1950000000000001E-3</v>
      </c>
      <c r="R42" s="544">
        <v>1.0430000000000001E-3</v>
      </c>
      <c r="S42" s="544">
        <v>1.297E-3</v>
      </c>
      <c r="T42" s="544">
        <v>5.22E-4</v>
      </c>
      <c r="U42" s="544">
        <v>7.85E-4</v>
      </c>
      <c r="V42" s="544">
        <v>3.4600000000000001E-4</v>
      </c>
      <c r="W42" s="544">
        <v>3.9899999999999999E-4</v>
      </c>
      <c r="X42" s="544">
        <v>8.5899999999999995E-4</v>
      </c>
      <c r="Y42" s="544">
        <v>1.201E-3</v>
      </c>
      <c r="Z42" s="544">
        <v>4.1E-5</v>
      </c>
      <c r="AA42" s="544">
        <v>7.94E-4</v>
      </c>
      <c r="AB42" s="544">
        <v>2.9359999999999998E-3</v>
      </c>
      <c r="AC42" s="544">
        <v>2.0890000000000001E-3</v>
      </c>
      <c r="AD42" s="544">
        <v>3.3249999999999998E-3</v>
      </c>
      <c r="AE42" s="544">
        <v>2.1800000000000001E-4</v>
      </c>
      <c r="AF42" s="544">
        <v>1.8469999999999999E-3</v>
      </c>
      <c r="AG42" s="544">
        <v>2.1909999999999998E-3</v>
      </c>
      <c r="AH42" s="544">
        <v>2.9420000000000002E-3</v>
      </c>
      <c r="AI42" s="544">
        <v>3.9579999999999997E-3</v>
      </c>
      <c r="AJ42" s="544">
        <v>2.7230000000000002E-3</v>
      </c>
      <c r="AK42" s="544">
        <v>4.4559999999999999E-3</v>
      </c>
      <c r="AL42" s="544">
        <v>1.469E-3</v>
      </c>
      <c r="AM42" s="544">
        <v>1.8439999999999999E-3</v>
      </c>
      <c r="AN42" s="544">
        <v>0</v>
      </c>
      <c r="AO42" s="630">
        <v>8.7999999999999998E-5</v>
      </c>
      <c r="AP42" s="546">
        <v>1.639E-3</v>
      </c>
      <c r="AQ42" s="477"/>
      <c r="AR42" s="546">
        <v>0</v>
      </c>
      <c r="AS42" s="546">
        <v>0</v>
      </c>
      <c r="AT42" s="334"/>
      <c r="AU42" s="334"/>
      <c r="AV42" s="334"/>
      <c r="AW42" s="334"/>
      <c r="AX42" s="334"/>
      <c r="AY42" s="334"/>
      <c r="AZ42" s="334"/>
      <c r="BA42" s="334"/>
      <c r="BB42" s="334"/>
      <c r="BC42" s="334"/>
      <c r="BD42" s="334"/>
      <c r="BE42" s="334"/>
    </row>
    <row r="43" spans="1:57" ht="15" customHeight="1" x14ac:dyDescent="0.2">
      <c r="A43" s="342">
        <v>69</v>
      </c>
      <c r="B43" s="343" t="s">
        <v>287</v>
      </c>
      <c r="C43" s="543">
        <v>5.5050000000000003E-3</v>
      </c>
      <c r="D43" s="544">
        <v>7.6300000000000001E-4</v>
      </c>
      <c r="E43" s="544">
        <v>8.6730000000000002E-3</v>
      </c>
      <c r="F43" s="544">
        <v>6.6259999999999999E-3</v>
      </c>
      <c r="G43" s="544">
        <v>5.0140000000000002E-3</v>
      </c>
      <c r="H43" s="544">
        <v>2.3440000000000002E-3</v>
      </c>
      <c r="I43" s="544">
        <v>1.1247999999999999E-2</v>
      </c>
      <c r="J43" s="544">
        <v>2.5219999999999999E-3</v>
      </c>
      <c r="K43" s="544">
        <v>1.814E-2</v>
      </c>
      <c r="L43" s="544">
        <v>2.3570000000000002E-3</v>
      </c>
      <c r="M43" s="544">
        <v>1.0485E-2</v>
      </c>
      <c r="N43" s="544">
        <v>8.5129999999999997E-3</v>
      </c>
      <c r="O43" s="544">
        <v>4.7590000000000002E-3</v>
      </c>
      <c r="P43" s="544">
        <v>4.614E-3</v>
      </c>
      <c r="Q43" s="544">
        <v>7.2119999999999997E-3</v>
      </c>
      <c r="R43" s="544">
        <v>6.1260000000000004E-3</v>
      </c>
      <c r="S43" s="544">
        <v>2.421E-3</v>
      </c>
      <c r="T43" s="544">
        <v>5.9500000000000004E-4</v>
      </c>
      <c r="U43" s="544">
        <v>1.4630000000000001E-3</v>
      </c>
      <c r="V43" s="544">
        <v>2.1250000000000002E-3</v>
      </c>
      <c r="W43" s="544">
        <v>1.052E-3</v>
      </c>
      <c r="X43" s="544">
        <v>2.0890000000000001E-3</v>
      </c>
      <c r="Y43" s="544">
        <v>1.3984E-2</v>
      </c>
      <c r="Z43" s="544">
        <v>3.264E-3</v>
      </c>
      <c r="AA43" s="544">
        <v>6.5180000000000004E-3</v>
      </c>
      <c r="AB43" s="544">
        <v>7.7679999999999997E-3</v>
      </c>
      <c r="AC43" s="544">
        <v>4.0689999999999997E-3</v>
      </c>
      <c r="AD43" s="544">
        <v>1.0595E-2</v>
      </c>
      <c r="AE43" s="544">
        <v>2.3530000000000001E-3</v>
      </c>
      <c r="AF43" s="544">
        <v>1.7899999999999999E-3</v>
      </c>
      <c r="AG43" s="544">
        <v>6.084E-3</v>
      </c>
      <c r="AH43" s="544">
        <v>2.3599999999999999E-4</v>
      </c>
      <c r="AI43" s="544">
        <v>6.8859999999999998E-3</v>
      </c>
      <c r="AJ43" s="544">
        <v>3.238E-3</v>
      </c>
      <c r="AK43" s="544">
        <v>1.2482999999999999E-2</v>
      </c>
      <c r="AL43" s="544">
        <v>5.0509999999999999E-3</v>
      </c>
      <c r="AM43" s="544">
        <v>6.2430000000000003E-3</v>
      </c>
      <c r="AN43" s="544">
        <v>4.8999999999999998E-4</v>
      </c>
      <c r="AO43" s="630">
        <v>0</v>
      </c>
      <c r="AP43" s="547">
        <v>5.1489999999999999E-3</v>
      </c>
      <c r="AQ43" s="477"/>
      <c r="AR43" s="546">
        <v>0.65922000000000003</v>
      </c>
      <c r="AS43" s="546">
        <v>7.4229999999999999E-3</v>
      </c>
      <c r="AT43" s="334"/>
      <c r="AU43" s="334"/>
      <c r="AV43" s="334"/>
      <c r="AW43" s="334"/>
      <c r="AX43" s="334"/>
      <c r="AY43" s="334"/>
      <c r="AZ43" s="334"/>
      <c r="BA43" s="334"/>
      <c r="BB43" s="334"/>
      <c r="BC43" s="334"/>
      <c r="BD43" s="334"/>
      <c r="BE43" s="334"/>
    </row>
    <row r="44" spans="1:57" ht="15" customHeight="1" x14ac:dyDescent="0.2">
      <c r="A44" s="344" t="s">
        <v>298</v>
      </c>
      <c r="B44" s="345" t="s">
        <v>288</v>
      </c>
      <c r="C44" s="548">
        <v>0.55640000000000001</v>
      </c>
      <c r="D44" s="549">
        <v>0.39322299999999999</v>
      </c>
      <c r="E44" s="549">
        <v>0.34473700000000002</v>
      </c>
      <c r="F44" s="549">
        <v>0.43771900000000002</v>
      </c>
      <c r="G44" s="549">
        <v>0.67550900000000003</v>
      </c>
      <c r="H44" s="549">
        <v>0.58877599999999997</v>
      </c>
      <c r="I44" s="549">
        <v>0.63279799999999997</v>
      </c>
      <c r="J44" s="549">
        <v>0.59272199999999997</v>
      </c>
      <c r="K44" s="549">
        <v>0.53434800000000005</v>
      </c>
      <c r="L44" s="549">
        <v>0.544049</v>
      </c>
      <c r="M44" s="549">
        <v>0.48396499999999998</v>
      </c>
      <c r="N44" s="549">
        <v>0.67247599999999996</v>
      </c>
      <c r="O44" s="549">
        <v>0.770173</v>
      </c>
      <c r="P44" s="549">
        <v>0.46281099999999997</v>
      </c>
      <c r="Q44" s="549">
        <v>0.53296200000000005</v>
      </c>
      <c r="R44" s="549">
        <v>0.53547599999999995</v>
      </c>
      <c r="S44" s="549">
        <v>0.64630900000000002</v>
      </c>
      <c r="T44" s="549">
        <v>0.66278499999999996</v>
      </c>
      <c r="U44" s="549">
        <v>0.64559100000000003</v>
      </c>
      <c r="V44" s="549">
        <v>0.679114</v>
      </c>
      <c r="W44" s="549">
        <v>0.72079599999999999</v>
      </c>
      <c r="X44" s="549">
        <v>0.50147399999999998</v>
      </c>
      <c r="Y44" s="549">
        <v>0.50385800000000003</v>
      </c>
      <c r="Z44" s="549">
        <v>0.52801500000000001</v>
      </c>
      <c r="AA44" s="549">
        <v>0.50151400000000002</v>
      </c>
      <c r="AB44" s="549">
        <v>0.34356999999999999</v>
      </c>
      <c r="AC44" s="549">
        <v>0.29485299999999998</v>
      </c>
      <c r="AD44" s="549">
        <v>0.36807899999999999</v>
      </c>
      <c r="AE44" s="549">
        <v>0.148064</v>
      </c>
      <c r="AF44" s="549">
        <v>0.457567</v>
      </c>
      <c r="AG44" s="549">
        <v>0.50758499999999995</v>
      </c>
      <c r="AH44" s="549">
        <v>0.26453399999999999</v>
      </c>
      <c r="AI44" s="549">
        <v>0.29575699999999999</v>
      </c>
      <c r="AJ44" s="549">
        <v>0.38855099999999998</v>
      </c>
      <c r="AK44" s="549">
        <v>0.36804500000000001</v>
      </c>
      <c r="AL44" s="549">
        <v>0.34221499999999999</v>
      </c>
      <c r="AM44" s="549">
        <v>0.45195200000000002</v>
      </c>
      <c r="AN44" s="549">
        <v>1</v>
      </c>
      <c r="AO44" s="631">
        <v>0.34078000000000003</v>
      </c>
      <c r="AP44" s="551">
        <v>0.44048999999999999</v>
      </c>
      <c r="AQ44" s="477"/>
      <c r="AR44" s="551">
        <v>0.55950999999999995</v>
      </c>
      <c r="AS44" s="551">
        <v>0.29388700000000001</v>
      </c>
      <c r="AT44" s="334"/>
      <c r="AU44" s="334"/>
      <c r="AV44" s="334"/>
      <c r="AW44" s="334"/>
      <c r="AX44" s="334"/>
      <c r="AY44" s="334"/>
      <c r="AZ44" s="334"/>
      <c r="BA44" s="334"/>
      <c r="BB44" s="334"/>
      <c r="BC44" s="334"/>
      <c r="BD44" s="334"/>
      <c r="BE44" s="334"/>
    </row>
    <row r="45" spans="1:57" ht="15" customHeight="1" x14ac:dyDescent="0.2">
      <c r="A45" s="342" t="s">
        <v>289</v>
      </c>
      <c r="B45" s="343" t="s">
        <v>290</v>
      </c>
      <c r="C45" s="543">
        <v>1.6980000000000001E-3</v>
      </c>
      <c r="D45" s="544">
        <v>1.2947999999999999E-2</v>
      </c>
      <c r="E45" s="544">
        <v>3.3348999999999997E-2</v>
      </c>
      <c r="F45" s="544">
        <v>1.6728E-2</v>
      </c>
      <c r="G45" s="544">
        <v>5.7850000000000002E-3</v>
      </c>
      <c r="H45" s="544">
        <v>8.3280000000000003E-3</v>
      </c>
      <c r="I45" s="544">
        <v>5.5589999999999997E-3</v>
      </c>
      <c r="J45" s="544">
        <v>1.2461E-2</v>
      </c>
      <c r="K45" s="544">
        <v>5.5230000000000001E-3</v>
      </c>
      <c r="L45" s="544">
        <v>1.3949E-2</v>
      </c>
      <c r="M45" s="544">
        <v>1.2338999999999999E-2</v>
      </c>
      <c r="N45" s="544">
        <v>3.2529999999999998E-3</v>
      </c>
      <c r="O45" s="544">
        <v>7.7739999999999997E-3</v>
      </c>
      <c r="P45" s="544">
        <v>9.3970000000000008E-3</v>
      </c>
      <c r="Q45" s="544">
        <v>1.2217E-2</v>
      </c>
      <c r="R45" s="544">
        <v>9.5739999999999992E-3</v>
      </c>
      <c r="S45" s="544">
        <v>1.1641E-2</v>
      </c>
      <c r="T45" s="544">
        <v>1.0172E-2</v>
      </c>
      <c r="U45" s="544">
        <v>1.4227999999999999E-2</v>
      </c>
      <c r="V45" s="544">
        <v>3.1229E-2</v>
      </c>
      <c r="W45" s="544">
        <v>5.306E-3</v>
      </c>
      <c r="X45" s="544">
        <v>1.1571E-2</v>
      </c>
      <c r="Y45" s="544">
        <v>1.1891000000000001E-2</v>
      </c>
      <c r="Z45" s="544">
        <v>4.6109999999999996E-3</v>
      </c>
      <c r="AA45" s="544">
        <v>9.1680000000000008E-3</v>
      </c>
      <c r="AB45" s="544">
        <v>1.6898E-2</v>
      </c>
      <c r="AC45" s="544">
        <v>1.3431E-2</v>
      </c>
      <c r="AD45" s="544">
        <v>2.5957000000000001E-2</v>
      </c>
      <c r="AE45" s="544">
        <v>1.029E-3</v>
      </c>
      <c r="AF45" s="544">
        <v>5.8770000000000003E-3</v>
      </c>
      <c r="AG45" s="544">
        <v>5.3889999999999997E-3</v>
      </c>
      <c r="AH45" s="544">
        <v>8.1689999999999992E-3</v>
      </c>
      <c r="AI45" s="544">
        <v>4.2180000000000004E-3</v>
      </c>
      <c r="AJ45" s="544">
        <v>8.7799999999999996E-3</v>
      </c>
      <c r="AK45" s="544">
        <v>3.5077999999999998E-2</v>
      </c>
      <c r="AL45" s="544">
        <v>9.8499999999999994E-3</v>
      </c>
      <c r="AM45" s="544">
        <v>1.4838E-2</v>
      </c>
      <c r="AN45" s="544">
        <v>0</v>
      </c>
      <c r="AO45" s="630">
        <v>1.9970000000000001E-3</v>
      </c>
      <c r="AP45" s="552">
        <v>9.9570000000000006E-3</v>
      </c>
      <c r="AQ45" s="477"/>
      <c r="AR45" s="477"/>
      <c r="AS45" s="477"/>
      <c r="AT45" s="334"/>
      <c r="AU45" s="334"/>
      <c r="AV45" s="334"/>
      <c r="AW45" s="334"/>
      <c r="AX45" s="334"/>
      <c r="AY45" s="334"/>
      <c r="AZ45" s="334"/>
      <c r="BA45" s="334"/>
      <c r="BB45" s="334"/>
      <c r="BC45" s="334"/>
      <c r="BD45" s="334"/>
      <c r="BE45" s="334"/>
    </row>
    <row r="46" spans="1:57" ht="15" customHeight="1" x14ac:dyDescent="0.2">
      <c r="A46" s="342" t="s">
        <v>291</v>
      </c>
      <c r="B46" s="343" t="s">
        <v>1</v>
      </c>
      <c r="C46" s="543">
        <v>0.153028</v>
      </c>
      <c r="D46" s="544">
        <v>0.25747100000000001</v>
      </c>
      <c r="E46" s="544">
        <v>0.177374</v>
      </c>
      <c r="F46" s="544">
        <v>0.24601500000000001</v>
      </c>
      <c r="G46" s="544">
        <v>0.144432</v>
      </c>
      <c r="H46" s="544">
        <v>0.29530800000000001</v>
      </c>
      <c r="I46" s="544">
        <v>0.129193</v>
      </c>
      <c r="J46" s="544">
        <v>0.11523700000000001</v>
      </c>
      <c r="K46" s="544">
        <v>9.0633000000000005E-2</v>
      </c>
      <c r="L46" s="544">
        <v>0.247476</v>
      </c>
      <c r="M46" s="544">
        <v>0.24607799999999999</v>
      </c>
      <c r="N46" s="544">
        <v>0.122201</v>
      </c>
      <c r="O46" s="544">
        <v>0.17247100000000001</v>
      </c>
      <c r="P46" s="544">
        <v>0.310172</v>
      </c>
      <c r="Q46" s="544">
        <v>0.16475300000000001</v>
      </c>
      <c r="R46" s="544">
        <v>0.26119399999999998</v>
      </c>
      <c r="S46" s="544">
        <v>0.28465400000000002</v>
      </c>
      <c r="T46" s="544">
        <v>0.199266</v>
      </c>
      <c r="U46" s="544">
        <v>0.19325600000000001</v>
      </c>
      <c r="V46" s="544">
        <v>3.4450000000000001E-2</v>
      </c>
      <c r="W46" s="544">
        <v>0.18775800000000001</v>
      </c>
      <c r="X46" s="544">
        <v>0.26282800000000001</v>
      </c>
      <c r="Y46" s="544">
        <v>0.34335199999999999</v>
      </c>
      <c r="Z46" s="544">
        <v>7.3520000000000002E-2</v>
      </c>
      <c r="AA46" s="544">
        <v>0.122907</v>
      </c>
      <c r="AB46" s="544">
        <v>0.45842899999999998</v>
      </c>
      <c r="AC46" s="544">
        <v>0.43969599999999998</v>
      </c>
      <c r="AD46" s="544">
        <v>0.30506299999999997</v>
      </c>
      <c r="AE46" s="544">
        <v>3.4349999999999999E-2</v>
      </c>
      <c r="AF46" s="544">
        <v>0.37218200000000001</v>
      </c>
      <c r="AG46" s="544">
        <v>0.16040499999999999</v>
      </c>
      <c r="AH46" s="544">
        <v>0.34839900000000001</v>
      </c>
      <c r="AI46" s="544">
        <v>0.46853800000000001</v>
      </c>
      <c r="AJ46" s="544">
        <v>0.52822800000000003</v>
      </c>
      <c r="AK46" s="544">
        <v>0.53484900000000002</v>
      </c>
      <c r="AL46" s="544">
        <v>0.430672</v>
      </c>
      <c r="AM46" s="544">
        <v>0.31551400000000002</v>
      </c>
      <c r="AN46" s="544">
        <v>0</v>
      </c>
      <c r="AO46" s="630">
        <v>7.4229999999999999E-3</v>
      </c>
      <c r="AP46" s="546">
        <v>0.29388700000000001</v>
      </c>
      <c r="AQ46" s="477"/>
      <c r="AR46" s="477"/>
      <c r="AS46" s="477"/>
      <c r="AT46" s="334"/>
      <c r="AU46" s="334"/>
      <c r="AV46" s="334"/>
      <c r="AW46" s="334"/>
      <c r="AX46" s="334"/>
      <c r="AY46" s="334"/>
      <c r="AZ46" s="334"/>
      <c r="BA46" s="334"/>
      <c r="BB46" s="334"/>
      <c r="BC46" s="334"/>
      <c r="BD46" s="334"/>
      <c r="BE46" s="334"/>
    </row>
    <row r="47" spans="1:57" ht="15" customHeight="1" x14ac:dyDescent="0.2">
      <c r="A47" s="342" t="s">
        <v>292</v>
      </c>
      <c r="B47" s="343" t="s">
        <v>39</v>
      </c>
      <c r="C47" s="543">
        <v>0.15632199999999999</v>
      </c>
      <c r="D47" s="544">
        <v>0.27618500000000001</v>
      </c>
      <c r="E47" s="544">
        <v>0.26228600000000002</v>
      </c>
      <c r="F47" s="544">
        <v>0.12848100000000001</v>
      </c>
      <c r="G47" s="544">
        <v>0.11021599999999999</v>
      </c>
      <c r="H47" s="544">
        <v>2.4906999999999999E-2</v>
      </c>
      <c r="I47" s="544">
        <v>0.13733300000000001</v>
      </c>
      <c r="J47" s="544">
        <v>0.145126</v>
      </c>
      <c r="K47" s="544">
        <v>0.20030700000000001</v>
      </c>
      <c r="L47" s="544">
        <v>8.4130999999999997E-2</v>
      </c>
      <c r="M47" s="544">
        <v>0.13797200000000001</v>
      </c>
      <c r="N47" s="544">
        <v>0.14806</v>
      </c>
      <c r="O47" s="544">
        <v>1.5221999999999999E-2</v>
      </c>
      <c r="P47" s="544">
        <v>8.4041000000000005E-2</v>
      </c>
      <c r="Q47" s="544">
        <v>0.168541</v>
      </c>
      <c r="R47" s="544">
        <v>9.8582000000000003E-2</v>
      </c>
      <c r="S47" s="544">
        <v>-4.156E-2</v>
      </c>
      <c r="T47" s="544">
        <v>-2.1791000000000001E-2</v>
      </c>
      <c r="U47" s="544">
        <v>5.1832000000000003E-2</v>
      </c>
      <c r="V47" s="544">
        <v>5.1520000000000003E-2</v>
      </c>
      <c r="W47" s="544">
        <v>-5.4580000000000002E-3</v>
      </c>
      <c r="X47" s="544">
        <v>9.5174999999999996E-2</v>
      </c>
      <c r="Y47" s="544">
        <v>3.5479999999999998E-2</v>
      </c>
      <c r="Z47" s="544">
        <v>0.15950400000000001</v>
      </c>
      <c r="AA47" s="544">
        <v>0.14243</v>
      </c>
      <c r="AB47" s="544">
        <v>6.3311999999999993E-2</v>
      </c>
      <c r="AC47" s="544">
        <v>9.7281999999999993E-2</v>
      </c>
      <c r="AD47" s="544">
        <v>0.22286400000000001</v>
      </c>
      <c r="AE47" s="544">
        <v>0.38830300000000001</v>
      </c>
      <c r="AF47" s="544">
        <v>3.1796999999999999E-2</v>
      </c>
      <c r="AG47" s="544">
        <v>0.14862</v>
      </c>
      <c r="AH47" s="544">
        <v>0</v>
      </c>
      <c r="AI47" s="544">
        <v>1.5087E-2</v>
      </c>
      <c r="AJ47" s="544">
        <v>1.515E-2</v>
      </c>
      <c r="AK47" s="544">
        <v>2.0074999999999999E-2</v>
      </c>
      <c r="AL47" s="544">
        <v>9.5205999999999999E-2</v>
      </c>
      <c r="AM47" s="544">
        <v>3.7969000000000003E-2</v>
      </c>
      <c r="AN47" s="544">
        <v>0</v>
      </c>
      <c r="AO47" s="630">
        <v>0.611313</v>
      </c>
      <c r="AP47" s="546">
        <v>8.8872999999999994E-2</v>
      </c>
      <c r="AQ47" s="477"/>
      <c r="AR47" s="477"/>
      <c r="AS47" s="477"/>
      <c r="AT47" s="334"/>
      <c r="AU47" s="334"/>
      <c r="AV47" s="334"/>
      <c r="AW47" s="334"/>
      <c r="AX47" s="334"/>
      <c r="AY47" s="334"/>
      <c r="AZ47" s="334"/>
      <c r="BA47" s="334"/>
      <c r="BB47" s="334"/>
      <c r="BC47" s="334"/>
      <c r="BD47" s="334"/>
      <c r="BE47" s="334"/>
    </row>
    <row r="48" spans="1:57" ht="15" customHeight="1" x14ac:dyDescent="0.2">
      <c r="A48" s="342" t="s">
        <v>293</v>
      </c>
      <c r="B48" s="343" t="s">
        <v>40</v>
      </c>
      <c r="C48" s="543">
        <v>0.15573799999999999</v>
      </c>
      <c r="D48" s="544">
        <v>3.8309999999999997E-2</v>
      </c>
      <c r="E48" s="544">
        <v>0.14305100000000001</v>
      </c>
      <c r="F48" s="544">
        <v>0.118616</v>
      </c>
      <c r="G48" s="544">
        <v>4.0857999999999998E-2</v>
      </c>
      <c r="H48" s="544">
        <v>6.3788999999999998E-2</v>
      </c>
      <c r="I48" s="544">
        <v>6.0159999999999998E-2</v>
      </c>
      <c r="J48" s="544">
        <v>0.13441800000000001</v>
      </c>
      <c r="K48" s="544">
        <v>0.10456</v>
      </c>
      <c r="L48" s="544">
        <v>8.4383E-2</v>
      </c>
      <c r="M48" s="544">
        <v>7.0837999999999998E-2</v>
      </c>
      <c r="N48" s="544">
        <v>3.4581000000000001E-2</v>
      </c>
      <c r="O48" s="544">
        <v>2.1996999999999999E-2</v>
      </c>
      <c r="P48" s="544">
        <v>9.0277999999999997E-2</v>
      </c>
      <c r="Q48" s="544">
        <v>9.8644999999999997E-2</v>
      </c>
      <c r="R48" s="544">
        <v>8.5858000000000004E-2</v>
      </c>
      <c r="S48" s="544">
        <v>0.12289700000000001</v>
      </c>
      <c r="T48" s="544">
        <v>0.16250300000000001</v>
      </c>
      <c r="U48" s="544">
        <v>0.12060899999999999</v>
      </c>
      <c r="V48" s="544">
        <v>0.24378</v>
      </c>
      <c r="W48" s="544">
        <v>9.5856999999999998E-2</v>
      </c>
      <c r="X48" s="544">
        <v>9.7171999999999994E-2</v>
      </c>
      <c r="Y48" s="544">
        <v>5.8145000000000002E-2</v>
      </c>
      <c r="Z48" s="544">
        <v>0.19108</v>
      </c>
      <c r="AA48" s="544">
        <v>0.23192099999999999</v>
      </c>
      <c r="AB48" s="544">
        <v>7.1628999999999998E-2</v>
      </c>
      <c r="AC48" s="544">
        <v>9.7567000000000001E-2</v>
      </c>
      <c r="AD48" s="544">
        <v>7.6456999999999997E-2</v>
      </c>
      <c r="AE48" s="544">
        <v>0.35738599999999998</v>
      </c>
      <c r="AF48" s="544">
        <v>8.5135000000000002E-2</v>
      </c>
      <c r="AG48" s="544">
        <v>0.15160399999999999</v>
      </c>
      <c r="AH48" s="544">
        <v>0.37433899999999998</v>
      </c>
      <c r="AI48" s="544">
        <v>0.20740400000000001</v>
      </c>
      <c r="AJ48" s="544">
        <v>6.0371000000000001E-2</v>
      </c>
      <c r="AK48" s="544">
        <v>2.3271E-2</v>
      </c>
      <c r="AL48" s="544">
        <v>6.1862E-2</v>
      </c>
      <c r="AM48" s="544">
        <v>0.13356100000000001</v>
      </c>
      <c r="AN48" s="544">
        <v>0</v>
      </c>
      <c r="AO48" s="630">
        <v>8.567E-3</v>
      </c>
      <c r="AP48" s="546">
        <v>0.142313</v>
      </c>
      <c r="AQ48" s="477"/>
      <c r="AR48" s="477"/>
      <c r="AS48" s="477"/>
      <c r="AT48" s="334"/>
      <c r="AU48" s="334"/>
      <c r="AV48" s="334"/>
      <c r="AW48" s="334"/>
      <c r="AX48" s="334"/>
      <c r="AY48" s="334"/>
      <c r="AZ48" s="334"/>
      <c r="BA48" s="334"/>
      <c r="BB48" s="334"/>
      <c r="BC48" s="334"/>
      <c r="BD48" s="334"/>
      <c r="BE48" s="334"/>
    </row>
    <row r="49" spans="1:57" ht="15" customHeight="1" x14ac:dyDescent="0.2">
      <c r="A49" s="342" t="s">
        <v>294</v>
      </c>
      <c r="B49" s="343" t="s">
        <v>359</v>
      </c>
      <c r="C49" s="543">
        <v>2.7099999999999999E-2</v>
      </c>
      <c r="D49" s="544">
        <v>3.5954E-2</v>
      </c>
      <c r="E49" s="544">
        <v>4.2640999999999998E-2</v>
      </c>
      <c r="F49" s="544">
        <v>5.2455000000000002E-2</v>
      </c>
      <c r="G49" s="544">
        <v>2.4649000000000001E-2</v>
      </c>
      <c r="H49" s="544">
        <v>1.8894000000000001E-2</v>
      </c>
      <c r="I49" s="544">
        <v>3.4960999999999999E-2</v>
      </c>
      <c r="J49" s="544">
        <v>3.6999999999999998E-5</v>
      </c>
      <c r="K49" s="544">
        <v>6.5081E-2</v>
      </c>
      <c r="L49" s="544">
        <v>2.6013000000000001E-2</v>
      </c>
      <c r="M49" s="544">
        <v>4.8814000000000003E-2</v>
      </c>
      <c r="N49" s="544">
        <v>1.9432999999999999E-2</v>
      </c>
      <c r="O49" s="544">
        <v>1.2369E-2</v>
      </c>
      <c r="P49" s="544">
        <v>4.3309E-2</v>
      </c>
      <c r="Q49" s="544">
        <v>2.2884999999999999E-2</v>
      </c>
      <c r="R49" s="544">
        <v>9.3220000000000004E-3</v>
      </c>
      <c r="S49" s="544">
        <v>-2.3935999999999999E-2</v>
      </c>
      <c r="T49" s="544">
        <v>-1.2928E-2</v>
      </c>
      <c r="U49" s="544">
        <v>-2.5510999999999999E-2</v>
      </c>
      <c r="V49" s="544">
        <v>-4.0085000000000003E-2</v>
      </c>
      <c r="W49" s="544">
        <v>-4.2560000000000002E-3</v>
      </c>
      <c r="X49" s="544">
        <v>3.1781999999999998E-2</v>
      </c>
      <c r="Y49" s="544">
        <v>5.0102000000000001E-2</v>
      </c>
      <c r="Z49" s="544">
        <v>4.3312999999999997E-2</v>
      </c>
      <c r="AA49" s="544">
        <v>3.4213E-2</v>
      </c>
      <c r="AB49" s="544">
        <v>4.6164999999999998E-2</v>
      </c>
      <c r="AC49" s="544">
        <v>5.7898999999999999E-2</v>
      </c>
      <c r="AD49" s="544">
        <v>1.4477E-2</v>
      </c>
      <c r="AE49" s="544">
        <v>7.1058999999999997E-2</v>
      </c>
      <c r="AF49" s="544">
        <v>4.9407E-2</v>
      </c>
      <c r="AG49" s="544">
        <v>2.6401999999999998E-2</v>
      </c>
      <c r="AH49" s="544">
        <v>4.5599999999999998E-3</v>
      </c>
      <c r="AI49" s="544">
        <v>9.7649999999999994E-3</v>
      </c>
      <c r="AJ49" s="544">
        <v>1.0430999999999999E-2</v>
      </c>
      <c r="AK49" s="544">
        <v>3.3062000000000001E-2</v>
      </c>
      <c r="AL49" s="544">
        <v>6.0219000000000002E-2</v>
      </c>
      <c r="AM49" s="544">
        <v>4.6169000000000002E-2</v>
      </c>
      <c r="AN49" s="544">
        <v>0</v>
      </c>
      <c r="AO49" s="630">
        <v>3.288E-2</v>
      </c>
      <c r="AP49" s="546">
        <v>2.7671999999999999E-2</v>
      </c>
      <c r="AQ49" s="477"/>
      <c r="AR49" s="477"/>
      <c r="AS49" s="477"/>
      <c r="AT49" s="334"/>
      <c r="AU49" s="334"/>
      <c r="AV49" s="334"/>
      <c r="AW49" s="334"/>
      <c r="AX49" s="334"/>
      <c r="AY49" s="334"/>
      <c r="AZ49" s="334"/>
      <c r="BA49" s="334"/>
      <c r="BB49" s="334"/>
      <c r="BC49" s="334"/>
      <c r="BD49" s="334"/>
      <c r="BE49" s="334"/>
    </row>
    <row r="50" spans="1:57" ht="15" customHeight="1" x14ac:dyDescent="0.2">
      <c r="A50" s="342" t="s">
        <v>295</v>
      </c>
      <c r="B50" s="346" t="s">
        <v>41</v>
      </c>
      <c r="C50" s="543">
        <v>-5.0285999999999997E-2</v>
      </c>
      <c r="D50" s="544">
        <v>-1.4090999999999999E-2</v>
      </c>
      <c r="E50" s="544">
        <v>-3.4380000000000001E-3</v>
      </c>
      <c r="F50" s="544">
        <v>-1.4E-5</v>
      </c>
      <c r="G50" s="544">
        <v>-1.449E-3</v>
      </c>
      <c r="H50" s="544">
        <v>-1.9999999999999999E-6</v>
      </c>
      <c r="I50" s="544">
        <v>-3.9999999999999998E-6</v>
      </c>
      <c r="J50" s="544">
        <v>-1.9999999999999999E-6</v>
      </c>
      <c r="K50" s="544">
        <v>-4.5100000000000001E-4</v>
      </c>
      <c r="L50" s="544">
        <v>-1.9999999999999999E-6</v>
      </c>
      <c r="M50" s="544">
        <v>-6.0000000000000002E-6</v>
      </c>
      <c r="N50" s="544">
        <v>-3.9999999999999998E-6</v>
      </c>
      <c r="O50" s="544">
        <v>-5.0000000000000004E-6</v>
      </c>
      <c r="P50" s="544">
        <v>-7.9999999999999996E-6</v>
      </c>
      <c r="Q50" s="544">
        <v>-3.9999999999999998E-6</v>
      </c>
      <c r="R50" s="544">
        <v>-5.0000000000000004E-6</v>
      </c>
      <c r="S50" s="544">
        <v>-3.9999999999999998E-6</v>
      </c>
      <c r="T50" s="544">
        <v>-6.9999999999999999E-6</v>
      </c>
      <c r="U50" s="544">
        <v>-5.0000000000000004E-6</v>
      </c>
      <c r="V50" s="544">
        <v>-6.9999999999999999E-6</v>
      </c>
      <c r="W50" s="544">
        <v>-3.0000000000000001E-6</v>
      </c>
      <c r="X50" s="544">
        <v>-1.9999999999999999E-6</v>
      </c>
      <c r="Y50" s="544">
        <v>-2.8279999999999998E-3</v>
      </c>
      <c r="Z50" s="544">
        <v>-4.3000000000000002E-5</v>
      </c>
      <c r="AA50" s="544">
        <v>-4.2153000000000003E-2</v>
      </c>
      <c r="AB50" s="544">
        <v>-3.0000000000000001E-6</v>
      </c>
      <c r="AC50" s="544">
        <v>-7.2800000000000002E-4</v>
      </c>
      <c r="AD50" s="544">
        <v>-1.2898E-2</v>
      </c>
      <c r="AE50" s="544">
        <v>-1.9100000000000001E-4</v>
      </c>
      <c r="AF50" s="544">
        <v>-1.9659999999999999E-3</v>
      </c>
      <c r="AG50" s="544">
        <v>-3.9999999999999998E-6</v>
      </c>
      <c r="AH50" s="544">
        <v>0</v>
      </c>
      <c r="AI50" s="544">
        <v>-7.6999999999999996E-4</v>
      </c>
      <c r="AJ50" s="544">
        <v>-1.1511E-2</v>
      </c>
      <c r="AK50" s="544">
        <v>-1.4381E-2</v>
      </c>
      <c r="AL50" s="544">
        <v>-2.5000000000000001E-5</v>
      </c>
      <c r="AM50" s="544">
        <v>-3.9999999999999998E-6</v>
      </c>
      <c r="AN50" s="544">
        <v>0</v>
      </c>
      <c r="AO50" s="630">
        <v>-2.9589999999999998E-3</v>
      </c>
      <c r="AP50" s="546">
        <v>-3.1909999999999998E-3</v>
      </c>
      <c r="AQ50" s="477"/>
      <c r="AR50" s="477"/>
      <c r="AS50" s="477"/>
      <c r="AT50" s="334"/>
      <c r="AU50" s="334"/>
      <c r="AV50" s="334"/>
      <c r="AW50" s="334"/>
      <c r="AX50" s="334"/>
      <c r="AY50" s="334"/>
      <c r="AZ50" s="334"/>
      <c r="BA50" s="334"/>
      <c r="BB50" s="334"/>
      <c r="BC50" s="334"/>
      <c r="BD50" s="334"/>
      <c r="BE50" s="334"/>
    </row>
    <row r="51" spans="1:57" ht="15" customHeight="1" x14ac:dyDescent="0.2">
      <c r="A51" s="344" t="s">
        <v>296</v>
      </c>
      <c r="B51" s="343" t="s">
        <v>297</v>
      </c>
      <c r="C51" s="548">
        <v>0.44359999999999999</v>
      </c>
      <c r="D51" s="549">
        <v>0.60677700000000001</v>
      </c>
      <c r="E51" s="549">
        <v>0.65526300000000004</v>
      </c>
      <c r="F51" s="549">
        <v>0.56228100000000003</v>
      </c>
      <c r="G51" s="549">
        <v>0.32449099999999997</v>
      </c>
      <c r="H51" s="549">
        <v>0.41122399999999998</v>
      </c>
      <c r="I51" s="549">
        <v>0.36720199999999997</v>
      </c>
      <c r="J51" s="549">
        <v>0.40727799999999997</v>
      </c>
      <c r="K51" s="549">
        <v>0.46565200000000001</v>
      </c>
      <c r="L51" s="549">
        <v>0.455951</v>
      </c>
      <c r="M51" s="549">
        <v>0.51603500000000002</v>
      </c>
      <c r="N51" s="549">
        <v>0.32752399999999998</v>
      </c>
      <c r="O51" s="549">
        <v>0.229827</v>
      </c>
      <c r="P51" s="549">
        <v>0.53718900000000003</v>
      </c>
      <c r="Q51" s="549">
        <v>0.46703800000000001</v>
      </c>
      <c r="R51" s="549">
        <v>0.46452399999999999</v>
      </c>
      <c r="S51" s="549">
        <v>0.35369099999999998</v>
      </c>
      <c r="T51" s="549">
        <v>0.33721499999999999</v>
      </c>
      <c r="U51" s="549">
        <v>0.35440899999999997</v>
      </c>
      <c r="V51" s="549">
        <v>0.320886</v>
      </c>
      <c r="W51" s="549">
        <v>0.27920400000000001</v>
      </c>
      <c r="X51" s="549">
        <v>0.49852600000000002</v>
      </c>
      <c r="Y51" s="549">
        <v>0.49614200000000003</v>
      </c>
      <c r="Z51" s="549">
        <v>0.47198499999999999</v>
      </c>
      <c r="AA51" s="549">
        <v>0.49848599999999998</v>
      </c>
      <c r="AB51" s="549">
        <v>0.65642999999999996</v>
      </c>
      <c r="AC51" s="549">
        <v>0.70514699999999997</v>
      </c>
      <c r="AD51" s="549">
        <v>0.63192099999999995</v>
      </c>
      <c r="AE51" s="549">
        <v>0.85193600000000003</v>
      </c>
      <c r="AF51" s="549">
        <v>0.54243300000000005</v>
      </c>
      <c r="AG51" s="549">
        <v>0.49241499999999999</v>
      </c>
      <c r="AH51" s="549">
        <v>0.73546599999999995</v>
      </c>
      <c r="AI51" s="549">
        <v>0.70424299999999995</v>
      </c>
      <c r="AJ51" s="549">
        <v>0.61144900000000002</v>
      </c>
      <c r="AK51" s="549">
        <v>0.63195500000000004</v>
      </c>
      <c r="AL51" s="549">
        <v>0.65778499999999995</v>
      </c>
      <c r="AM51" s="549">
        <v>0.54804799999999998</v>
      </c>
      <c r="AN51" s="549">
        <v>0</v>
      </c>
      <c r="AO51" s="631">
        <v>0.65922000000000003</v>
      </c>
      <c r="AP51" s="551">
        <v>0.55950999999999995</v>
      </c>
      <c r="AQ51" s="477"/>
      <c r="AR51" s="477"/>
      <c r="AS51" s="477"/>
      <c r="AT51" s="334"/>
      <c r="AU51" s="334"/>
      <c r="AV51" s="334"/>
      <c r="AW51" s="334"/>
      <c r="AX51" s="334"/>
      <c r="AY51" s="334"/>
      <c r="AZ51" s="334"/>
      <c r="BA51" s="334"/>
      <c r="BB51" s="334"/>
      <c r="BC51" s="334"/>
      <c r="BD51" s="334"/>
      <c r="BE51" s="334"/>
    </row>
    <row r="52" spans="1:57" ht="15" customHeight="1" x14ac:dyDescent="0.2">
      <c r="A52" s="344" t="s">
        <v>299</v>
      </c>
      <c r="B52" s="345" t="s">
        <v>360</v>
      </c>
      <c r="C52" s="548">
        <v>1</v>
      </c>
      <c r="D52" s="549">
        <v>1</v>
      </c>
      <c r="E52" s="549">
        <v>1</v>
      </c>
      <c r="F52" s="549">
        <v>1</v>
      </c>
      <c r="G52" s="549">
        <v>1</v>
      </c>
      <c r="H52" s="549">
        <v>1</v>
      </c>
      <c r="I52" s="549">
        <v>1</v>
      </c>
      <c r="J52" s="549">
        <v>1</v>
      </c>
      <c r="K52" s="549">
        <v>1</v>
      </c>
      <c r="L52" s="549">
        <v>1</v>
      </c>
      <c r="M52" s="549">
        <v>1</v>
      </c>
      <c r="N52" s="549">
        <v>1</v>
      </c>
      <c r="O52" s="549">
        <v>1</v>
      </c>
      <c r="P52" s="549">
        <v>1</v>
      </c>
      <c r="Q52" s="549">
        <v>1</v>
      </c>
      <c r="R52" s="549">
        <v>1</v>
      </c>
      <c r="S52" s="549">
        <v>1</v>
      </c>
      <c r="T52" s="549">
        <v>1</v>
      </c>
      <c r="U52" s="549">
        <v>1</v>
      </c>
      <c r="V52" s="549">
        <v>1</v>
      </c>
      <c r="W52" s="549">
        <v>1</v>
      </c>
      <c r="X52" s="549">
        <v>1</v>
      </c>
      <c r="Y52" s="549">
        <v>1</v>
      </c>
      <c r="Z52" s="549">
        <v>1</v>
      </c>
      <c r="AA52" s="549">
        <v>1</v>
      </c>
      <c r="AB52" s="549">
        <v>1</v>
      </c>
      <c r="AC52" s="549">
        <v>1</v>
      </c>
      <c r="AD52" s="549">
        <v>1</v>
      </c>
      <c r="AE52" s="549">
        <v>1</v>
      </c>
      <c r="AF52" s="549">
        <v>1</v>
      </c>
      <c r="AG52" s="549">
        <v>1</v>
      </c>
      <c r="AH52" s="549">
        <v>1</v>
      </c>
      <c r="AI52" s="549">
        <v>1</v>
      </c>
      <c r="AJ52" s="549">
        <v>1</v>
      </c>
      <c r="AK52" s="549">
        <v>1</v>
      </c>
      <c r="AL52" s="549">
        <v>1</v>
      </c>
      <c r="AM52" s="549">
        <v>1</v>
      </c>
      <c r="AN52" s="549">
        <v>1</v>
      </c>
      <c r="AO52" s="631">
        <v>1</v>
      </c>
      <c r="AP52" s="547">
        <v>1</v>
      </c>
      <c r="AQ52" s="477"/>
      <c r="AR52" s="477"/>
      <c r="AS52" s="477"/>
      <c r="AT52" s="334"/>
      <c r="AU52" s="334"/>
      <c r="AV52" s="334"/>
      <c r="AW52" s="334"/>
      <c r="AX52" s="334"/>
      <c r="AY52" s="334"/>
      <c r="AZ52" s="334"/>
      <c r="BA52" s="334"/>
      <c r="BB52" s="334"/>
      <c r="BC52" s="334"/>
      <c r="BD52" s="334"/>
      <c r="BE52" s="334"/>
    </row>
    <row r="53" spans="1:57" x14ac:dyDescent="0.2">
      <c r="A53" s="335"/>
      <c r="B53" s="334"/>
      <c r="C53" s="334"/>
      <c r="D53" s="334"/>
      <c r="E53" s="334"/>
      <c r="F53" s="334"/>
      <c r="G53" s="334"/>
      <c r="H53" s="334"/>
      <c r="I53" s="334"/>
      <c r="J53" s="334"/>
      <c r="K53" s="334"/>
      <c r="L53" s="334"/>
      <c r="M53" s="334"/>
      <c r="N53" s="334"/>
      <c r="O53" s="334"/>
      <c r="P53" s="334"/>
      <c r="Q53" s="334"/>
      <c r="R53" s="334"/>
      <c r="S53" s="334"/>
      <c r="T53" s="334"/>
      <c r="U53" s="33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4"/>
      <c r="AY53" s="334"/>
      <c r="AZ53" s="334"/>
      <c r="BA53" s="334"/>
      <c r="BB53" s="334"/>
      <c r="BC53" s="334"/>
      <c r="BD53" s="334"/>
      <c r="BE53" s="334"/>
    </row>
    <row r="54" spans="1:57" x14ac:dyDescent="0.2">
      <c r="A54" s="335"/>
      <c r="B54" s="334"/>
      <c r="C54" s="334"/>
      <c r="D54" s="334"/>
      <c r="E54" s="334"/>
      <c r="F54" s="334"/>
      <c r="G54" s="334"/>
      <c r="H54" s="334"/>
      <c r="I54" s="334"/>
      <c r="J54" s="334"/>
      <c r="K54" s="334"/>
      <c r="L54" s="334"/>
      <c r="M54" s="334"/>
      <c r="N54" s="334"/>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4"/>
    </row>
    <row r="55" spans="1:57" x14ac:dyDescent="0.2">
      <c r="A55" s="335"/>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row>
    <row r="56" spans="1:57" x14ac:dyDescent="0.2">
      <c r="A56" s="335"/>
      <c r="B56" s="334"/>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row>
    <row r="57" spans="1:57" x14ac:dyDescent="0.2">
      <c r="A57" s="335"/>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row>
    <row r="58" spans="1:57" x14ac:dyDescent="0.2">
      <c r="A58" s="335"/>
      <c r="B58" s="334"/>
      <c r="C58" s="334"/>
      <c r="D58" s="334"/>
      <c r="E58" s="334"/>
      <c r="F58" s="334"/>
      <c r="G58" s="334"/>
      <c r="H58" s="334"/>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row>
    <row r="59" spans="1:57" x14ac:dyDescent="0.2">
      <c r="A59" s="335"/>
      <c r="B59" s="334"/>
      <c r="C59" s="334"/>
      <c r="D59" s="334"/>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row>
    <row r="60" spans="1:57" x14ac:dyDescent="0.2">
      <c r="A60" s="335"/>
      <c r="B60" s="334"/>
      <c r="C60" s="334"/>
      <c r="D60" s="334"/>
      <c r="E60" s="334"/>
      <c r="F60" s="334"/>
      <c r="G60" s="334"/>
      <c r="H60" s="334"/>
      <c r="I60" s="334"/>
      <c r="J60" s="334"/>
      <c r="K60" s="334"/>
      <c r="L60" s="334"/>
      <c r="M60" s="334"/>
      <c r="N60" s="334"/>
      <c r="O60" s="334"/>
      <c r="P60" s="334"/>
      <c r="Q60" s="334"/>
      <c r="R60" s="334"/>
      <c r="S60" s="334"/>
      <c r="T60" s="334"/>
      <c r="U60" s="334"/>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row>
    <row r="61" spans="1:57" x14ac:dyDescent="0.2">
      <c r="A61" s="335"/>
      <c r="B61" s="334"/>
      <c r="C61" s="334"/>
      <c r="D61" s="334"/>
      <c r="E61" s="334"/>
      <c r="F61" s="334"/>
      <c r="G61" s="334"/>
      <c r="H61" s="334"/>
      <c r="I61" s="334"/>
      <c r="J61" s="334"/>
      <c r="K61" s="334"/>
      <c r="L61" s="334"/>
      <c r="M61" s="334"/>
      <c r="N61" s="334"/>
      <c r="O61" s="334"/>
      <c r="P61" s="334"/>
      <c r="Q61" s="334"/>
      <c r="R61" s="334"/>
      <c r="S61" s="334"/>
      <c r="T61" s="334"/>
      <c r="U61" s="334"/>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row>
    <row r="62" spans="1:57" x14ac:dyDescent="0.2">
      <c r="A62" s="335"/>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row>
    <row r="63" spans="1:57" x14ac:dyDescent="0.2">
      <c r="A63" s="335"/>
      <c r="B63" s="334"/>
      <c r="C63" s="334"/>
      <c r="D63" s="334"/>
      <c r="E63" s="334"/>
      <c r="F63" s="334"/>
      <c r="G63" s="334"/>
      <c r="H63" s="334"/>
      <c r="I63" s="334"/>
      <c r="J63" s="334"/>
      <c r="K63" s="334"/>
      <c r="L63" s="334"/>
      <c r="M63" s="334"/>
      <c r="N63" s="334"/>
      <c r="O63" s="334"/>
      <c r="P63" s="334"/>
      <c r="Q63" s="334"/>
      <c r="R63" s="334"/>
      <c r="S63" s="334"/>
      <c r="T63" s="334"/>
      <c r="U63" s="334"/>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row>
    <row r="64" spans="1:57" x14ac:dyDescent="0.2">
      <c r="A64" s="335"/>
      <c r="B64" s="334"/>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row>
    <row r="65" spans="1:57" x14ac:dyDescent="0.2">
      <c r="A65" s="335"/>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row>
    <row r="66" spans="1:57" x14ac:dyDescent="0.2">
      <c r="A66" s="335"/>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row>
    <row r="67" spans="1:57" x14ac:dyDescent="0.2">
      <c r="A67" s="335"/>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row>
    <row r="68" spans="1:57" x14ac:dyDescent="0.2">
      <c r="A68" s="335"/>
      <c r="B68" s="334"/>
      <c r="C68" s="334"/>
      <c r="D68" s="334"/>
      <c r="E68" s="334"/>
      <c r="F68" s="334"/>
      <c r="G68" s="334"/>
      <c r="H68" s="334"/>
      <c r="I68" s="334"/>
      <c r="J68" s="334"/>
      <c r="K68" s="334"/>
      <c r="L68" s="334"/>
      <c r="M68" s="334"/>
      <c r="N68" s="334"/>
      <c r="O68" s="334"/>
      <c r="P68" s="334"/>
      <c r="Q68" s="334"/>
      <c r="R68" s="334"/>
      <c r="S68" s="334"/>
      <c r="T68" s="334"/>
      <c r="U68" s="334"/>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AP3 C3:F3 A5:A8 A44:A5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2020-11-26T23:33:22Z</dcterms:created>
  <dcterms:modified xsi:type="dcterms:W3CDTF">2025-12-02T07:01:03Z</dcterms:modified>
</cp:coreProperties>
</file>