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236" yWindow="12" windowWidth="10272" windowHeight="8076" tabRatio="882"/>
  </bookViews>
  <sheets>
    <sheet name="説明" sheetId="20" r:id="rId1"/>
    <sheet name="入力" sheetId="9" r:id="rId2"/>
    <sheet name="結果（億円）" sheetId="18" r:id="rId3"/>
    <sheet name="結果（千円）" sheetId="19" r:id="rId4"/>
    <sheet name="ﾌﾛｰﾁｬｰﾄ（億円）" sheetId="6" r:id="rId5"/>
    <sheet name="ﾌﾛｰﾁｬｰﾄ（千円）" sheetId="15" r:id="rId6"/>
    <sheet name="波及ｸﾞﾗﾌ（億円）" sheetId="8" r:id="rId7"/>
    <sheet name="波及ｸﾞﾗﾌ（千円）" sheetId="22" r:id="rId8"/>
    <sheet name="投入" sheetId="2" r:id="rId9"/>
    <sheet name="逆行列２" sheetId="3" r:id="rId10"/>
    <sheet name="自給・移輸入率" sheetId="11" r:id="rId11"/>
    <sheet name="生産係数" sheetId="10" r:id="rId12"/>
    <sheet name="マージン計算" sheetId="14" r:id="rId13"/>
    <sheet name="計算" sheetId="1" r:id="rId14"/>
    <sheet name="更新履歴" sheetId="21" r:id="rId15"/>
  </sheets>
  <definedNames>
    <definedName name="_xlnm._FilterDatabase" localSheetId="1" hidden="1">入力!$K$45:$N$51</definedName>
    <definedName name="_xlnm.Print_Area" localSheetId="4">'ﾌﾛｰﾁｬｰﾄ（億円）'!$B$1:$K$51</definedName>
    <definedName name="_xlnm.Print_Area" localSheetId="5">'ﾌﾛｰﾁｬｰﾄ（千円）'!$B$1:$K$51</definedName>
    <definedName name="_xlnm.Print_Area" localSheetId="12">マージン計算!$A$1:$H$48</definedName>
    <definedName name="_xlnm.Print_Area" localSheetId="9">逆行列２!$A$1:$AQ$45</definedName>
    <definedName name="_xlnm.Print_Area" localSheetId="13">計算!$A$1:$M$328</definedName>
    <definedName name="_xlnm.Print_Area" localSheetId="2">'結果（億円）'!$B$1:$M$38</definedName>
    <definedName name="_xlnm.Print_Area" localSheetId="3">'結果（千円）'!$B$1:$M$38</definedName>
    <definedName name="_xlnm.Print_Area" localSheetId="14">更新履歴!$B$2:$M$34</definedName>
    <definedName name="_xlnm.Print_Area" localSheetId="10">自給・移輸入率!$A$1:$D$47</definedName>
    <definedName name="_xlnm.Print_Area" localSheetId="11">生産係数!$A$1:$J$44</definedName>
    <definedName name="_xlnm.Print_Area" localSheetId="0">説明!$B$1:$K$56</definedName>
    <definedName name="_xlnm.Print_Area" localSheetId="8">投入!$A$1:$AS$52</definedName>
    <definedName name="_xlnm.Print_Area" localSheetId="1">入力!$B$1:$P$89</definedName>
    <definedName name="_xlnm.Print_Area" localSheetId="6">'波及ｸﾞﾗﾌ（億円）'!$D$1:$R$86</definedName>
    <definedName name="_xlnm.Print_Area" localSheetId="7">'波及ｸﾞﾗﾌ（千円）'!$A$1:$O$86</definedName>
    <definedName name="_xlnm.Print_Titles" localSheetId="9">逆行列２!$A:$B</definedName>
    <definedName name="_xlnm.Print_Titles" localSheetId="8">投入!$A:$B</definedName>
  </definedNames>
  <calcPr calcId="162913"/>
</workbook>
</file>

<file path=xl/calcChain.xml><?xml version="1.0" encoding="utf-8"?>
<calcChain xmlns="http://schemas.openxmlformats.org/spreadsheetml/2006/main">
  <c r="L42" i="9" l="1"/>
  <c r="H43" i="9" l="1"/>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G196" i="1" l="1"/>
  <c r="I149" i="1"/>
  <c r="G56" i="1"/>
  <c r="I10" i="1"/>
  <c r="G10" i="1"/>
  <c r="O52" i="9" l="1"/>
  <c r="O53" i="9"/>
  <c r="G29" i="15" l="1"/>
  <c r="G29" i="6"/>
  <c r="D11" i="19"/>
  <c r="D11" i="18"/>
  <c r="A39" i="8" l="1"/>
  <c r="A40" i="8"/>
  <c r="A41" i="8"/>
  <c r="A83" i="8" l="1"/>
  <c r="A82" i="8"/>
  <c r="A84" i="8"/>
  <c r="E231" i="1" l="1"/>
  <c r="G231" i="1"/>
  <c r="E232" i="1"/>
  <c r="G232" i="1"/>
  <c r="E233" i="1"/>
  <c r="G233" i="1"/>
  <c r="I184" i="1"/>
  <c r="I185" i="1"/>
  <c r="I186" i="1"/>
  <c r="G138" i="1"/>
  <c r="I138" i="1"/>
  <c r="G139" i="1"/>
  <c r="I139" i="1"/>
  <c r="G140" i="1"/>
  <c r="I140" i="1"/>
  <c r="G91" i="1"/>
  <c r="G92" i="1"/>
  <c r="G93" i="1"/>
  <c r="G45" i="1"/>
  <c r="I45" i="1"/>
  <c r="G46" i="1"/>
  <c r="I46" i="1"/>
  <c r="G47" i="1"/>
  <c r="I47" i="1"/>
  <c r="G48" i="1"/>
  <c r="I48" i="1"/>
  <c r="C42" i="14"/>
  <c r="H42" i="14" s="1"/>
  <c r="E78" i="9" s="1"/>
  <c r="G78" i="9" s="1"/>
  <c r="D45" i="1" s="1"/>
  <c r="C43" i="14"/>
  <c r="F43" i="14" s="1"/>
  <c r="C44" i="14"/>
  <c r="H44" i="14" s="1"/>
  <c r="E80" i="9" s="1"/>
  <c r="G80" i="9" s="1"/>
  <c r="D47" i="1" s="1"/>
  <c r="E45" i="1"/>
  <c r="E46" i="1"/>
  <c r="E47" i="1"/>
  <c r="G43" i="14" l="1"/>
  <c r="H43" i="14" s="1"/>
  <c r="E79" i="9" s="1"/>
  <c r="G79" i="9" s="1"/>
  <c r="I78" i="9"/>
  <c r="F45" i="1" s="1"/>
  <c r="E91" i="1" s="1"/>
  <c r="I80" i="9"/>
  <c r="F47" i="1" s="1"/>
  <c r="J45" i="1" l="1"/>
  <c r="D184" i="1" s="1"/>
  <c r="E93" i="1"/>
  <c r="H45" i="1"/>
  <c r="J47" i="1"/>
  <c r="D186" i="1" s="1"/>
  <c r="H47" i="1"/>
  <c r="I79" i="9"/>
  <c r="F46" i="1" s="1"/>
  <c r="D46" i="1"/>
  <c r="E92" i="1" l="1"/>
  <c r="H46" i="1"/>
  <c r="J46" i="1"/>
  <c r="D185" i="1" s="1"/>
  <c r="F10" i="19"/>
  <c r="G189" i="1"/>
  <c r="A31" i="8"/>
  <c r="A74" i="8" s="1"/>
  <c r="A32" i="8"/>
  <c r="A75" i="8" s="1"/>
  <c r="A33" i="8"/>
  <c r="A76" i="8" s="1"/>
  <c r="A34" i="8"/>
  <c r="A77" i="8" s="1"/>
  <c r="A35" i="8"/>
  <c r="A36" i="8"/>
  <c r="A79" i="8" s="1"/>
  <c r="A37" i="8"/>
  <c r="A80" i="8" s="1"/>
  <c r="A38" i="8"/>
  <c r="A81" i="8" s="1"/>
  <c r="A42" i="8"/>
  <c r="D1" i="1"/>
  <c r="K42" i="15"/>
  <c r="K42" i="6"/>
  <c r="J13" i="19"/>
  <c r="J13" i="18"/>
  <c r="E4" i="19"/>
  <c r="B1" i="6" s="1"/>
  <c r="E4" i="18"/>
  <c r="D1" i="8" s="1"/>
  <c r="D44" i="8" s="1"/>
  <c r="D82" i="9"/>
  <c r="G230" i="1"/>
  <c r="G234" i="1"/>
  <c r="E230" i="1"/>
  <c r="E234" i="1"/>
  <c r="I183" i="1"/>
  <c r="I187" i="1"/>
  <c r="I137" i="1"/>
  <c r="I141" i="1"/>
  <c r="G137" i="1"/>
  <c r="G141" i="1"/>
  <c r="I44" i="1"/>
  <c r="G44" i="1"/>
  <c r="C45" i="14"/>
  <c r="G45" i="14" s="1"/>
  <c r="C41" i="14"/>
  <c r="H41" i="14" s="1"/>
  <c r="E77" i="9" s="1"/>
  <c r="G77" i="9" s="1"/>
  <c r="C7" i="14"/>
  <c r="C8" i="14"/>
  <c r="F8" i="14" s="1"/>
  <c r="I11" i="1"/>
  <c r="C9" i="14"/>
  <c r="F9" i="14" s="1"/>
  <c r="I12" i="1"/>
  <c r="C10" i="14"/>
  <c r="I13" i="1"/>
  <c r="C11" i="14"/>
  <c r="G11" i="14" s="1"/>
  <c r="I14" i="1"/>
  <c r="C12" i="14"/>
  <c r="I15" i="1"/>
  <c r="C13" i="14"/>
  <c r="G13" i="14" s="1"/>
  <c r="I16" i="1"/>
  <c r="C14" i="14"/>
  <c r="F14" i="14" s="1"/>
  <c r="I17" i="1"/>
  <c r="C15" i="14"/>
  <c r="I18" i="1"/>
  <c r="C16" i="14"/>
  <c r="G16" i="14" s="1"/>
  <c r="I19" i="1"/>
  <c r="C17" i="14"/>
  <c r="F17" i="14" s="1"/>
  <c r="I20" i="1"/>
  <c r="C18" i="14"/>
  <c r="F18" i="14" s="1"/>
  <c r="I21" i="1"/>
  <c r="C19" i="14"/>
  <c r="G19" i="14" s="1"/>
  <c r="I22" i="1"/>
  <c r="C20" i="14"/>
  <c r="F20" i="14" s="1"/>
  <c r="I23" i="1"/>
  <c r="C21" i="14"/>
  <c r="F21" i="14" s="1"/>
  <c r="I24" i="1"/>
  <c r="C22" i="14"/>
  <c r="G22" i="14" s="1"/>
  <c r="I25" i="1"/>
  <c r="C23" i="14"/>
  <c r="F23" i="14" s="1"/>
  <c r="I26" i="1"/>
  <c r="C24" i="14"/>
  <c r="G24" i="14" s="1"/>
  <c r="I27" i="1"/>
  <c r="C25" i="14"/>
  <c r="I28" i="1"/>
  <c r="C26" i="14"/>
  <c r="F26" i="14" s="1"/>
  <c r="I29" i="1"/>
  <c r="C27" i="14"/>
  <c r="I30" i="1"/>
  <c r="C28" i="14"/>
  <c r="C37" i="14"/>
  <c r="C38" i="14"/>
  <c r="H38" i="14" s="1"/>
  <c r="E74" i="9" s="1"/>
  <c r="G74" i="9" s="1"/>
  <c r="D41" i="1" s="1"/>
  <c r="C40" i="14"/>
  <c r="H40" i="14" s="1"/>
  <c r="E76" i="9" s="1"/>
  <c r="G76" i="9" s="1"/>
  <c r="D43" i="1" s="1"/>
  <c r="I31" i="1"/>
  <c r="C29" i="14"/>
  <c r="H29" i="14" s="1"/>
  <c r="E65" i="9" s="1"/>
  <c r="I32" i="1"/>
  <c r="C30" i="14"/>
  <c r="I33" i="1"/>
  <c r="C31" i="14"/>
  <c r="H31" i="14" s="1"/>
  <c r="E67" i="9" s="1"/>
  <c r="G67" i="9" s="1"/>
  <c r="D34" i="1" s="1"/>
  <c r="I34" i="1"/>
  <c r="C32" i="14"/>
  <c r="H32" i="14" s="1"/>
  <c r="E68" i="9" s="1"/>
  <c r="G68" i="9" s="1"/>
  <c r="D35" i="1" s="1"/>
  <c r="I35" i="1"/>
  <c r="C33" i="14"/>
  <c r="I36" i="1"/>
  <c r="C34" i="14"/>
  <c r="I37" i="1"/>
  <c r="C35" i="14"/>
  <c r="H35" i="14" s="1"/>
  <c r="E71" i="9" s="1"/>
  <c r="G71" i="9" s="1"/>
  <c r="D38" i="1" s="1"/>
  <c r="I38" i="1"/>
  <c r="C36" i="14"/>
  <c r="I39" i="1"/>
  <c r="I40" i="1"/>
  <c r="I41" i="1"/>
  <c r="C39" i="14"/>
  <c r="H39" i="14" s="1"/>
  <c r="E75" i="9" s="1"/>
  <c r="G75" i="9" s="1"/>
  <c r="D42" i="1" s="1"/>
  <c r="I42" i="1"/>
  <c r="I43"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B43" i="15"/>
  <c r="B43" i="6"/>
  <c r="A30" i="8"/>
  <c r="A73" i="8" s="1"/>
  <c r="A29" i="8"/>
  <c r="A28" i="8"/>
  <c r="A27" i="8"/>
  <c r="A70" i="8" s="1"/>
  <c r="A26" i="8"/>
  <c r="A25" i="8"/>
  <c r="A68" i="8" s="1"/>
  <c r="A24" i="8"/>
  <c r="A67" i="8" s="1"/>
  <c r="A23" i="8"/>
  <c r="A22" i="8"/>
  <c r="A21" i="8"/>
  <c r="A64" i="8" s="1"/>
  <c r="A20" i="8"/>
  <c r="A63" i="8" s="1"/>
  <c r="A19" i="8"/>
  <c r="A18" i="8"/>
  <c r="A61" i="8" s="1"/>
  <c r="A17" i="8"/>
  <c r="A60" i="8" s="1"/>
  <c r="A16" i="8"/>
  <c r="A59" i="8" s="1"/>
  <c r="A15" i="8"/>
  <c r="A14" i="8"/>
  <c r="A57" i="8" s="1"/>
  <c r="A13" i="8"/>
  <c r="A56" i="8" s="1"/>
  <c r="A12" i="8"/>
  <c r="A11" i="8"/>
  <c r="A54" i="8" s="1"/>
  <c r="A10" i="8"/>
  <c r="A9" i="8"/>
  <c r="A8" i="8"/>
  <c r="A7" i="8"/>
  <c r="A50" i="8" s="1"/>
  <c r="A6" i="8"/>
  <c r="A5" i="8"/>
  <c r="A4" i="8"/>
  <c r="A47" i="8" s="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O48" i="9"/>
  <c r="O49" i="9"/>
  <c r="O50" i="9"/>
  <c r="O51" i="9"/>
  <c r="O47" i="9"/>
  <c r="E11" i="1"/>
  <c r="G57" i="1"/>
  <c r="G59" i="1"/>
  <c r="E13" i="1"/>
  <c r="E15" i="1"/>
  <c r="G61" i="1"/>
  <c r="G63" i="1"/>
  <c r="E17" i="1"/>
  <c r="E19" i="1"/>
  <c r="G65" i="1"/>
  <c r="G67" i="1"/>
  <c r="E21" i="1"/>
  <c r="G69" i="1"/>
  <c r="G71" i="1"/>
  <c r="E25" i="1"/>
  <c r="E27" i="1"/>
  <c r="G73" i="1"/>
  <c r="G75" i="1"/>
  <c r="E29" i="1"/>
  <c r="G77" i="1"/>
  <c r="E31" i="1"/>
  <c r="G79" i="1"/>
  <c r="G81" i="1"/>
  <c r="E35" i="1"/>
  <c r="G83" i="1"/>
  <c r="E37" i="1"/>
  <c r="G85" i="1"/>
  <c r="G87" i="1"/>
  <c r="E41" i="1"/>
  <c r="E43" i="1"/>
  <c r="G89" i="1"/>
  <c r="G94" i="1"/>
  <c r="E48" i="1"/>
  <c r="E10" i="1"/>
  <c r="G58" i="1"/>
  <c r="G60" i="1"/>
  <c r="E14" i="1"/>
  <c r="G62" i="1"/>
  <c r="E16" i="1"/>
  <c r="G64" i="1"/>
  <c r="E18" i="1"/>
  <c r="G66" i="1"/>
  <c r="E20" i="1"/>
  <c r="E22" i="1"/>
  <c r="G68" i="1"/>
  <c r="G70" i="1"/>
  <c r="E24" i="1"/>
  <c r="G72" i="1"/>
  <c r="E26" i="1"/>
  <c r="G74" i="1"/>
  <c r="G76" i="1"/>
  <c r="E30" i="1"/>
  <c r="G78" i="1"/>
  <c r="E32" i="1"/>
  <c r="E34" i="1"/>
  <c r="G80" i="1"/>
  <c r="G82" i="1"/>
  <c r="E36" i="1"/>
  <c r="E38" i="1"/>
  <c r="G84" i="1"/>
  <c r="E40" i="1"/>
  <c r="G86" i="1"/>
  <c r="E42" i="1"/>
  <c r="G88" i="1"/>
  <c r="E44" i="1"/>
  <c r="G90" i="1"/>
  <c r="G7" i="14" l="1"/>
  <c r="F7" i="14"/>
  <c r="F22" i="14"/>
  <c r="H22" i="14" s="1"/>
  <c r="E58" i="9" s="1"/>
  <c r="G58" i="9" s="1"/>
  <c r="D25" i="1" s="1"/>
  <c r="A1" i="22"/>
  <c r="A44" i="22" s="1"/>
  <c r="F11" i="14"/>
  <c r="H11" i="14" s="1"/>
  <c r="E47" i="9" s="1"/>
  <c r="G47" i="9" s="1"/>
  <c r="D14" i="1" s="1"/>
  <c r="G20" i="14"/>
  <c r="H20" i="14" s="1"/>
  <c r="E56" i="9" s="1"/>
  <c r="G56" i="9" s="1"/>
  <c r="D23" i="1" s="1"/>
  <c r="F19" i="14"/>
  <c r="H19" i="14" s="1"/>
  <c r="E55" i="9" s="1"/>
  <c r="G55" i="9" s="1"/>
  <c r="D22" i="1" s="1"/>
  <c r="F24" i="14"/>
  <c r="H24" i="14" s="1"/>
  <c r="E60" i="9" s="1"/>
  <c r="G60" i="9" s="1"/>
  <c r="D27" i="1" s="1"/>
  <c r="B1" i="15"/>
  <c r="G8" i="14"/>
  <c r="H8" i="14" s="1"/>
  <c r="E44" i="9" s="1"/>
  <c r="G44" i="9" s="1"/>
  <c r="G23" i="14"/>
  <c r="H23" i="14" s="1"/>
  <c r="E59" i="9" s="1"/>
  <c r="G59" i="9" s="1"/>
  <c r="D26" i="1" s="1"/>
  <c r="F16" i="14"/>
  <c r="H16" i="14" s="1"/>
  <c r="E52" i="9" s="1"/>
  <c r="G52" i="9" s="1"/>
  <c r="D19" i="1" s="1"/>
  <c r="C46" i="14"/>
  <c r="F27" i="14"/>
  <c r="G27" i="14"/>
  <c r="G18" i="14"/>
  <c r="H18" i="14" s="1"/>
  <c r="E54" i="9" s="1"/>
  <c r="G54" i="9" s="1"/>
  <c r="D21" i="1" s="1"/>
  <c r="G26" i="14"/>
  <c r="H26" i="14" s="1"/>
  <c r="E62" i="9" s="1"/>
  <c r="G62" i="9" s="1"/>
  <c r="D29" i="1" s="1"/>
  <c r="F37" i="14"/>
  <c r="G37" i="14"/>
  <c r="F28" i="14"/>
  <c r="G28" i="14"/>
  <c r="F29" i="15"/>
  <c r="G188" i="1"/>
  <c r="F29" i="6"/>
  <c r="F10" i="18"/>
  <c r="A51" i="8"/>
  <c r="A58" i="8"/>
  <c r="A65" i="8"/>
  <c r="A49" i="8"/>
  <c r="A72" i="8"/>
  <c r="A85" i="8"/>
  <c r="A53" i="8"/>
  <c r="A52" i="8"/>
  <c r="A62" i="8"/>
  <c r="A66" i="8"/>
  <c r="A71" i="8"/>
  <c r="A69" i="8"/>
  <c r="A78" i="8"/>
  <c r="A48" i="8"/>
  <c r="A55" i="8"/>
  <c r="I77" i="9"/>
  <c r="F44" i="1" s="1"/>
  <c r="D44" i="1"/>
  <c r="H34" i="14"/>
  <c r="E70" i="9" s="1"/>
  <c r="G70" i="9" s="1"/>
  <c r="D37" i="1" s="1"/>
  <c r="G14" i="14"/>
  <c r="H14" i="14" s="1"/>
  <c r="E50" i="9" s="1"/>
  <c r="G50" i="9" s="1"/>
  <c r="D17" i="1" s="1"/>
  <c r="G17" i="14"/>
  <c r="H17" i="14" s="1"/>
  <c r="E53" i="9" s="1"/>
  <c r="G53" i="9" s="1"/>
  <c r="I65" i="9"/>
  <c r="F32" i="1" s="1"/>
  <c r="E78" i="1" s="1"/>
  <c r="D32" i="1"/>
  <c r="F12" i="14"/>
  <c r="F10" i="14"/>
  <c r="G10" i="14"/>
  <c r="F25" i="14"/>
  <c r="G25" i="14"/>
  <c r="F15" i="14"/>
  <c r="F45" i="14"/>
  <c r="G21" i="14"/>
  <c r="H21" i="14" s="1"/>
  <c r="E57" i="9" s="1"/>
  <c r="G57" i="9" s="1"/>
  <c r="F13" i="14"/>
  <c r="H13" i="14" s="1"/>
  <c r="E49" i="9" s="1"/>
  <c r="G49" i="9" s="1"/>
  <c r="G15" i="14"/>
  <c r="G12" i="14"/>
  <c r="I67" i="9"/>
  <c r="F34" i="1" s="1"/>
  <c r="E80" i="1" s="1"/>
  <c r="G9" i="14"/>
  <c r="I75" i="9"/>
  <c r="F42" i="1" s="1"/>
  <c r="H42" i="1" s="1"/>
  <c r="I71" i="9"/>
  <c r="F38" i="1" s="1"/>
  <c r="E84" i="1" s="1"/>
  <c r="I76" i="9"/>
  <c r="F43" i="1" s="1"/>
  <c r="H43" i="1" s="1"/>
  <c r="E12" i="1"/>
  <c r="E33" i="1"/>
  <c r="I74" i="9"/>
  <c r="F41" i="1" s="1"/>
  <c r="E87" i="1" s="1"/>
  <c r="I68" i="9"/>
  <c r="F35" i="1" s="1"/>
  <c r="E81" i="1" s="1"/>
  <c r="E28" i="1"/>
  <c r="E39" i="1"/>
  <c r="E23" i="1"/>
  <c r="H7" i="14" l="1"/>
  <c r="E43" i="9" s="1"/>
  <c r="G43" i="9" s="1"/>
  <c r="I43" i="9" s="1"/>
  <c r="I52" i="9"/>
  <c r="F19" i="1" s="1"/>
  <c r="E65" i="1" s="1"/>
  <c r="H27" i="14"/>
  <c r="E63" i="9" s="1"/>
  <c r="G63" i="9" s="1"/>
  <c r="D30" i="1" s="1"/>
  <c r="H28" i="14"/>
  <c r="E64" i="9" s="1"/>
  <c r="G64" i="9" s="1"/>
  <c r="I64" i="9" s="1"/>
  <c r="F31" i="1" s="1"/>
  <c r="E77" i="1" s="1"/>
  <c r="I47" i="9"/>
  <c r="F14" i="1" s="1"/>
  <c r="E60" i="1" s="1"/>
  <c r="H37" i="14"/>
  <c r="E73" i="9" s="1"/>
  <c r="G73" i="9" s="1"/>
  <c r="I58" i="9"/>
  <c r="F25" i="1" s="1"/>
  <c r="E71" i="1" s="1"/>
  <c r="H25" i="14"/>
  <c r="E61" i="9" s="1"/>
  <c r="G61" i="9" s="1"/>
  <c r="D28" i="1" s="1"/>
  <c r="I54" i="9"/>
  <c r="F21" i="1" s="1"/>
  <c r="E67" i="1" s="1"/>
  <c r="G36" i="14"/>
  <c r="H36" i="14" s="1"/>
  <c r="E72" i="9" s="1"/>
  <c r="G72" i="9" s="1"/>
  <c r="D39" i="1" s="1"/>
  <c r="H15" i="14"/>
  <c r="E51" i="9" s="1"/>
  <c r="G51" i="9" s="1"/>
  <c r="I51" i="9" s="1"/>
  <c r="F18" i="1" s="1"/>
  <c r="J18" i="1" s="1"/>
  <c r="D157" i="1" s="1"/>
  <c r="H44" i="1"/>
  <c r="E90" i="1"/>
  <c r="H32" i="1"/>
  <c r="J44" i="1"/>
  <c r="E88" i="1"/>
  <c r="H34" i="1"/>
  <c r="H45" i="14"/>
  <c r="E81" i="9" s="1"/>
  <c r="G81" i="9" s="1"/>
  <c r="D48" i="1" s="1"/>
  <c r="I59" i="9"/>
  <c r="F26" i="1" s="1"/>
  <c r="H26" i="1" s="1"/>
  <c r="D16" i="1"/>
  <c r="I49" i="9"/>
  <c r="F16" i="1" s="1"/>
  <c r="E62" i="1" s="1"/>
  <c r="F33" i="14"/>
  <c r="H33" i="14" s="1"/>
  <c r="E69" i="9" s="1"/>
  <c r="G69" i="9" s="1"/>
  <c r="I55" i="9"/>
  <c r="F22" i="1" s="1"/>
  <c r="J22" i="1" s="1"/>
  <c r="D161" i="1" s="1"/>
  <c r="I60" i="9"/>
  <c r="F27" i="1" s="1"/>
  <c r="E73" i="1" s="1"/>
  <c r="J34" i="1"/>
  <c r="D173" i="1" s="1"/>
  <c r="D24" i="1"/>
  <c r="I57" i="9"/>
  <c r="F24" i="1" s="1"/>
  <c r="D20" i="1"/>
  <c r="I53" i="9"/>
  <c r="F20" i="1" s="1"/>
  <c r="J42" i="1"/>
  <c r="D181" i="1" s="1"/>
  <c r="J32" i="1"/>
  <c r="D171" i="1" s="1"/>
  <c r="I70" i="9"/>
  <c r="F37" i="1" s="1"/>
  <c r="E83" i="1" s="1"/>
  <c r="I56" i="9"/>
  <c r="F23" i="1" s="1"/>
  <c r="H12" i="14"/>
  <c r="E48" i="9" s="1"/>
  <c r="G48" i="9" s="1"/>
  <c r="D15" i="1" s="1"/>
  <c r="H9" i="14"/>
  <c r="D11" i="1"/>
  <c r="I44" i="9"/>
  <c r="F11" i="1" s="1"/>
  <c r="H10" i="14"/>
  <c r="E46" i="9" s="1"/>
  <c r="G46" i="9" s="1"/>
  <c r="H30" i="14"/>
  <c r="E66" i="9" s="1"/>
  <c r="G66" i="9" s="1"/>
  <c r="I50" i="9"/>
  <c r="F17" i="1" s="1"/>
  <c r="E63" i="1" s="1"/>
  <c r="H38" i="1"/>
  <c r="I62" i="9"/>
  <c r="F29" i="1" s="1"/>
  <c r="D10" i="1"/>
  <c r="J38" i="1"/>
  <c r="D177" i="1" s="1"/>
  <c r="H35" i="1"/>
  <c r="E89" i="1"/>
  <c r="J43" i="1"/>
  <c r="D182" i="1" s="1"/>
  <c r="J35" i="1"/>
  <c r="D174" i="1" s="1"/>
  <c r="J41" i="1"/>
  <c r="D180" i="1" s="1"/>
  <c r="H41" i="1"/>
  <c r="H19" i="1"/>
  <c r="F10" i="1"/>
  <c r="H10" i="1" l="1"/>
  <c r="J10" i="1"/>
  <c r="J19" i="1"/>
  <c r="D158" i="1" s="1"/>
  <c r="H14" i="1"/>
  <c r="D31" i="1"/>
  <c r="I63" i="9"/>
  <c r="F30" i="1" s="1"/>
  <c r="H30" i="1" s="1"/>
  <c r="J14" i="1"/>
  <c r="D153" i="1" s="1"/>
  <c r="J21" i="1"/>
  <c r="D160" i="1" s="1"/>
  <c r="H31" i="1"/>
  <c r="H25" i="1"/>
  <c r="J31" i="1"/>
  <c r="D170" i="1" s="1"/>
  <c r="D40" i="1"/>
  <c r="I73" i="9"/>
  <c r="F40" i="1" s="1"/>
  <c r="J25" i="1"/>
  <c r="D164" i="1" s="1"/>
  <c r="H21" i="1"/>
  <c r="D18" i="1"/>
  <c r="I61" i="9"/>
  <c r="F28" i="1" s="1"/>
  <c r="E74" i="1" s="1"/>
  <c r="I72" i="9"/>
  <c r="F39" i="1" s="1"/>
  <c r="E85" i="1" s="1"/>
  <c r="D183" i="1"/>
  <c r="E72" i="1"/>
  <c r="J16" i="1"/>
  <c r="D155" i="1" s="1"/>
  <c r="H37" i="1"/>
  <c r="H16" i="1"/>
  <c r="J17" i="1"/>
  <c r="D156" i="1" s="1"/>
  <c r="H17" i="1"/>
  <c r="I81" i="9"/>
  <c r="F48" i="1" s="1"/>
  <c r="J26" i="1"/>
  <c r="D165" i="1" s="1"/>
  <c r="I69" i="9"/>
  <c r="F36" i="1" s="1"/>
  <c r="E82" i="1" s="1"/>
  <c r="D36" i="1"/>
  <c r="E68" i="1"/>
  <c r="H22" i="1"/>
  <c r="H27" i="1"/>
  <c r="J27" i="1"/>
  <c r="D166" i="1" s="1"/>
  <c r="J37" i="1"/>
  <c r="D176" i="1" s="1"/>
  <c r="E70" i="1"/>
  <c r="J24" i="1"/>
  <c r="D163" i="1" s="1"/>
  <c r="H23" i="1"/>
  <c r="J23" i="1"/>
  <c r="D162" i="1" s="1"/>
  <c r="E69" i="1"/>
  <c r="H24" i="1"/>
  <c r="I48" i="9"/>
  <c r="F15" i="1" s="1"/>
  <c r="H15" i="1" s="1"/>
  <c r="E66" i="1"/>
  <c r="J20" i="1"/>
  <c r="D159" i="1" s="1"/>
  <c r="H20" i="1"/>
  <c r="D33" i="1"/>
  <c r="I66" i="9"/>
  <c r="F33" i="1" s="1"/>
  <c r="E64" i="1"/>
  <c r="D13" i="1"/>
  <c r="I46" i="9"/>
  <c r="F13" i="1" s="1"/>
  <c r="E45" i="9"/>
  <c r="H46" i="14"/>
  <c r="H18" i="1"/>
  <c r="E75" i="1"/>
  <c r="H29" i="1"/>
  <c r="J29" i="1"/>
  <c r="D168" i="1" s="1"/>
  <c r="E57" i="1"/>
  <c r="J11" i="1"/>
  <c r="D150" i="1" s="1"/>
  <c r="H11" i="1"/>
  <c r="E56" i="1"/>
  <c r="J30" i="1" l="1"/>
  <c r="D169" i="1" s="1"/>
  <c r="E76" i="1"/>
  <c r="H28" i="1"/>
  <c r="E86" i="1"/>
  <c r="J40" i="1"/>
  <c r="D179" i="1" s="1"/>
  <c r="H40" i="1"/>
  <c r="J28" i="1"/>
  <c r="D167" i="1" s="1"/>
  <c r="J39" i="1"/>
  <c r="D178" i="1" s="1"/>
  <c r="H39" i="1"/>
  <c r="J48" i="1"/>
  <c r="D187" i="1" s="1"/>
  <c r="H48" i="1"/>
  <c r="E94" i="1"/>
  <c r="J36" i="1"/>
  <c r="D175" i="1" s="1"/>
  <c r="H36" i="1"/>
  <c r="J15" i="1"/>
  <c r="D154" i="1" s="1"/>
  <c r="E61" i="1"/>
  <c r="E79" i="1"/>
  <c r="J33" i="1"/>
  <c r="D172" i="1" s="1"/>
  <c r="H33" i="1"/>
  <c r="G45" i="9"/>
  <c r="E82" i="9"/>
  <c r="E59" i="1"/>
  <c r="J13" i="1"/>
  <c r="D152" i="1" s="1"/>
  <c r="H13" i="1"/>
  <c r="D149" i="1"/>
  <c r="D12" i="1" l="1"/>
  <c r="D49" i="1" s="1"/>
  <c r="I45" i="9"/>
  <c r="G82" i="9"/>
  <c r="F7" i="19" l="1"/>
  <c r="F7" i="18"/>
  <c r="F12" i="1"/>
  <c r="F49" i="1" s="1"/>
  <c r="I82" i="9"/>
  <c r="F8" i="19" l="1"/>
  <c r="C8" i="15" s="1"/>
  <c r="C48" i="15" s="1"/>
  <c r="F8" i="18"/>
  <c r="C8" i="6" s="1"/>
  <c r="C48" i="6" s="1"/>
  <c r="E58" i="1"/>
  <c r="F56" i="1" s="1" a="1"/>
  <c r="H12" i="1"/>
  <c r="H49" i="1" s="1"/>
  <c r="J12" i="1"/>
  <c r="J49" i="1" s="1"/>
  <c r="D3" i="1"/>
  <c r="C4" i="6"/>
  <c r="B48" i="6" s="1"/>
  <c r="F3" i="1"/>
  <c r="C4" i="15"/>
  <c r="B48" i="15" s="1"/>
  <c r="F56" i="1" l="1"/>
  <c r="F60" i="1"/>
  <c r="F64" i="1"/>
  <c r="F68" i="1"/>
  <c r="F72" i="1"/>
  <c r="F76" i="1"/>
  <c r="F80" i="1"/>
  <c r="F84" i="1"/>
  <c r="F88" i="1"/>
  <c r="F92" i="1"/>
  <c r="F59" i="1"/>
  <c r="F63" i="1"/>
  <c r="F67" i="1"/>
  <c r="F71" i="1"/>
  <c r="F75" i="1"/>
  <c r="F79" i="1"/>
  <c r="F83" i="1"/>
  <c r="F87" i="1"/>
  <c r="F91" i="1"/>
  <c r="F57" i="1"/>
  <c r="F61" i="1"/>
  <c r="F65" i="1"/>
  <c r="F69" i="1"/>
  <c r="F73" i="1"/>
  <c r="F77" i="1"/>
  <c r="F81" i="1"/>
  <c r="F85" i="1"/>
  <c r="F89" i="1"/>
  <c r="F93" i="1"/>
  <c r="F58" i="1"/>
  <c r="F62" i="1"/>
  <c r="F66" i="1"/>
  <c r="F70" i="1"/>
  <c r="F74" i="1"/>
  <c r="F78" i="1"/>
  <c r="F82" i="1"/>
  <c r="F86" i="1"/>
  <c r="F90" i="1"/>
  <c r="F94" i="1"/>
  <c r="E95" i="1"/>
  <c r="H17" i="19"/>
  <c r="D10" i="15" s="1"/>
  <c r="F49" i="15" s="1"/>
  <c r="H17" i="18"/>
  <c r="D10" i="6" s="1"/>
  <c r="F49" i="6" s="1"/>
  <c r="F17" i="18"/>
  <c r="F17" i="19"/>
  <c r="D151" i="1"/>
  <c r="D188" i="1" s="1"/>
  <c r="F95" i="1" l="1"/>
  <c r="H63" i="1"/>
  <c r="E110" i="1" s="1"/>
  <c r="H65" i="1"/>
  <c r="E112" i="1" s="1"/>
  <c r="H90" i="1"/>
  <c r="E137" i="1" s="1"/>
  <c r="H72" i="1"/>
  <c r="E119" i="1" s="1"/>
  <c r="H62" i="1"/>
  <c r="E109" i="1" s="1"/>
  <c r="H73" i="1"/>
  <c r="E120" i="1" s="1"/>
  <c r="H59" i="1"/>
  <c r="E106" i="1" s="1"/>
  <c r="H80" i="1"/>
  <c r="E127" i="1" s="1"/>
  <c r="H93" i="1"/>
  <c r="E140" i="1" s="1"/>
  <c r="H79" i="1"/>
  <c r="E126" i="1" s="1"/>
  <c r="H81" i="1"/>
  <c r="E128" i="1" s="1"/>
  <c r="H67" i="1"/>
  <c r="E114" i="1" s="1"/>
  <c r="H88" i="1"/>
  <c r="E135" i="1" s="1"/>
  <c r="H78" i="1"/>
  <c r="E125" i="1" s="1"/>
  <c r="H60" i="1"/>
  <c r="E107" i="1" s="1"/>
  <c r="H89" i="1"/>
  <c r="E136" i="1" s="1"/>
  <c r="H75" i="1"/>
  <c r="E122" i="1" s="1"/>
  <c r="H57" i="1"/>
  <c r="E104" i="1" s="1"/>
  <c r="H70" i="1"/>
  <c r="E117" i="1" s="1"/>
  <c r="H68" i="1"/>
  <c r="E115" i="1" s="1"/>
  <c r="H58" i="1"/>
  <c r="E105" i="1" s="1"/>
  <c r="H83" i="1"/>
  <c r="E130" i="1" s="1"/>
  <c r="H69" i="1"/>
  <c r="E116" i="1" s="1"/>
  <c r="H94" i="1"/>
  <c r="E141" i="1" s="1"/>
  <c r="H76" i="1"/>
  <c r="E123" i="1" s="1"/>
  <c r="H66" i="1"/>
  <c r="E113" i="1" s="1"/>
  <c r="H91" i="1"/>
  <c r="E138" i="1" s="1"/>
  <c r="H61" i="1"/>
  <c r="E108" i="1" s="1"/>
  <c r="H86" i="1"/>
  <c r="E133" i="1" s="1"/>
  <c r="H84" i="1"/>
  <c r="E131" i="1" s="1"/>
  <c r="H74" i="1"/>
  <c r="E121" i="1" s="1"/>
  <c r="H85" i="1"/>
  <c r="E132" i="1" s="1"/>
  <c r="H71" i="1"/>
  <c r="E118" i="1" s="1"/>
  <c r="H92" i="1"/>
  <c r="E139" i="1" s="1"/>
  <c r="H82" i="1"/>
  <c r="E129" i="1" s="1"/>
  <c r="J17" i="19"/>
  <c r="E12" i="15" s="1"/>
  <c r="I50" i="15" s="1"/>
  <c r="J17" i="18"/>
  <c r="E12" i="6" s="1"/>
  <c r="I50" i="6" s="1"/>
  <c r="H77" i="1"/>
  <c r="E124" i="1" s="1"/>
  <c r="H64" i="1"/>
  <c r="E111" i="1" s="1"/>
  <c r="H87" i="1"/>
  <c r="E134" i="1" s="1"/>
  <c r="H56" i="1" l="1"/>
  <c r="H95" i="1" s="1"/>
  <c r="E103" i="1" l="1"/>
  <c r="F103" i="1" s="1" a="1"/>
  <c r="C16" i="15"/>
  <c r="C16" i="6"/>
  <c r="F103" i="1" l="1"/>
  <c r="F104" i="1"/>
  <c r="F108" i="1"/>
  <c r="F112" i="1"/>
  <c r="F116" i="1"/>
  <c r="F120" i="1"/>
  <c r="F124" i="1"/>
  <c r="F128" i="1"/>
  <c r="F132" i="1"/>
  <c r="F136" i="1"/>
  <c r="F140" i="1"/>
  <c r="F105" i="1"/>
  <c r="F109" i="1"/>
  <c r="F113" i="1"/>
  <c r="F117" i="1"/>
  <c r="F121" i="1"/>
  <c r="F125" i="1"/>
  <c r="F129" i="1"/>
  <c r="F133" i="1"/>
  <c r="F137" i="1"/>
  <c r="F141" i="1"/>
  <c r="F106" i="1"/>
  <c r="F110" i="1"/>
  <c r="F114" i="1"/>
  <c r="F118" i="1"/>
  <c r="F122" i="1"/>
  <c r="F126" i="1"/>
  <c r="F130" i="1"/>
  <c r="F134" i="1"/>
  <c r="F138" i="1"/>
  <c r="F107" i="1"/>
  <c r="F111" i="1"/>
  <c r="F115" i="1"/>
  <c r="F119" i="1"/>
  <c r="F123" i="1"/>
  <c r="F127" i="1"/>
  <c r="F131" i="1"/>
  <c r="F135" i="1"/>
  <c r="F139" i="1"/>
  <c r="C20" i="6"/>
  <c r="C20" i="15"/>
  <c r="E142" i="1"/>
  <c r="B39" i="22" l="1"/>
  <c r="B82" i="22" s="1"/>
  <c r="B39" i="8"/>
  <c r="B40" i="8"/>
  <c r="B40" i="22"/>
  <c r="B83" i="22" s="1"/>
  <c r="B41" i="22"/>
  <c r="B84" i="22" s="1"/>
  <c r="B41" i="8"/>
  <c r="H138" i="1"/>
  <c r="J138" i="1"/>
  <c r="H139" i="1"/>
  <c r="J139" i="1"/>
  <c r="J140" i="1"/>
  <c r="H140" i="1"/>
  <c r="J109" i="1"/>
  <c r="E155" i="1" s="1"/>
  <c r="F155" i="1" s="1"/>
  <c r="B10" i="8"/>
  <c r="H109" i="1"/>
  <c r="B10" i="22"/>
  <c r="B53" i="22" s="1"/>
  <c r="H120" i="1"/>
  <c r="J120" i="1"/>
  <c r="E166" i="1" s="1"/>
  <c r="F166" i="1" s="1"/>
  <c r="B21" i="22"/>
  <c r="B64" i="22" s="1"/>
  <c r="B21" i="8"/>
  <c r="B17" i="22"/>
  <c r="B60" i="22" s="1"/>
  <c r="B17" i="8"/>
  <c r="H116" i="1"/>
  <c r="J116" i="1"/>
  <c r="E162" i="1" s="1"/>
  <c r="F162" i="1" s="1"/>
  <c r="B35" i="22"/>
  <c r="B78" i="22" s="1"/>
  <c r="J134" i="1"/>
  <c r="E180" i="1" s="1"/>
  <c r="F180" i="1" s="1"/>
  <c r="H134" i="1"/>
  <c r="B35" i="8"/>
  <c r="B24" i="22"/>
  <c r="B67" i="22" s="1"/>
  <c r="H123" i="1"/>
  <c r="B24" i="8"/>
  <c r="J123" i="1"/>
  <c r="E169" i="1" s="1"/>
  <c r="F169" i="1" s="1"/>
  <c r="H103" i="1"/>
  <c r="B4" i="8"/>
  <c r="F142" i="1"/>
  <c r="J103" i="1"/>
  <c r="B4" i="22"/>
  <c r="B19" i="8"/>
  <c r="H118" i="1"/>
  <c r="B19" i="22"/>
  <c r="B62" i="22" s="1"/>
  <c r="J118" i="1"/>
  <c r="E164" i="1" s="1"/>
  <c r="F164" i="1" s="1"/>
  <c r="H130" i="1"/>
  <c r="B31" i="22"/>
  <c r="B74" i="22" s="1"/>
  <c r="B31" i="8"/>
  <c r="J130" i="1"/>
  <c r="E176" i="1" s="1"/>
  <c r="F176" i="1" s="1"/>
  <c r="H108" i="1"/>
  <c r="B9" i="8"/>
  <c r="B9" i="22"/>
  <c r="B52" i="22" s="1"/>
  <c r="J108" i="1"/>
  <c r="E154" i="1" s="1"/>
  <c r="F154" i="1" s="1"/>
  <c r="H135" i="1"/>
  <c r="B36" i="8"/>
  <c r="B36" i="22"/>
  <c r="B79" i="22" s="1"/>
  <c r="J135" i="1"/>
  <c r="E181" i="1" s="1"/>
  <c r="F181" i="1" s="1"/>
  <c r="B16" i="22"/>
  <c r="B59" i="22" s="1"/>
  <c r="J115" i="1"/>
  <c r="E161" i="1" s="1"/>
  <c r="F161" i="1" s="1"/>
  <c r="H115" i="1"/>
  <c r="B16" i="8"/>
  <c r="B37" i="22"/>
  <c r="B80" i="22" s="1"/>
  <c r="J136" i="1"/>
  <c r="E182" i="1" s="1"/>
  <c r="F182" i="1" s="1"/>
  <c r="B37" i="8"/>
  <c r="H136" i="1"/>
  <c r="J129" i="1"/>
  <c r="E175" i="1" s="1"/>
  <c r="F175" i="1" s="1"/>
  <c r="B30" i="8"/>
  <c r="H129" i="1"/>
  <c r="B30" i="22"/>
  <c r="B73" i="22" s="1"/>
  <c r="B29" i="8"/>
  <c r="B29" i="22"/>
  <c r="B72" i="22" s="1"/>
  <c r="H128" i="1"/>
  <c r="J128" i="1"/>
  <c r="E174" i="1" s="1"/>
  <c r="F174" i="1" s="1"/>
  <c r="J106" i="1"/>
  <c r="E152" i="1" s="1"/>
  <c r="F152" i="1" s="1"/>
  <c r="B7" i="22"/>
  <c r="B50" i="22" s="1"/>
  <c r="H106" i="1"/>
  <c r="B7" i="8"/>
  <c r="B13" i="8"/>
  <c r="H112" i="1"/>
  <c r="J112" i="1"/>
  <c r="E158" i="1" s="1"/>
  <c r="F158" i="1" s="1"/>
  <c r="B13" i="22"/>
  <c r="B56" i="22" s="1"/>
  <c r="B20" i="8"/>
  <c r="J119" i="1"/>
  <c r="E165" i="1" s="1"/>
  <c r="F165" i="1" s="1"/>
  <c r="B20" i="22"/>
  <c r="B63" i="22" s="1"/>
  <c r="H119" i="1"/>
  <c r="B23" i="22"/>
  <c r="B66" i="22" s="1"/>
  <c r="H122" i="1"/>
  <c r="B23" i="8"/>
  <c r="J122" i="1"/>
  <c r="E168" i="1" s="1"/>
  <c r="F168" i="1" s="1"/>
  <c r="H124" i="1"/>
  <c r="B25" i="8"/>
  <c r="B25" i="22"/>
  <c r="B68" i="22" s="1"/>
  <c r="J124" i="1"/>
  <c r="E170" i="1" s="1"/>
  <c r="F170" i="1" s="1"/>
  <c r="H137" i="1"/>
  <c r="J137" i="1"/>
  <c r="B38" i="8"/>
  <c r="B38" i="22"/>
  <c r="B81" i="22" s="1"/>
  <c r="B32" i="8"/>
  <c r="B32" i="22"/>
  <c r="B75" i="22" s="1"/>
  <c r="J131" i="1"/>
  <c r="E177" i="1" s="1"/>
  <c r="F177" i="1" s="1"/>
  <c r="H131" i="1"/>
  <c r="J127" i="1"/>
  <c r="E173" i="1" s="1"/>
  <c r="F173" i="1" s="1"/>
  <c r="H127" i="1"/>
  <c r="B28" i="8"/>
  <c r="B28" i="22"/>
  <c r="B71" i="22" s="1"/>
  <c r="J104" i="1"/>
  <c r="E150" i="1" s="1"/>
  <c r="F150" i="1" s="1"/>
  <c r="B5" i="8"/>
  <c r="B5" i="22"/>
  <c r="B48" i="22" s="1"/>
  <c r="H104" i="1"/>
  <c r="B18" i="8"/>
  <c r="B18" i="22"/>
  <c r="B61" i="22" s="1"/>
  <c r="J117" i="1"/>
  <c r="E163" i="1" s="1"/>
  <c r="F163" i="1" s="1"/>
  <c r="H117" i="1"/>
  <c r="J132" i="1"/>
  <c r="E178" i="1" s="1"/>
  <c r="F178" i="1" s="1"/>
  <c r="B33" i="22"/>
  <c r="B76" i="22" s="1"/>
  <c r="B33" i="8"/>
  <c r="H132" i="1"/>
  <c r="H107" i="1"/>
  <c r="B8" i="22"/>
  <c r="B51" i="22" s="1"/>
  <c r="J107" i="1"/>
  <c r="E153" i="1" s="1"/>
  <c r="F153" i="1" s="1"/>
  <c r="B8" i="8"/>
  <c r="B42" i="22"/>
  <c r="B85" i="22" s="1"/>
  <c r="H141" i="1"/>
  <c r="B42" i="8"/>
  <c r="J141" i="1"/>
  <c r="E187" i="1" s="1"/>
  <c r="F187" i="1" s="1"/>
  <c r="J121" i="1"/>
  <c r="E167" i="1" s="1"/>
  <c r="F167" i="1" s="1"/>
  <c r="H121" i="1"/>
  <c r="B22" i="8"/>
  <c r="B22" i="22"/>
  <c r="B65" i="22" s="1"/>
  <c r="H126" i="1"/>
  <c r="B27" i="8"/>
  <c r="B27" i="22"/>
  <c r="B70" i="22" s="1"/>
  <c r="J126" i="1"/>
  <c r="E172" i="1" s="1"/>
  <c r="F172" i="1" s="1"/>
  <c r="B12" i="8"/>
  <c r="B12" i="22"/>
  <c r="B55" i="22" s="1"/>
  <c r="J111" i="1"/>
  <c r="E157" i="1" s="1"/>
  <c r="F157" i="1" s="1"/>
  <c r="H111" i="1"/>
  <c r="B11" i="22"/>
  <c r="B54" i="22" s="1"/>
  <c r="H110" i="1"/>
  <c r="B11" i="8"/>
  <c r="J110" i="1"/>
  <c r="E156" i="1" s="1"/>
  <c r="F156" i="1" s="1"/>
  <c r="B15" i="8"/>
  <c r="B15" i="22"/>
  <c r="B58" i="22" s="1"/>
  <c r="H114" i="1"/>
  <c r="J114" i="1"/>
  <c r="E160" i="1" s="1"/>
  <c r="F160" i="1" s="1"/>
  <c r="H105" i="1"/>
  <c r="J105" i="1"/>
  <c r="E151" i="1" s="1"/>
  <c r="F151" i="1" s="1"/>
  <c r="B6" i="22"/>
  <c r="B49" i="22" s="1"/>
  <c r="B6" i="8"/>
  <c r="E6" i="8" s="1"/>
  <c r="B14" i="22"/>
  <c r="B57" i="22" s="1"/>
  <c r="J113" i="1"/>
  <c r="E159" i="1" s="1"/>
  <c r="F159" i="1" s="1"/>
  <c r="H113" i="1"/>
  <c r="B14" i="8"/>
  <c r="J125" i="1"/>
  <c r="E171" i="1" s="1"/>
  <c r="F171" i="1" s="1"/>
  <c r="H125" i="1"/>
  <c r="B26" i="22"/>
  <c r="B69" i="22" s="1"/>
  <c r="B26" i="8"/>
  <c r="J133" i="1"/>
  <c r="E179" i="1" s="1"/>
  <c r="F179" i="1" s="1"/>
  <c r="H133" i="1"/>
  <c r="B34" i="22"/>
  <c r="B77" i="22" s="1"/>
  <c r="B34" i="8"/>
  <c r="E40" i="8" l="1"/>
  <c r="B83" i="8"/>
  <c r="E83" i="8" s="1"/>
  <c r="E41" i="8"/>
  <c r="B84" i="8"/>
  <c r="E84" i="8" s="1"/>
  <c r="B82" i="8"/>
  <c r="E82" i="8" s="1"/>
  <c r="E39" i="8"/>
  <c r="E185" i="1"/>
  <c r="F185" i="1" s="1"/>
  <c r="E184" i="1"/>
  <c r="F184" i="1" s="1"/>
  <c r="E183" i="1"/>
  <c r="F183" i="1" s="1"/>
  <c r="E186" i="1"/>
  <c r="F186" i="1" s="1"/>
  <c r="H142" i="1"/>
  <c r="H18" i="19" s="1"/>
  <c r="D26" i="15" s="1"/>
  <c r="G49" i="15" s="1"/>
  <c r="E11" i="8"/>
  <c r="B54" i="8"/>
  <c r="E54" i="8" s="1"/>
  <c r="B65" i="8"/>
  <c r="E65" i="8" s="1"/>
  <c r="E22" i="8"/>
  <c r="E42" i="8"/>
  <c r="B85" i="8"/>
  <c r="E85" i="8" s="1"/>
  <c r="B76" i="8"/>
  <c r="E76" i="8" s="1"/>
  <c r="E33" i="8"/>
  <c r="B71" i="8"/>
  <c r="E71" i="8" s="1"/>
  <c r="E28" i="8"/>
  <c r="B81" i="8"/>
  <c r="E81" i="8" s="1"/>
  <c r="E38" i="8"/>
  <c r="B66" i="8"/>
  <c r="E66" i="8" s="1"/>
  <c r="E23" i="8"/>
  <c r="E37" i="8"/>
  <c r="B80" i="8"/>
  <c r="E80" i="8" s="1"/>
  <c r="E31" i="8"/>
  <c r="B74" i="8"/>
  <c r="E74" i="8" s="1"/>
  <c r="E149" i="1"/>
  <c r="F149" i="1" s="1"/>
  <c r="J142" i="1"/>
  <c r="B78" i="8"/>
  <c r="E78" i="8" s="1"/>
  <c r="E35" i="8"/>
  <c r="E21" i="8"/>
  <c r="B64" i="8"/>
  <c r="E64" i="8" s="1"/>
  <c r="B70" i="8"/>
  <c r="E70" i="8" s="1"/>
  <c r="E27" i="8"/>
  <c r="E5" i="8"/>
  <c r="B48" i="8"/>
  <c r="E48" i="8" s="1"/>
  <c r="E25" i="8"/>
  <c r="B68" i="8"/>
  <c r="E68" i="8" s="1"/>
  <c r="B73" i="8"/>
  <c r="E73" i="8" s="1"/>
  <c r="E30" i="8"/>
  <c r="B79" i="8"/>
  <c r="E79" i="8" s="1"/>
  <c r="E36" i="8"/>
  <c r="B52" i="8"/>
  <c r="E52" i="8" s="1"/>
  <c r="E9" i="8"/>
  <c r="F18" i="19"/>
  <c r="C24" i="15" s="1"/>
  <c r="D48" i="15" s="1"/>
  <c r="F18" i="18"/>
  <c r="C24" i="6" s="1"/>
  <c r="D48" i="6" s="1"/>
  <c r="B67" i="8"/>
  <c r="E67" i="8" s="1"/>
  <c r="E24" i="8"/>
  <c r="B58" i="8"/>
  <c r="E58" i="8" s="1"/>
  <c r="E15" i="8"/>
  <c r="E12" i="8"/>
  <c r="B55" i="8"/>
  <c r="E55" i="8" s="1"/>
  <c r="B61" i="8"/>
  <c r="E61" i="8" s="1"/>
  <c r="E18" i="8"/>
  <c r="E32" i="8"/>
  <c r="B75" i="8"/>
  <c r="E75" i="8" s="1"/>
  <c r="E20" i="8"/>
  <c r="B63" i="8"/>
  <c r="E63" i="8" s="1"/>
  <c r="B56" i="8"/>
  <c r="E56" i="8" s="1"/>
  <c r="E13" i="8"/>
  <c r="E29" i="8"/>
  <c r="B72" i="8"/>
  <c r="E72" i="8" s="1"/>
  <c r="E19" i="8"/>
  <c r="B62" i="8"/>
  <c r="E62" i="8" s="1"/>
  <c r="B47" i="8"/>
  <c r="B43" i="8"/>
  <c r="E4" i="8"/>
  <c r="E17" i="8"/>
  <c r="B60" i="8"/>
  <c r="E60" i="8" s="1"/>
  <c r="B53" i="8"/>
  <c r="E53" i="8" s="1"/>
  <c r="E10" i="8"/>
  <c r="E34" i="8"/>
  <c r="B77" i="8"/>
  <c r="E77" i="8" s="1"/>
  <c r="B69" i="8"/>
  <c r="E69" i="8" s="1"/>
  <c r="E26" i="8"/>
  <c r="E14" i="8"/>
  <c r="B57" i="8"/>
  <c r="E57" i="8" s="1"/>
  <c r="B49" i="8"/>
  <c r="E49" i="8" s="1"/>
  <c r="E8" i="8"/>
  <c r="B51" i="8"/>
  <c r="E51" i="8" s="1"/>
  <c r="E7" i="8"/>
  <c r="B50" i="8"/>
  <c r="E50" i="8" s="1"/>
  <c r="B59" i="8"/>
  <c r="E59" i="8" s="1"/>
  <c r="E16" i="8"/>
  <c r="B47" i="22"/>
  <c r="B86" i="22" s="1"/>
  <c r="B43" i="22"/>
  <c r="H18" i="18" l="1"/>
  <c r="D26" i="6" s="1"/>
  <c r="G49" i="6" s="1"/>
  <c r="E43" i="8"/>
  <c r="J18" i="18"/>
  <c r="E28" i="6" s="1"/>
  <c r="J50" i="6" s="1"/>
  <c r="J18" i="19"/>
  <c r="E28" i="15" s="1"/>
  <c r="J50" i="15" s="1"/>
  <c r="E188" i="1"/>
  <c r="F188" i="1" s="1"/>
  <c r="H188" i="1" s="1"/>
  <c r="B86" i="8"/>
  <c r="E47" i="8"/>
  <c r="E86" i="8" s="1"/>
  <c r="K185" i="1" l="1"/>
  <c r="M185" i="1" s="1"/>
  <c r="K184" i="1"/>
  <c r="M184" i="1" s="1"/>
  <c r="K186" i="1"/>
  <c r="M186" i="1" s="1"/>
  <c r="K153" i="1"/>
  <c r="M153" i="1" s="1"/>
  <c r="K183" i="1"/>
  <c r="M183" i="1" s="1"/>
  <c r="D276" i="1" s="1"/>
  <c r="D323" i="1" s="1"/>
  <c r="F323" i="1" s="1"/>
  <c r="K149" i="1"/>
  <c r="M149" i="1" s="1"/>
  <c r="K163" i="1"/>
  <c r="M163" i="1" s="1"/>
  <c r="K177" i="1"/>
  <c r="M177" i="1" s="1"/>
  <c r="K165" i="1"/>
  <c r="M165" i="1" s="1"/>
  <c r="K157" i="1"/>
  <c r="M157" i="1" s="1"/>
  <c r="K156" i="1"/>
  <c r="M156" i="1" s="1"/>
  <c r="K173" i="1"/>
  <c r="M173" i="1" s="1"/>
  <c r="K154" i="1"/>
  <c r="M154" i="1" s="1"/>
  <c r="K155" i="1"/>
  <c r="M155" i="1" s="1"/>
  <c r="K175" i="1"/>
  <c r="M175" i="1" s="1"/>
  <c r="K167" i="1"/>
  <c r="M167" i="1" s="1"/>
  <c r="K150" i="1"/>
  <c r="M150" i="1" s="1"/>
  <c r="K166" i="1"/>
  <c r="M166" i="1" s="1"/>
  <c r="K168" i="1"/>
  <c r="M168" i="1" s="1"/>
  <c r="K174" i="1"/>
  <c r="M174" i="1" s="1"/>
  <c r="K171" i="1"/>
  <c r="M171" i="1" s="1"/>
  <c r="K158" i="1"/>
  <c r="M158" i="1" s="1"/>
  <c r="K159" i="1"/>
  <c r="M159" i="1" s="1"/>
  <c r="K152" i="1"/>
  <c r="M152" i="1" s="1"/>
  <c r="D245" i="1" s="1"/>
  <c r="K182" i="1"/>
  <c r="M182" i="1" s="1"/>
  <c r="K178" i="1"/>
  <c r="M178" i="1" s="1"/>
  <c r="K161" i="1"/>
  <c r="M161" i="1" s="1"/>
  <c r="K181" i="1"/>
  <c r="M181" i="1" s="1"/>
  <c r="K176" i="1"/>
  <c r="M176" i="1" s="1"/>
  <c r="K169" i="1"/>
  <c r="M169" i="1" s="1"/>
  <c r="K170" i="1"/>
  <c r="M170" i="1" s="1"/>
  <c r="F32" i="15"/>
  <c r="K160" i="1"/>
  <c r="M160" i="1" s="1"/>
  <c r="K187" i="1"/>
  <c r="M187" i="1" s="1"/>
  <c r="F32" i="6"/>
  <c r="K151" i="1"/>
  <c r="M151" i="1" s="1"/>
  <c r="K180" i="1"/>
  <c r="M180" i="1" s="1"/>
  <c r="K162" i="1"/>
  <c r="M162" i="1" s="1"/>
  <c r="K179" i="1"/>
  <c r="M179" i="1" s="1"/>
  <c r="K172" i="1"/>
  <c r="M172" i="1" s="1"/>
  <c r="K164" i="1"/>
  <c r="M164" i="1" s="1"/>
  <c r="D233" i="1" l="1"/>
  <c r="D279" i="1"/>
  <c r="D326" i="1" s="1"/>
  <c r="D231" i="1"/>
  <c r="D277" i="1"/>
  <c r="D324" i="1" s="1"/>
  <c r="F324" i="1" s="1"/>
  <c r="D232" i="1"/>
  <c r="D278" i="1"/>
  <c r="D325" i="1" s="1"/>
  <c r="F325" i="1" s="1"/>
  <c r="D226" i="1"/>
  <c r="H226" i="1" s="1"/>
  <c r="D272" i="1"/>
  <c r="D319" i="1" s="1"/>
  <c r="F319" i="1" s="1"/>
  <c r="D217" i="1"/>
  <c r="D263" i="1"/>
  <c r="D310" i="1" s="1"/>
  <c r="F310" i="1" s="1"/>
  <c r="D254" i="1"/>
  <c r="D301" i="1" s="1"/>
  <c r="F301" i="1" s="1"/>
  <c r="D208" i="1"/>
  <c r="D252" i="1"/>
  <c r="D299" i="1" s="1"/>
  <c r="F299" i="1" s="1"/>
  <c r="D206" i="1"/>
  <c r="D215" i="1"/>
  <c r="D261" i="1"/>
  <c r="D308" i="1" s="1"/>
  <c r="F308" i="1" s="1"/>
  <c r="D222" i="1"/>
  <c r="D268" i="1"/>
  <c r="D315" i="1" s="1"/>
  <c r="F315" i="1" s="1"/>
  <c r="D203" i="1"/>
  <c r="D249" i="1"/>
  <c r="D296" i="1" s="1"/>
  <c r="F296" i="1" s="1"/>
  <c r="D210" i="1"/>
  <c r="D256" i="1"/>
  <c r="D303" i="1" s="1"/>
  <c r="F303" i="1" s="1"/>
  <c r="D255" i="1"/>
  <c r="D302" i="1" s="1"/>
  <c r="F302" i="1" s="1"/>
  <c r="D209" i="1"/>
  <c r="D234" i="1"/>
  <c r="D280" i="1"/>
  <c r="D327" i="1" s="1"/>
  <c r="D262" i="1"/>
  <c r="D309" i="1" s="1"/>
  <c r="F309" i="1" s="1"/>
  <c r="D216" i="1"/>
  <c r="D225" i="1"/>
  <c r="D271" i="1"/>
  <c r="D318" i="1" s="1"/>
  <c r="F318" i="1" s="1"/>
  <c r="D205" i="1"/>
  <c r="D251" i="1"/>
  <c r="D298" i="1" s="1"/>
  <c r="F298" i="1" s="1"/>
  <c r="D259" i="1"/>
  <c r="D306" i="1" s="1"/>
  <c r="F306" i="1" s="1"/>
  <c r="D213" i="1"/>
  <c r="D202" i="1"/>
  <c r="D248" i="1"/>
  <c r="D295" i="1" s="1"/>
  <c r="F295" i="1" s="1"/>
  <c r="D250" i="1"/>
  <c r="D297" i="1" s="1"/>
  <c r="F297" i="1" s="1"/>
  <c r="D204" i="1"/>
  <c r="D242" i="1"/>
  <c r="D289" i="1" s="1"/>
  <c r="F289" i="1" s="1"/>
  <c r="M188" i="1"/>
  <c r="D196" i="1"/>
  <c r="D211" i="1"/>
  <c r="D257" i="1"/>
  <c r="D304" i="1" s="1"/>
  <c r="F304" i="1" s="1"/>
  <c r="D227" i="1"/>
  <c r="H227" i="1" s="1"/>
  <c r="D273" i="1"/>
  <c r="D320" i="1" s="1"/>
  <c r="F320" i="1" s="1"/>
  <c r="D253" i="1"/>
  <c r="D300" i="1" s="1"/>
  <c r="F300" i="1" s="1"/>
  <c r="D207" i="1"/>
  <c r="D223" i="1"/>
  <c r="D269" i="1"/>
  <c r="D316" i="1" s="1"/>
  <c r="F316" i="1" s="1"/>
  <c r="D229" i="1"/>
  <c r="H229" i="1" s="1"/>
  <c r="D275" i="1"/>
  <c r="D322" i="1" s="1"/>
  <c r="F322" i="1" s="1"/>
  <c r="D218" i="1"/>
  <c r="D264" i="1"/>
  <c r="D311" i="1" s="1"/>
  <c r="F311" i="1" s="1"/>
  <c r="D243" i="1"/>
  <c r="D290" i="1" s="1"/>
  <c r="F290" i="1" s="1"/>
  <c r="D197" i="1"/>
  <c r="D247" i="1"/>
  <c r="D294" i="1" s="1"/>
  <c r="F294" i="1" s="1"/>
  <c r="D201" i="1"/>
  <c r="D212" i="1"/>
  <c r="D258" i="1"/>
  <c r="D305" i="1" s="1"/>
  <c r="F305" i="1" s="1"/>
  <c r="D230" i="1"/>
  <c r="H230" i="1" s="1"/>
  <c r="D219" i="1"/>
  <c r="D265" i="1"/>
  <c r="D312" i="1" s="1"/>
  <c r="F312" i="1" s="1"/>
  <c r="D244" i="1"/>
  <c r="D291" i="1" s="1"/>
  <c r="F291" i="1" s="1"/>
  <c r="D198" i="1"/>
  <c r="D274" i="1"/>
  <c r="D321" i="1" s="1"/>
  <c r="F321" i="1" s="1"/>
  <c r="D228" i="1"/>
  <c r="H228" i="1" s="1"/>
  <c r="D292" i="1"/>
  <c r="F292" i="1" s="1"/>
  <c r="D199" i="1"/>
  <c r="D221" i="1"/>
  <c r="D267" i="1"/>
  <c r="D314" i="1" s="1"/>
  <c r="F314" i="1" s="1"/>
  <c r="D214" i="1"/>
  <c r="D260" i="1"/>
  <c r="D307" i="1" s="1"/>
  <c r="F307" i="1" s="1"/>
  <c r="D266" i="1"/>
  <c r="D313" i="1" s="1"/>
  <c r="F313" i="1" s="1"/>
  <c r="D220" i="1"/>
  <c r="D270" i="1"/>
  <c r="D317" i="1" s="1"/>
  <c r="F317" i="1" s="1"/>
  <c r="D224" i="1"/>
  <c r="D246" i="1"/>
  <c r="D293" i="1" s="1"/>
  <c r="F293" i="1" s="1"/>
  <c r="D200" i="1"/>
  <c r="F196" i="1" l="1"/>
  <c r="H196" i="1"/>
  <c r="H232" i="1"/>
  <c r="F278" i="1" s="1"/>
  <c r="C83" i="22"/>
  <c r="C40" i="22"/>
  <c r="C40" i="8"/>
  <c r="H231" i="1"/>
  <c r="F277" i="1" s="1"/>
  <c r="C39" i="8"/>
  <c r="C82" i="22"/>
  <c r="C39" i="22"/>
  <c r="H233" i="1"/>
  <c r="F279" i="1" s="1"/>
  <c r="C41" i="22"/>
  <c r="C41" i="8"/>
  <c r="C84" i="22"/>
  <c r="F231" i="1"/>
  <c r="E277" i="1" s="1"/>
  <c r="F232" i="1"/>
  <c r="E278" i="1" s="1"/>
  <c r="F233" i="1"/>
  <c r="E279" i="1" s="1"/>
  <c r="H221" i="1"/>
  <c r="F267" i="1" s="1"/>
  <c r="C72" i="22"/>
  <c r="C29" i="8"/>
  <c r="C29" i="22"/>
  <c r="F221" i="1"/>
  <c r="E267" i="1" s="1"/>
  <c r="C70" i="22"/>
  <c r="H219" i="1"/>
  <c r="F265" i="1" s="1"/>
  <c r="C27" i="22"/>
  <c r="C27" i="8"/>
  <c r="F219" i="1"/>
  <c r="E265" i="1" s="1"/>
  <c r="H212" i="1"/>
  <c r="F258" i="1" s="1"/>
  <c r="C20" i="8"/>
  <c r="F212" i="1"/>
  <c r="E258" i="1" s="1"/>
  <c r="C20" i="22"/>
  <c r="C63" i="22"/>
  <c r="C37" i="22"/>
  <c r="F275" i="1"/>
  <c r="C37" i="8"/>
  <c r="C80" i="22"/>
  <c r="F229" i="1"/>
  <c r="E275" i="1" s="1"/>
  <c r="F211" i="1"/>
  <c r="E257" i="1" s="1"/>
  <c r="C62" i="22"/>
  <c r="C19" i="22"/>
  <c r="H211" i="1"/>
  <c r="F257" i="1" s="1"/>
  <c r="C19" i="8"/>
  <c r="C12" i="8"/>
  <c r="C12" i="22"/>
  <c r="F204" i="1"/>
  <c r="E250" i="1" s="1"/>
  <c r="C55" i="22"/>
  <c r="H204" i="1"/>
  <c r="F250" i="1" s="1"/>
  <c r="C64" i="22"/>
  <c r="C21" i="8"/>
  <c r="C21" i="22"/>
  <c r="H213" i="1"/>
  <c r="F259" i="1" s="1"/>
  <c r="F213" i="1"/>
  <c r="E259" i="1" s="1"/>
  <c r="C14" i="8"/>
  <c r="H206" i="1"/>
  <c r="F252" i="1" s="1"/>
  <c r="F206" i="1"/>
  <c r="E252" i="1" s="1"/>
  <c r="C57" i="22"/>
  <c r="C14" i="22"/>
  <c r="H224" i="1"/>
  <c r="F270" i="1" s="1"/>
  <c r="F224" i="1"/>
  <c r="E270" i="1" s="1"/>
  <c r="C32" i="22"/>
  <c r="C75" i="22"/>
  <c r="C32" i="8"/>
  <c r="C50" i="22"/>
  <c r="C7" i="22"/>
  <c r="H199" i="1"/>
  <c r="F245" i="1" s="1"/>
  <c r="C7" i="8"/>
  <c r="F199" i="1"/>
  <c r="E245" i="1" s="1"/>
  <c r="C49" i="22"/>
  <c r="C6" i="8"/>
  <c r="C6" i="22"/>
  <c r="H198" i="1"/>
  <c r="F244" i="1" s="1"/>
  <c r="F198" i="1"/>
  <c r="E244" i="1" s="1"/>
  <c r="C52" i="22"/>
  <c r="H201" i="1"/>
  <c r="F247" i="1" s="1"/>
  <c r="C9" i="8"/>
  <c r="F201" i="1"/>
  <c r="E247" i="1" s="1"/>
  <c r="C9" i="22"/>
  <c r="C4" i="8"/>
  <c r="D235" i="1"/>
  <c r="C47" i="22"/>
  <c r="C4" i="22"/>
  <c r="C33" i="22"/>
  <c r="C76" i="22"/>
  <c r="C33" i="8"/>
  <c r="F225" i="1"/>
  <c r="E271" i="1" s="1"/>
  <c r="H225" i="1"/>
  <c r="F271" i="1" s="1"/>
  <c r="H234" i="1"/>
  <c r="F280" i="1" s="1"/>
  <c r="C85" i="22"/>
  <c r="C42" i="8"/>
  <c r="C42" i="22"/>
  <c r="F234" i="1"/>
  <c r="E280" i="1" s="1"/>
  <c r="C18" i="22"/>
  <c r="C61" i="22"/>
  <c r="C18" i="8"/>
  <c r="H210" i="1"/>
  <c r="F256" i="1" s="1"/>
  <c r="F210" i="1"/>
  <c r="E256" i="1" s="1"/>
  <c r="C30" i="22"/>
  <c r="H222" i="1"/>
  <c r="F268" i="1" s="1"/>
  <c r="F222" i="1"/>
  <c r="E268" i="1" s="1"/>
  <c r="C73" i="22"/>
  <c r="C30" i="8"/>
  <c r="H217" i="1"/>
  <c r="F263" i="1" s="1"/>
  <c r="F217" i="1"/>
  <c r="E263" i="1" s="1"/>
  <c r="C25" i="8"/>
  <c r="C68" i="22"/>
  <c r="C25" i="22"/>
  <c r="H214" i="1"/>
  <c r="F260" i="1" s="1"/>
  <c r="C65" i="22"/>
  <c r="F214" i="1"/>
  <c r="E260" i="1" s="1"/>
  <c r="C22" i="8"/>
  <c r="C22" i="22"/>
  <c r="C81" i="22"/>
  <c r="C38" i="22"/>
  <c r="C38" i="8"/>
  <c r="F276" i="1"/>
  <c r="F230" i="1"/>
  <c r="E276" i="1" s="1"/>
  <c r="H218" i="1"/>
  <c r="F264" i="1" s="1"/>
  <c r="C26" i="22"/>
  <c r="C69" i="22"/>
  <c r="F218" i="1"/>
  <c r="E264" i="1" s="1"/>
  <c r="C26" i="8"/>
  <c r="H223" i="1"/>
  <c r="F269" i="1" s="1"/>
  <c r="F223" i="1"/>
  <c r="E269" i="1" s="1"/>
  <c r="C31" i="22"/>
  <c r="C74" i="22"/>
  <c r="C31" i="8"/>
  <c r="C35" i="22"/>
  <c r="C78" i="22"/>
  <c r="F273" i="1"/>
  <c r="F227" i="1"/>
  <c r="E273" i="1" s="1"/>
  <c r="C35" i="8"/>
  <c r="F216" i="1"/>
  <c r="E262" i="1" s="1"/>
  <c r="C24" i="8"/>
  <c r="C67" i="22"/>
  <c r="H216" i="1"/>
  <c r="F262" i="1" s="1"/>
  <c r="C24" i="22"/>
  <c r="C17" i="8"/>
  <c r="F209" i="1"/>
  <c r="E255" i="1" s="1"/>
  <c r="C60" i="22"/>
  <c r="H209" i="1"/>
  <c r="F255" i="1" s="1"/>
  <c r="C17" i="22"/>
  <c r="C16" i="8"/>
  <c r="C16" i="22"/>
  <c r="F208" i="1"/>
  <c r="E254" i="1" s="1"/>
  <c r="C59" i="22"/>
  <c r="H208" i="1"/>
  <c r="F254" i="1" s="1"/>
  <c r="C51" i="22"/>
  <c r="F200" i="1"/>
  <c r="E246" i="1" s="1"/>
  <c r="C8" i="22"/>
  <c r="C8" i="8"/>
  <c r="H200" i="1"/>
  <c r="F246" i="1" s="1"/>
  <c r="C28" i="22"/>
  <c r="C28" i="8"/>
  <c r="H220" i="1"/>
  <c r="F266" i="1" s="1"/>
  <c r="C71" i="22"/>
  <c r="F220" i="1"/>
  <c r="E266" i="1" s="1"/>
  <c r="C36" i="8"/>
  <c r="C36" i="22"/>
  <c r="C79" i="22"/>
  <c r="F274" i="1"/>
  <c r="F228" i="1"/>
  <c r="E274" i="1" s="1"/>
  <c r="F197" i="1"/>
  <c r="E243" i="1" s="1"/>
  <c r="H197" i="1"/>
  <c r="F243" i="1" s="1"/>
  <c r="C5" i="8"/>
  <c r="C5" i="22"/>
  <c r="C48" i="22"/>
  <c r="C15" i="8"/>
  <c r="F207" i="1"/>
  <c r="E253" i="1" s="1"/>
  <c r="C58" i="22"/>
  <c r="C15" i="22"/>
  <c r="H207" i="1"/>
  <c r="F253" i="1" s="1"/>
  <c r="D281" i="1"/>
  <c r="C53" i="22"/>
  <c r="H202" i="1"/>
  <c r="F248" i="1" s="1"/>
  <c r="C10" i="8"/>
  <c r="F202" i="1"/>
  <c r="E248" i="1" s="1"/>
  <c r="C10" i="22"/>
  <c r="C13" i="8"/>
  <c r="F205" i="1"/>
  <c r="E251" i="1" s="1"/>
  <c r="C13" i="22"/>
  <c r="H205" i="1"/>
  <c r="F251" i="1" s="1"/>
  <c r="C56" i="22"/>
  <c r="C11" i="22"/>
  <c r="C54" i="22"/>
  <c r="F203" i="1"/>
  <c r="E249" i="1" s="1"/>
  <c r="H203" i="1"/>
  <c r="F249" i="1" s="1"/>
  <c r="C11" i="8"/>
  <c r="H215" i="1"/>
  <c r="F261" i="1" s="1"/>
  <c r="C23" i="22"/>
  <c r="F215" i="1"/>
  <c r="E261" i="1" s="1"/>
  <c r="C66" i="22"/>
  <c r="C23" i="8"/>
  <c r="C34" i="22"/>
  <c r="F226" i="1"/>
  <c r="E272" i="1" s="1"/>
  <c r="F272" i="1"/>
  <c r="C34" i="8"/>
  <c r="C77" i="22"/>
  <c r="F40" i="8" l="1"/>
  <c r="C83" i="8"/>
  <c r="F83" i="8" s="1"/>
  <c r="F41" i="8"/>
  <c r="C84" i="8"/>
  <c r="F84" i="8" s="1"/>
  <c r="F39" i="8"/>
  <c r="C82" i="8"/>
  <c r="F82" i="8" s="1"/>
  <c r="C86" i="22"/>
  <c r="C43" i="22"/>
  <c r="C56" i="8"/>
  <c r="F56" i="8" s="1"/>
  <c r="F13" i="8"/>
  <c r="C58" i="8"/>
  <c r="F58" i="8" s="1"/>
  <c r="F15" i="8"/>
  <c r="F35" i="8"/>
  <c r="C78" i="8"/>
  <c r="F78" i="8" s="1"/>
  <c r="E242" i="1"/>
  <c r="E281" i="1" s="1"/>
  <c r="F235" i="1"/>
  <c r="C49" i="8"/>
  <c r="F49" i="8" s="1"/>
  <c r="F6" i="8"/>
  <c r="C57" i="8"/>
  <c r="F57" i="8" s="1"/>
  <c r="F14" i="8"/>
  <c r="F21" i="8"/>
  <c r="C64" i="8"/>
  <c r="F64" i="8" s="1"/>
  <c r="C63" i="8"/>
  <c r="F63" i="8" s="1"/>
  <c r="F20" i="8"/>
  <c r="F8" i="8"/>
  <c r="C51" i="8"/>
  <c r="F51" i="8" s="1"/>
  <c r="F16" i="8"/>
  <c r="C59" i="8"/>
  <c r="F59" i="8" s="1"/>
  <c r="C74" i="8"/>
  <c r="F74" i="8" s="1"/>
  <c r="F31" i="8"/>
  <c r="F38" i="8"/>
  <c r="C81" i="8"/>
  <c r="F81" i="8" s="1"/>
  <c r="F22" i="8"/>
  <c r="C65" i="8"/>
  <c r="F65" i="8" s="1"/>
  <c r="F18" i="8"/>
  <c r="C61" i="8"/>
  <c r="F61" i="8" s="1"/>
  <c r="F29" i="8"/>
  <c r="C72" i="8"/>
  <c r="F72" i="8" s="1"/>
  <c r="F34" i="8"/>
  <c r="C77" i="8"/>
  <c r="F77" i="8" s="1"/>
  <c r="C66" i="8"/>
  <c r="F66" i="8" s="1"/>
  <c r="F23" i="8"/>
  <c r="F328" i="1"/>
  <c r="D328" i="1"/>
  <c r="C79" i="8"/>
  <c r="F79" i="8" s="1"/>
  <c r="F36" i="8"/>
  <c r="F28" i="8"/>
  <c r="C71" i="8"/>
  <c r="F71" i="8" s="1"/>
  <c r="C60" i="8"/>
  <c r="F60" i="8" s="1"/>
  <c r="F17" i="8"/>
  <c r="C67" i="8"/>
  <c r="F67" i="8" s="1"/>
  <c r="F24" i="8"/>
  <c r="F26" i="8"/>
  <c r="C69" i="8"/>
  <c r="F69" i="8" s="1"/>
  <c r="C73" i="8"/>
  <c r="F73" i="8" s="1"/>
  <c r="F30" i="8"/>
  <c r="F42" i="8"/>
  <c r="C85" i="8"/>
  <c r="F85" i="8" s="1"/>
  <c r="F242" i="1"/>
  <c r="F281" i="1" s="1"/>
  <c r="H235" i="1"/>
  <c r="F19" i="19"/>
  <c r="F36" i="15" s="1"/>
  <c r="E48" i="15" s="1"/>
  <c r="C51" i="15" s="1"/>
  <c r="F19" i="18"/>
  <c r="F36" i="6" s="1"/>
  <c r="E48" i="6" s="1"/>
  <c r="C51" i="6" s="1"/>
  <c r="F9" i="8"/>
  <c r="C52" i="8"/>
  <c r="F52" i="8" s="1"/>
  <c r="C55" i="8"/>
  <c r="F55" i="8" s="1"/>
  <c r="F12" i="8"/>
  <c r="F37" i="8"/>
  <c r="C80" i="8"/>
  <c r="F80" i="8" s="1"/>
  <c r="F11" i="8"/>
  <c r="C54" i="8"/>
  <c r="F54" i="8" s="1"/>
  <c r="F10" i="8"/>
  <c r="C53" i="8"/>
  <c r="F53" i="8" s="1"/>
  <c r="F20" i="18"/>
  <c r="F21" i="18" s="1"/>
  <c r="F20" i="19"/>
  <c r="F21" i="19" s="1"/>
  <c r="F5" i="8"/>
  <c r="C48" i="8"/>
  <c r="F48" i="8" s="1"/>
  <c r="C68" i="8"/>
  <c r="F68" i="8" s="1"/>
  <c r="F25" i="8"/>
  <c r="C76" i="8"/>
  <c r="F76" i="8" s="1"/>
  <c r="F33" i="8"/>
  <c r="F4" i="8"/>
  <c r="C47" i="8"/>
  <c r="C43" i="8"/>
  <c r="C50" i="8"/>
  <c r="F50" i="8" s="1"/>
  <c r="F7" i="8"/>
  <c r="F32" i="8"/>
  <c r="C75" i="8"/>
  <c r="F75" i="8" s="1"/>
  <c r="C62" i="8"/>
  <c r="F62" i="8" s="1"/>
  <c r="F19" i="8"/>
  <c r="F27" i="8"/>
  <c r="C70" i="8"/>
  <c r="F70" i="8" s="1"/>
  <c r="F43" i="8" l="1"/>
  <c r="J19" i="18"/>
  <c r="H40" i="6" s="1"/>
  <c r="K50" i="6" s="1"/>
  <c r="J19" i="19"/>
  <c r="H40" i="15" s="1"/>
  <c r="K50" i="15" s="1"/>
  <c r="H19" i="18"/>
  <c r="G38" i="6" s="1"/>
  <c r="H49" i="6" s="1"/>
  <c r="H19" i="19"/>
  <c r="G38" i="15" s="1"/>
  <c r="H49" i="15" s="1"/>
  <c r="J20" i="18"/>
  <c r="J20" i="19"/>
  <c r="L17" i="19"/>
  <c r="J39" i="15" s="1"/>
  <c r="L17" i="18"/>
  <c r="J39" i="6" s="1"/>
  <c r="H20" i="18"/>
  <c r="H20" i="19"/>
  <c r="F47" i="8"/>
  <c r="F86" i="8" s="1"/>
  <c r="C86" i="8"/>
</calcChain>
</file>

<file path=xl/comments1.xml><?xml version="1.0" encoding="utf-8"?>
<comments xmlns="http://schemas.openxmlformats.org/spreadsheetml/2006/main">
  <authors>
    <author>作成者</author>
  </authors>
  <commentList>
    <comment ref="G14" authorId="0" shapeId="0">
      <text>
        <r>
          <rPr>
            <b/>
            <sz val="11"/>
            <color indexed="81"/>
            <rFont val="ＭＳ Ｐゴシック"/>
            <family val="3"/>
            <charset val="128"/>
          </rPr>
          <t>島根県統計調査課:</t>
        </r>
        <r>
          <rPr>
            <sz val="11"/>
            <color indexed="81"/>
            <rFont val="ＭＳ Ｐゴシック"/>
            <family val="3"/>
            <charset val="128"/>
          </rPr>
          <t xml:space="preserve">
注意事項等に目を通した後、「「入力」シ－トボタン」をクリックします。</t>
        </r>
      </text>
    </comment>
  </commentList>
</comments>
</file>

<file path=xl/comments2.xml><?xml version="1.0" encoding="utf-8"?>
<comments xmlns="http://schemas.openxmlformats.org/spreadsheetml/2006/main">
  <authors>
    <author>作成者</author>
  </authors>
  <commentList>
    <comment ref="C3" authorId="0" shapeId="0">
      <text>
        <r>
          <rPr>
            <b/>
            <sz val="11"/>
            <color indexed="81"/>
            <rFont val="ＭＳ Ｐゴシック"/>
            <family val="3"/>
            <charset val="128"/>
          </rPr>
          <t>島根県統計調査課:</t>
        </r>
        <r>
          <rPr>
            <sz val="11"/>
            <color indexed="81"/>
            <rFont val="ＭＳ Ｐゴシック"/>
            <family val="3"/>
            <charset val="128"/>
          </rPr>
          <t xml:space="preserve">
分析タイトルを入力します。</t>
        </r>
      </text>
    </comment>
    <comment ref="I8" authorId="0" shapeId="0">
      <text>
        <r>
          <rPr>
            <b/>
            <sz val="11"/>
            <color indexed="81"/>
            <rFont val="ＭＳ Ｐゴシック"/>
            <family val="3"/>
            <charset val="128"/>
          </rPr>
          <t>島根県統計調査課:</t>
        </r>
        <r>
          <rPr>
            <sz val="11"/>
            <color indexed="81"/>
            <rFont val="ＭＳ Ｐゴシック"/>
            <family val="3"/>
            <charset val="128"/>
          </rPr>
          <t xml:space="preserve">
波及効果を測定したい金額を部門別に入力します。
価格が購入者価格の場合、生産者価格に変換するため、「購入者価格A」に入力します。</t>
        </r>
      </text>
    </comment>
    <comment ref="K39" authorId="0" shapeId="0">
      <text>
        <r>
          <rPr>
            <b/>
            <sz val="11"/>
            <color indexed="81"/>
            <rFont val="ＭＳ Ｐゴシック"/>
            <family val="3"/>
            <charset val="128"/>
          </rPr>
          <t>島根県統計調査課:</t>
        </r>
        <r>
          <rPr>
            <sz val="11"/>
            <color indexed="81"/>
            <rFont val="ＭＳ Ｐゴシック"/>
            <family val="3"/>
            <charset val="128"/>
          </rPr>
          <t xml:space="preserve">
「平均消費性向」を採用する年を選べば、自動的に数値が入力されます。
「その他」を選ぶ場合には、数値と出典名も入力して下さい（出典は「結果」シート以降でも表示されます）。</t>
        </r>
      </text>
    </comment>
    <comment ref="G65" authorId="0" shapeId="0">
      <text>
        <r>
          <rPr>
            <b/>
            <sz val="11"/>
            <color indexed="81"/>
            <rFont val="ＭＳ Ｐゴシック"/>
            <family val="3"/>
            <charset val="128"/>
          </rPr>
          <t>島根県統計調査課:</t>
        </r>
        <r>
          <rPr>
            <sz val="11"/>
            <color indexed="81"/>
            <rFont val="ＭＳ Ｐゴシック"/>
            <family val="3"/>
            <charset val="128"/>
          </rPr>
          <t xml:space="preserve">
「公共投資（建設投資）」なので、その額を「建設」部門の「最終需要額①」に入力します。
用地補償費は分析対象から除くため、ここでは１００億円を入力しています。</t>
        </r>
      </text>
    </comment>
    <comment ref="L66" authorId="0" shapeId="0">
      <text>
        <r>
          <rPr>
            <b/>
            <sz val="11"/>
            <color indexed="81"/>
            <rFont val="ＭＳ Ｐゴシック"/>
            <family val="3"/>
            <charset val="128"/>
          </rPr>
          <t>島根県統計調査課:</t>
        </r>
        <r>
          <rPr>
            <sz val="11"/>
            <color indexed="81"/>
            <rFont val="ＭＳ Ｐゴシック"/>
            <family val="3"/>
            <charset val="128"/>
          </rPr>
          <t xml:space="preserve">
分析結果を表示させます。「億円」単位か「千円」単位かを選んで下さい。</t>
        </r>
      </text>
    </comment>
  </commentList>
</comments>
</file>

<file path=xl/comments3.xml><?xml version="1.0" encoding="utf-8"?>
<comments xmlns="http://schemas.openxmlformats.org/spreadsheetml/2006/main">
  <authors>
    <author>作成者</author>
  </authors>
  <commentList>
    <comment ref="E2" authorId="0" shapeId="0">
      <text>
        <r>
          <rPr>
            <b/>
            <sz val="11"/>
            <color indexed="81"/>
            <rFont val="ＭＳ Ｐゴシック"/>
            <family val="3"/>
            <charset val="128"/>
          </rPr>
          <t>島根県統計調査課:</t>
        </r>
        <r>
          <rPr>
            <sz val="11"/>
            <color indexed="81"/>
            <rFont val="ＭＳ Ｐゴシック"/>
            <family val="3"/>
            <charset val="128"/>
          </rPr>
          <t xml:space="preserve">
これが分析結果の一覧表になります。</t>
        </r>
      </text>
    </comment>
    <comment ref="H41" authorId="0" shapeId="0">
      <text>
        <r>
          <rPr>
            <b/>
            <sz val="11"/>
            <color indexed="81"/>
            <rFont val="ＭＳ Ｐゴシック"/>
            <family val="3"/>
            <charset val="128"/>
          </rPr>
          <t>島根県統計調査課:</t>
        </r>
        <r>
          <rPr>
            <sz val="11"/>
            <color indexed="81"/>
            <rFont val="ＭＳ Ｐゴシック"/>
            <family val="3"/>
            <charset val="128"/>
          </rPr>
          <t xml:space="preserve">
「フローチャート」または「部門波及グラフ」をクリックすると、それらが表示されます。</t>
        </r>
      </text>
    </comment>
  </commentList>
</comments>
</file>

<file path=xl/comments4.xml><?xml version="1.0" encoding="utf-8"?>
<comments xmlns="http://schemas.openxmlformats.org/spreadsheetml/2006/main">
  <authors>
    <author>作成者</author>
  </authors>
  <commentList>
    <comment ref="E2" authorId="0" shapeId="0">
      <text>
        <r>
          <rPr>
            <b/>
            <sz val="11"/>
            <color indexed="81"/>
            <rFont val="ＭＳ Ｐゴシック"/>
            <family val="3"/>
            <charset val="128"/>
          </rPr>
          <t>島根県統計調査課:</t>
        </r>
        <r>
          <rPr>
            <sz val="11"/>
            <color indexed="81"/>
            <rFont val="ＭＳ Ｐゴシック"/>
            <family val="3"/>
            <charset val="128"/>
          </rPr>
          <t xml:space="preserve">
これが分析結果の一覧表になります。</t>
        </r>
      </text>
    </comment>
    <comment ref="H41" authorId="0" shapeId="0">
      <text>
        <r>
          <rPr>
            <b/>
            <sz val="11"/>
            <color indexed="81"/>
            <rFont val="ＭＳ Ｐゴシック"/>
            <family val="3"/>
            <charset val="128"/>
          </rPr>
          <t>島根県統計調査課:</t>
        </r>
        <r>
          <rPr>
            <sz val="11"/>
            <color indexed="81"/>
            <rFont val="ＭＳ Ｐゴシック"/>
            <family val="3"/>
            <charset val="128"/>
          </rPr>
          <t xml:space="preserve">
「フローチャート」または「部門波及グラフ」をクリックすると、それらが表示されます。</t>
        </r>
      </text>
    </comment>
  </commentList>
</comments>
</file>

<file path=xl/comments5.xml><?xml version="1.0" encoding="utf-8"?>
<comments xmlns="http://schemas.openxmlformats.org/spreadsheetml/2006/main">
  <authors>
    <author>作成者</author>
  </authors>
  <commentList>
    <comment ref="G2" authorId="0" shapeId="0">
      <text>
        <r>
          <rPr>
            <b/>
            <sz val="11"/>
            <color indexed="81"/>
            <rFont val="ＭＳ Ｐゴシック"/>
            <family val="3"/>
            <charset val="128"/>
          </rPr>
          <t>島根県統計調査課:</t>
        </r>
        <r>
          <rPr>
            <sz val="11"/>
            <color indexed="81"/>
            <rFont val="ＭＳ Ｐゴシック"/>
            <family val="3"/>
            <charset val="128"/>
          </rPr>
          <t xml:space="preserve">
これがフローチャートとなります。</t>
        </r>
      </text>
    </comment>
  </commentList>
</comments>
</file>

<file path=xl/comments6.xml><?xml version="1.0" encoding="utf-8"?>
<comments xmlns="http://schemas.openxmlformats.org/spreadsheetml/2006/main">
  <authors>
    <author>作成者</author>
  </authors>
  <commentList>
    <comment ref="G2" authorId="0" shapeId="0">
      <text>
        <r>
          <rPr>
            <b/>
            <sz val="11"/>
            <color indexed="81"/>
            <rFont val="ＭＳ Ｐゴシック"/>
            <family val="3"/>
            <charset val="128"/>
          </rPr>
          <t>島根県統計調査課:</t>
        </r>
        <r>
          <rPr>
            <sz val="11"/>
            <color indexed="81"/>
            <rFont val="ＭＳ Ｐゴシック"/>
            <family val="3"/>
            <charset val="128"/>
          </rPr>
          <t xml:space="preserve">
これがフローチャートとなります。</t>
        </r>
      </text>
    </comment>
  </commentList>
</comments>
</file>

<file path=xl/comments7.xml><?xml version="1.0" encoding="utf-8"?>
<comments xmlns="http://schemas.openxmlformats.org/spreadsheetml/2006/main">
  <authors>
    <author>作成者</author>
  </authors>
  <commentList>
    <comment ref="K2" authorId="0" shapeId="0">
      <text>
        <r>
          <rPr>
            <b/>
            <sz val="11"/>
            <color indexed="81"/>
            <rFont val="ＭＳ Ｐゴシック"/>
            <family val="3"/>
            <charset val="128"/>
          </rPr>
          <t>島根県統計調査課:</t>
        </r>
        <r>
          <rPr>
            <sz val="11"/>
            <color indexed="81"/>
            <rFont val="ＭＳ Ｐゴシック"/>
            <family val="3"/>
            <charset val="128"/>
          </rPr>
          <t xml:space="preserve">
これが「直接＋一次波及」と「二次波及」の「部門別波及グラフ」となります。分析内容により、使いやすい方を利用して下さい。</t>
        </r>
      </text>
    </comment>
    <comment ref="K45" authorId="0" shapeId="0">
      <text>
        <r>
          <rPr>
            <b/>
            <sz val="11"/>
            <color indexed="81"/>
            <rFont val="ＭＳ Ｐゴシック"/>
            <family val="3"/>
            <charset val="128"/>
          </rPr>
          <t>島根県統計調査課:</t>
        </r>
        <r>
          <rPr>
            <sz val="11"/>
            <color indexed="81"/>
            <rFont val="ＭＳ Ｐゴシック"/>
            <family val="3"/>
            <charset val="128"/>
          </rPr>
          <t xml:space="preserve">
これが「一次波及」と「二次波及」の「部門別波及グラフ」となります。分析内容により、使いやすい方を利用して下さい。</t>
        </r>
      </text>
    </comment>
  </commentList>
</comments>
</file>

<file path=xl/comments8.xml><?xml version="1.0" encoding="utf-8"?>
<comments xmlns="http://schemas.openxmlformats.org/spreadsheetml/2006/main">
  <authors>
    <author>作成者</author>
  </authors>
  <commentList>
    <comment ref="H2" authorId="0" shapeId="0">
      <text>
        <r>
          <rPr>
            <b/>
            <sz val="11"/>
            <color indexed="81"/>
            <rFont val="ＭＳ Ｐゴシック"/>
            <family val="3"/>
            <charset val="128"/>
          </rPr>
          <t>島根県統計調査課:</t>
        </r>
        <r>
          <rPr>
            <sz val="11"/>
            <color indexed="81"/>
            <rFont val="ＭＳ Ｐゴシック"/>
            <family val="3"/>
            <charset val="128"/>
          </rPr>
          <t xml:space="preserve">
これが「直接＋一次波及」と「二次波及」の「部門別波及グラフ」となります。分析内容により、使いやすい方を利用して下さい。</t>
        </r>
      </text>
    </comment>
    <comment ref="H45" authorId="0" shapeId="0">
      <text>
        <r>
          <rPr>
            <b/>
            <sz val="11"/>
            <color indexed="81"/>
            <rFont val="ＭＳ Ｐゴシック"/>
            <family val="3"/>
            <charset val="128"/>
          </rPr>
          <t>島根県統計調査課:</t>
        </r>
        <r>
          <rPr>
            <sz val="11"/>
            <color indexed="81"/>
            <rFont val="ＭＳ Ｐゴシック"/>
            <family val="3"/>
            <charset val="128"/>
          </rPr>
          <t xml:space="preserve">
これが「一次波及」と「二次波及」の「部門別波及グラフ」となります。分析内容により、使いやすい方を利用して下さい。</t>
        </r>
      </text>
    </comment>
  </commentList>
</comments>
</file>

<file path=xl/sharedStrings.xml><?xml version="1.0" encoding="utf-8"?>
<sst xmlns="http://schemas.openxmlformats.org/spreadsheetml/2006/main" count="1434" uniqueCount="413">
  <si>
    <t>粗付加価値</t>
  </si>
  <si>
    <t>雇用者所得</t>
  </si>
  <si>
    <t>誘発額</t>
  </si>
  <si>
    <t>④</t>
  </si>
  <si>
    <t>⑥</t>
  </si>
  <si>
    <t>合計</t>
  </si>
  <si>
    <t>投入係数</t>
    <rPh sb="0" eb="2">
      <t>トウニュウ</t>
    </rPh>
    <rPh sb="2" eb="4">
      <t>ケイスウ</t>
    </rPh>
    <phoneticPr fontId="2"/>
  </si>
  <si>
    <t>自給率</t>
    <rPh sb="0" eb="3">
      <t>ジキュウリツ</t>
    </rPh>
    <phoneticPr fontId="2"/>
  </si>
  <si>
    <t>生産誘発額</t>
    <rPh sb="0" eb="2">
      <t>セイサン</t>
    </rPh>
    <rPh sb="2" eb="4">
      <t>ユウハツ</t>
    </rPh>
    <rPh sb="4" eb="5">
      <t>ガク</t>
    </rPh>
    <phoneticPr fontId="2"/>
  </si>
  <si>
    <t>粗付加価値</t>
    <rPh sb="0" eb="5">
      <t>ソフカカチ</t>
    </rPh>
    <phoneticPr fontId="2"/>
  </si>
  <si>
    <t>雇用者所得</t>
    <rPh sb="0" eb="3">
      <t>コヨウシャ</t>
    </rPh>
    <rPh sb="3" eb="5">
      <t>ショトク</t>
    </rPh>
    <phoneticPr fontId="2"/>
  </si>
  <si>
    <t>誘発額</t>
    <rPh sb="0" eb="2">
      <t>ユウハツ</t>
    </rPh>
    <rPh sb="2" eb="3">
      <t>ガク</t>
    </rPh>
    <phoneticPr fontId="2"/>
  </si>
  <si>
    <t>逆行列</t>
  </si>
  <si>
    <t>係数</t>
  </si>
  <si>
    <t>生産誘発額</t>
  </si>
  <si>
    <t>⑪</t>
  </si>
  <si>
    <t>⑩</t>
  </si>
  <si>
    <t>消費支出額</t>
  </si>
  <si>
    <t>(直接効果）</t>
  </si>
  <si>
    <t>⑦</t>
  </si>
  <si>
    <t>⑭</t>
  </si>
  <si>
    <t>⑯</t>
  </si>
  <si>
    <t>⑱</t>
  </si>
  <si>
    <t>⑰</t>
  </si>
  <si>
    <t>⑲＝⑱×⑰</t>
  </si>
  <si>
    <t>×</t>
  </si>
  <si>
    <t>＝</t>
  </si>
  <si>
    <t>⑥</t>
    <phoneticPr fontId="2"/>
  </si>
  <si>
    <t>③</t>
    <phoneticPr fontId="2"/>
  </si>
  <si>
    <t>雇用創出</t>
  </si>
  <si>
    <t>(百万円）</t>
  </si>
  <si>
    <t>(人）</t>
  </si>
  <si>
    <t>A</t>
  </si>
  <si>
    <t>D</t>
  </si>
  <si>
    <t>A×D</t>
  </si>
  <si>
    <t>－</t>
  </si>
  <si>
    <t>民間消費支出</t>
  </si>
  <si>
    <t>一般政府消費支出</t>
  </si>
  <si>
    <t>在庫純増</t>
  </si>
  <si>
    <t>営業余剰</t>
  </si>
  <si>
    <t>資本減耗引当</t>
  </si>
  <si>
    <t>（控除）経常補助金</t>
  </si>
  <si>
    <t>波及効果</t>
    <rPh sb="0" eb="4">
      <t>ハキュウコウカ</t>
    </rPh>
    <phoneticPr fontId="2"/>
  </si>
  <si>
    <t>粗付加価値誘発額⑤</t>
    <rPh sb="0" eb="1">
      <t>ソ</t>
    </rPh>
    <rPh sb="1" eb="3">
      <t>フカ</t>
    </rPh>
    <rPh sb="3" eb="5">
      <t>カチ</t>
    </rPh>
    <rPh sb="5" eb="8">
      <t>ユウハツガク</t>
    </rPh>
    <phoneticPr fontId="2"/>
  </si>
  <si>
    <t>雇用者所得誘発額⑦</t>
    <rPh sb="5" eb="8">
      <t>ユウハツガク</t>
    </rPh>
    <phoneticPr fontId="2"/>
  </si>
  <si>
    <t>粗付加価値誘発額⑬</t>
    <rPh sb="0" eb="1">
      <t>ソ</t>
    </rPh>
    <rPh sb="1" eb="3">
      <t>フカ</t>
    </rPh>
    <rPh sb="3" eb="5">
      <t>カチ</t>
    </rPh>
    <rPh sb="5" eb="8">
      <t>ユウハツガク</t>
    </rPh>
    <phoneticPr fontId="2"/>
  </si>
  <si>
    <t>雇用者所得誘発額⑭</t>
    <rPh sb="5" eb="8">
      <t>ユウハツガク</t>
    </rPh>
    <phoneticPr fontId="2"/>
  </si>
  <si>
    <t>消費支出額⑰</t>
    <rPh sb="0" eb="2">
      <t>ショウヒ</t>
    </rPh>
    <rPh sb="2" eb="4">
      <t>シシュツ</t>
    </rPh>
    <rPh sb="4" eb="5">
      <t>ガク</t>
    </rPh>
    <phoneticPr fontId="2"/>
  </si>
  <si>
    <t>粗付加価値誘発額⑳</t>
    <rPh sb="0" eb="1">
      <t>ソ</t>
    </rPh>
    <rPh sb="1" eb="3">
      <t>フカ</t>
    </rPh>
    <rPh sb="3" eb="5">
      <t>カチ</t>
    </rPh>
    <rPh sb="5" eb="8">
      <t>ユウハツガク</t>
    </rPh>
    <phoneticPr fontId="2"/>
  </si>
  <si>
    <t>県産品需要額⑩</t>
    <rPh sb="0" eb="1">
      <t>ケン</t>
    </rPh>
    <rPh sb="1" eb="3">
      <t>サンヒン</t>
    </rPh>
    <rPh sb="3" eb="6">
      <t>ジュヨウガク</t>
    </rPh>
    <phoneticPr fontId="2"/>
  </si>
  <si>
    <t>計</t>
    <rPh sb="0" eb="1">
      <t>ケイ</t>
    </rPh>
    <phoneticPr fontId="2"/>
  </si>
  <si>
    <t>⑳=⑲×④</t>
    <phoneticPr fontId="2"/>
  </si>
  <si>
    <t>原材料等投入額⑨</t>
    <rPh sb="0" eb="3">
      <t>ゲンザイリョウ</t>
    </rPh>
    <rPh sb="3" eb="4">
      <t>トウ</t>
    </rPh>
    <rPh sb="4" eb="6">
      <t>トウニュウ</t>
    </rPh>
    <rPh sb="6" eb="7">
      <t>ガク</t>
    </rPh>
    <phoneticPr fontId="2"/>
  </si>
  <si>
    <t>雇用創出効果（人）</t>
    <rPh sb="0" eb="2">
      <t>コヨウ</t>
    </rPh>
    <rPh sb="2" eb="4">
      <t>ソウシュツ</t>
    </rPh>
    <rPh sb="4" eb="6">
      <t>コウカ</t>
    </rPh>
    <rPh sb="7" eb="8">
      <t>ニン</t>
    </rPh>
    <phoneticPr fontId="2"/>
  </si>
  <si>
    <t>部門名</t>
    <rPh sb="0" eb="2">
      <t>ブモン</t>
    </rPh>
    <rPh sb="2" eb="3">
      <t>メイ</t>
    </rPh>
    <phoneticPr fontId="2"/>
  </si>
  <si>
    <t>可処分所得</t>
    <rPh sb="0" eb="3">
      <t>カショブン</t>
    </rPh>
    <rPh sb="3" eb="5">
      <t>ショトク</t>
    </rPh>
    <phoneticPr fontId="2"/>
  </si>
  <si>
    <t>消費支出</t>
    <rPh sb="0" eb="2">
      <t>ショウヒ</t>
    </rPh>
    <rPh sb="2" eb="4">
      <t>シシュツ</t>
    </rPh>
    <phoneticPr fontId="2"/>
  </si>
  <si>
    <t>粗付加価値率</t>
    <rPh sb="0" eb="1">
      <t>ソ</t>
    </rPh>
    <rPh sb="1" eb="3">
      <t>フカ</t>
    </rPh>
    <rPh sb="3" eb="5">
      <t>カチ</t>
    </rPh>
    <rPh sb="5" eb="6">
      <t>リツ</t>
    </rPh>
    <phoneticPr fontId="2"/>
  </si>
  <si>
    <t>雇用者所得率</t>
    <rPh sb="0" eb="3">
      <t>コヨウシャ</t>
    </rPh>
    <rPh sb="3" eb="6">
      <t>ショトクリツ</t>
    </rPh>
    <phoneticPr fontId="2"/>
  </si>
  <si>
    <t>移輸入率</t>
    <rPh sb="0" eb="1">
      <t>イ</t>
    </rPh>
    <rPh sb="1" eb="3">
      <t>ユニュウ</t>
    </rPh>
    <rPh sb="3" eb="4">
      <t>リツ</t>
    </rPh>
    <phoneticPr fontId="2"/>
  </si>
  <si>
    <t>自給率</t>
  </si>
  <si>
    <t>①</t>
  </si>
  <si>
    <t>②</t>
  </si>
  <si>
    <t>購入者価格</t>
    <rPh sb="0" eb="3">
      <t>コウニュウシャ</t>
    </rPh>
    <rPh sb="3" eb="5">
      <t>カカク</t>
    </rPh>
    <phoneticPr fontId="2"/>
  </si>
  <si>
    <t>全国表</t>
    <rPh sb="0" eb="2">
      <t>ゼンコク</t>
    </rPh>
    <rPh sb="2" eb="3">
      <t>ヒョウ</t>
    </rPh>
    <phoneticPr fontId="2"/>
  </si>
  <si>
    <t>商業マージン額</t>
    <rPh sb="0" eb="2">
      <t>ショウギョウ</t>
    </rPh>
    <rPh sb="6" eb="7">
      <t>ガク</t>
    </rPh>
    <phoneticPr fontId="2"/>
  </si>
  <si>
    <t>貨物運賃額</t>
    <rPh sb="0" eb="2">
      <t>カモツ</t>
    </rPh>
    <rPh sb="2" eb="4">
      <t>ウンチン</t>
    </rPh>
    <rPh sb="4" eb="5">
      <t>ガク</t>
    </rPh>
    <phoneticPr fontId="2"/>
  </si>
  <si>
    <t>(購入者価格)</t>
    <rPh sb="1" eb="4">
      <t>コウニュウシャ</t>
    </rPh>
    <rPh sb="4" eb="6">
      <t>カカク</t>
    </rPh>
    <phoneticPr fontId="2"/>
  </si>
  <si>
    <t>商業マージン率</t>
    <rPh sb="0" eb="2">
      <t>ショウギョウ</t>
    </rPh>
    <rPh sb="6" eb="7">
      <t>リツ</t>
    </rPh>
    <phoneticPr fontId="2"/>
  </si>
  <si>
    <t>貨物運賃率</t>
    <rPh sb="0" eb="2">
      <t>カモツ</t>
    </rPh>
    <rPh sb="2" eb="4">
      <t>ウンチン</t>
    </rPh>
    <rPh sb="4" eb="5">
      <t>リツ</t>
    </rPh>
    <phoneticPr fontId="2"/>
  </si>
  <si>
    <t>(生産者価格)</t>
    <rPh sb="1" eb="4">
      <t>セイサンシャ</t>
    </rPh>
    <rPh sb="4" eb="6">
      <t>カカク</t>
    </rPh>
    <phoneticPr fontId="2"/>
  </si>
  <si>
    <t>ａ</t>
    <phoneticPr fontId="2"/>
  </si>
  <si>
    <t>ｂ</t>
    <phoneticPr fontId="2"/>
  </si>
  <si>
    <t>ｃ</t>
    <phoneticPr fontId="2"/>
  </si>
  <si>
    <t>ｄ＝ａ×ｂ</t>
    <phoneticPr fontId="2"/>
  </si>
  <si>
    <t>e＝ａ×ｃ</t>
    <phoneticPr fontId="2"/>
  </si>
  <si>
    <t>ｆ＝ａ－ｄ－ｅ</t>
    <phoneticPr fontId="2"/>
  </si>
  <si>
    <t>実際に、いつ頃、どの産業に、どの程度の波及が及ぶかは不明です。</t>
    <rPh sb="0" eb="2">
      <t>ジッサイ</t>
    </rPh>
    <rPh sb="6" eb="7">
      <t>コロ</t>
    </rPh>
    <rPh sb="10" eb="12">
      <t>サンギョウ</t>
    </rPh>
    <rPh sb="16" eb="18">
      <t>テイド</t>
    </rPh>
    <rPh sb="19" eb="21">
      <t>ハキュウ</t>
    </rPh>
    <rPh sb="22" eb="23">
      <t>オヨ</t>
    </rPh>
    <rPh sb="26" eb="28">
      <t>フメイ</t>
    </rPh>
    <phoneticPr fontId="2"/>
  </si>
  <si>
    <t>最終需要額</t>
    <rPh sb="0" eb="2">
      <t>サイシュウ</t>
    </rPh>
    <rPh sb="2" eb="4">
      <t>ジュヨウ</t>
    </rPh>
    <rPh sb="4" eb="5">
      <t>ガク</t>
    </rPh>
    <phoneticPr fontId="2"/>
  </si>
  <si>
    <t>１　設定条件</t>
    <rPh sb="2" eb="4">
      <t>セッテイ</t>
    </rPh>
    <rPh sb="4" eb="6">
      <t>ジョウケン</t>
    </rPh>
    <phoneticPr fontId="2"/>
  </si>
  <si>
    <t>①</t>
    <phoneticPr fontId="2"/>
  </si>
  <si>
    <t>③</t>
    <phoneticPr fontId="2"/>
  </si>
  <si>
    <t>消費転換係数</t>
    <rPh sb="0" eb="2">
      <t>ショウヒ</t>
    </rPh>
    <rPh sb="2" eb="4">
      <t>テンカン</t>
    </rPh>
    <rPh sb="4" eb="6">
      <t>ケイスウ</t>
    </rPh>
    <phoneticPr fontId="2"/>
  </si>
  <si>
    <t>⑯</t>
    <phoneticPr fontId="2"/>
  </si>
  <si>
    <t>２　分析結果</t>
    <rPh sb="2" eb="4">
      <t>ブンセキ</t>
    </rPh>
    <rPh sb="4" eb="6">
      <t>ケッカ</t>
    </rPh>
    <phoneticPr fontId="2"/>
  </si>
  <si>
    <t>生産誘発額</t>
    <rPh sb="0" eb="2">
      <t>セイサン</t>
    </rPh>
    <rPh sb="2" eb="5">
      <t>ユウハツガク</t>
    </rPh>
    <phoneticPr fontId="2"/>
  </si>
  <si>
    <t>うち粗付加価値誘発額</t>
    <rPh sb="2" eb="3">
      <t>ソ</t>
    </rPh>
    <rPh sb="3" eb="5">
      <t>フカ</t>
    </rPh>
    <rPh sb="5" eb="7">
      <t>カチ</t>
    </rPh>
    <rPh sb="7" eb="10">
      <t>ユウハツガク</t>
    </rPh>
    <phoneticPr fontId="2"/>
  </si>
  <si>
    <t>うち雇用者所得誘発額</t>
    <rPh sb="2" eb="5">
      <t>コヨウシャ</t>
    </rPh>
    <rPh sb="5" eb="7">
      <t>ショトク</t>
    </rPh>
    <rPh sb="7" eb="10">
      <t>ユウハツガク</t>
    </rPh>
    <phoneticPr fontId="2"/>
  </si>
  <si>
    <t>③</t>
    <phoneticPr fontId="2"/>
  </si>
  <si>
    <t>⑤</t>
    <phoneticPr fontId="2"/>
  </si>
  <si>
    <t>⑦</t>
    <phoneticPr fontId="2"/>
  </si>
  <si>
    <t>⑫</t>
    <phoneticPr fontId="2"/>
  </si>
  <si>
    <t>⑬</t>
    <phoneticPr fontId="2"/>
  </si>
  <si>
    <t>⑭</t>
    <phoneticPr fontId="2"/>
  </si>
  <si>
    <t>⑲</t>
    <phoneticPr fontId="2"/>
  </si>
  <si>
    <t>Ａ</t>
    <phoneticPr fontId="2"/>
  </si>
  <si>
    <t>Ｂ</t>
    <phoneticPr fontId="2"/>
  </si>
  <si>
    <t>Ｃ</t>
    <phoneticPr fontId="2"/>
  </si>
  <si>
    <t>３　留意事項</t>
    <rPh sb="2" eb="4">
      <t>リュウイ</t>
    </rPh>
    <rPh sb="4" eb="6">
      <t>ジコウ</t>
    </rPh>
    <phoneticPr fontId="2"/>
  </si>
  <si>
    <t>（１）投入係数は不変である。</t>
    <rPh sb="3" eb="5">
      <t>トウニュウ</t>
    </rPh>
    <rPh sb="5" eb="7">
      <t>ケイスウ</t>
    </rPh>
    <rPh sb="8" eb="10">
      <t>フヘン</t>
    </rPh>
    <phoneticPr fontId="2"/>
  </si>
  <si>
    <t>（２）自給率・移輸入率は不変である。</t>
    <rPh sb="3" eb="6">
      <t>ジキュウリツ</t>
    </rPh>
    <rPh sb="7" eb="8">
      <t>イ</t>
    </rPh>
    <rPh sb="8" eb="10">
      <t>ユニュウ</t>
    </rPh>
    <rPh sb="10" eb="11">
      <t>リツ</t>
    </rPh>
    <rPh sb="12" eb="14">
      <t>フヘン</t>
    </rPh>
    <phoneticPr fontId="2"/>
  </si>
  <si>
    <t>（３）在庫対応の影響は考慮していない。</t>
    <rPh sb="3" eb="5">
      <t>ザイコ</t>
    </rPh>
    <rPh sb="5" eb="7">
      <t>タイオウ</t>
    </rPh>
    <rPh sb="8" eb="10">
      <t>エイキョウ</t>
    </rPh>
    <rPh sb="11" eb="13">
      <t>コウリョ</t>
    </rPh>
    <phoneticPr fontId="2"/>
  </si>
  <si>
    <t>（４）生産能力の限界は考慮していない。</t>
    <rPh sb="3" eb="5">
      <t>セイサン</t>
    </rPh>
    <rPh sb="5" eb="7">
      <t>ノウリョク</t>
    </rPh>
    <rPh sb="8" eb="10">
      <t>ゲンカイ</t>
    </rPh>
    <rPh sb="11" eb="13">
      <t>コウリョ</t>
    </rPh>
    <phoneticPr fontId="2"/>
  </si>
  <si>
    <t>（５）波及効果が達成されるまでの期間は不明である。</t>
    <rPh sb="3" eb="7">
      <t>ハキュウコウカ</t>
    </rPh>
    <rPh sb="8" eb="10">
      <t>タッセイ</t>
    </rPh>
    <rPh sb="16" eb="18">
      <t>キカン</t>
    </rPh>
    <rPh sb="19" eb="21">
      <t>フメイ</t>
    </rPh>
    <phoneticPr fontId="2"/>
  </si>
  <si>
    <t>（７）雇用創出効果には時間外勤務対応は考慮していない。</t>
    <rPh sb="3" eb="5">
      <t>コヨウ</t>
    </rPh>
    <rPh sb="5" eb="7">
      <t>ソウシュツ</t>
    </rPh>
    <rPh sb="7" eb="9">
      <t>コウカ</t>
    </rPh>
    <rPh sb="11" eb="14">
      <t>ジカンガイ</t>
    </rPh>
    <rPh sb="14" eb="16">
      <t>キンム</t>
    </rPh>
    <rPh sb="16" eb="18">
      <t>タイオウ</t>
    </rPh>
    <rPh sb="19" eb="21">
      <t>コウリョ</t>
    </rPh>
    <phoneticPr fontId="2"/>
  </si>
  <si>
    <t>４　その他の留意点</t>
    <rPh sb="4" eb="5">
      <t>タ</t>
    </rPh>
    <rPh sb="6" eb="9">
      <t>リュウイテン</t>
    </rPh>
    <phoneticPr fontId="2"/>
  </si>
  <si>
    <t>⑳</t>
    <phoneticPr fontId="2"/>
  </si>
  <si>
    <t>最終需要額①</t>
    <rPh sb="0" eb="2">
      <t>サイシュウ</t>
    </rPh>
    <rPh sb="2" eb="4">
      <t>ジュヨウ</t>
    </rPh>
    <rPh sb="4" eb="5">
      <t>ガク</t>
    </rPh>
    <phoneticPr fontId="2"/>
  </si>
  <si>
    <t>直接効果③</t>
    <rPh sb="0" eb="2">
      <t>チョクセツ</t>
    </rPh>
    <rPh sb="2" eb="4">
      <t>コウカ</t>
    </rPh>
    <phoneticPr fontId="2"/>
  </si>
  <si>
    <t>粗付加価値誘発額</t>
    <rPh sb="0" eb="1">
      <t>ソ</t>
    </rPh>
    <rPh sb="1" eb="3">
      <t>フカ</t>
    </rPh>
    <rPh sb="3" eb="5">
      <t>カチ</t>
    </rPh>
    <rPh sb="5" eb="7">
      <t>ユウハツ</t>
    </rPh>
    <rPh sb="7" eb="8">
      <t>ガク</t>
    </rPh>
    <phoneticPr fontId="2"/>
  </si>
  <si>
    <t>直接効果⑤</t>
    <rPh sb="0" eb="2">
      <t>チョクセツ</t>
    </rPh>
    <rPh sb="2" eb="4">
      <t>コウカ</t>
    </rPh>
    <phoneticPr fontId="2"/>
  </si>
  <si>
    <t>雇用者所得誘発額</t>
    <rPh sb="0" eb="2">
      <t>コヨウ</t>
    </rPh>
    <rPh sb="2" eb="3">
      <t>シャ</t>
    </rPh>
    <rPh sb="3" eb="5">
      <t>ショトク</t>
    </rPh>
    <rPh sb="5" eb="7">
      <t>ユウハツ</t>
    </rPh>
    <rPh sb="7" eb="8">
      <t>ガク</t>
    </rPh>
    <phoneticPr fontId="2"/>
  </si>
  <si>
    <t>直接効果⑦</t>
    <rPh sb="0" eb="2">
      <t>チョクセツ</t>
    </rPh>
    <rPh sb="2" eb="4">
      <t>コウカ</t>
    </rPh>
    <phoneticPr fontId="2"/>
  </si>
  <si>
    <t>うち県内最終需要額</t>
    <rPh sb="2" eb="4">
      <t>ケンナイ</t>
    </rPh>
    <rPh sb="4" eb="6">
      <t>サイシュウ</t>
    </rPh>
    <rPh sb="6" eb="8">
      <t>ジュヨウ</t>
    </rPh>
    <rPh sb="8" eb="9">
      <t>ガク</t>
    </rPh>
    <phoneticPr fontId="2"/>
  </si>
  <si>
    <t>県内最終需要額③</t>
    <rPh sb="0" eb="1">
      <t>ケン</t>
    </rPh>
    <rPh sb="1" eb="2">
      <t>ナイ</t>
    </rPh>
    <rPh sb="2" eb="4">
      <t>サイシュウ</t>
    </rPh>
    <rPh sb="4" eb="7">
      <t>ジュヨウガク</t>
    </rPh>
    <phoneticPr fontId="2"/>
  </si>
  <si>
    <t>　</t>
    <phoneticPr fontId="2"/>
  </si>
  <si>
    <t>（生産者が出荷するときの価格）</t>
    <rPh sb="1" eb="4">
      <t>セイサンシャ</t>
    </rPh>
    <rPh sb="5" eb="7">
      <t>シュッカ</t>
    </rPh>
    <rPh sb="12" eb="14">
      <t>カカク</t>
    </rPh>
    <phoneticPr fontId="2"/>
  </si>
  <si>
    <t>（店で販売されている価格）</t>
    <rPh sb="1" eb="2">
      <t>ミセ</t>
    </rPh>
    <rPh sb="3" eb="5">
      <t>ハンバイ</t>
    </rPh>
    <rPh sb="10" eb="12">
      <t>カカク</t>
    </rPh>
    <phoneticPr fontId="2"/>
  </si>
  <si>
    <t>二人以上の世帯のうち勤労者世帯（農林漁家世帯含む）</t>
    <rPh sb="0" eb="1">
      <t>ニ</t>
    </rPh>
    <rPh sb="1" eb="2">
      <t>ニン</t>
    </rPh>
    <rPh sb="2" eb="4">
      <t>イジョウ</t>
    </rPh>
    <rPh sb="5" eb="7">
      <t>セタイ</t>
    </rPh>
    <rPh sb="10" eb="13">
      <t>キンロウシャ</t>
    </rPh>
    <rPh sb="13" eb="15">
      <t>セタイ</t>
    </rPh>
    <rPh sb="16" eb="18">
      <t>ノウリン</t>
    </rPh>
    <rPh sb="18" eb="20">
      <t>ギョカ</t>
    </rPh>
    <rPh sb="20" eb="22">
      <t>セタイ</t>
    </rPh>
    <rPh sb="22" eb="23">
      <t>フク</t>
    </rPh>
    <phoneticPr fontId="2"/>
  </si>
  <si>
    <t>以下のいずれかの年平均値を選択してください。</t>
    <rPh sb="0" eb="2">
      <t>イカ</t>
    </rPh>
    <rPh sb="8" eb="9">
      <t>トシ</t>
    </rPh>
    <rPh sb="9" eb="12">
      <t>ヘイキンチ</t>
    </rPh>
    <rPh sb="13" eb="15">
      <t>センタク</t>
    </rPh>
    <phoneticPr fontId="2"/>
  </si>
  <si>
    <t>（ 単位：億円 ）</t>
    <rPh sb="2" eb="4">
      <t>タンイ</t>
    </rPh>
    <rPh sb="5" eb="7">
      <t>オクエン</t>
    </rPh>
    <phoneticPr fontId="2"/>
  </si>
  <si>
    <t>（ 単位：千円 ）</t>
    <rPh sb="2" eb="4">
      <t>タンイ</t>
    </rPh>
    <rPh sb="5" eb="7">
      <t>センエン</t>
    </rPh>
    <phoneticPr fontId="2"/>
  </si>
  <si>
    <t>　　　　　〈労働投入係数〉</t>
    <rPh sb="6" eb="8">
      <t>ロウドウ</t>
    </rPh>
    <rPh sb="8" eb="10">
      <t>トウニュウ</t>
    </rPh>
    <rPh sb="10" eb="12">
      <t>ケイスウ</t>
    </rPh>
    <phoneticPr fontId="2"/>
  </si>
  <si>
    <t>　需要が増加すれば、県産品で賄う率が変わることも考えられますが、投入係数同
様、自給率・移輸入率も不変であると仮定しています。</t>
    <rPh sb="1" eb="3">
      <t>ジュヨウ</t>
    </rPh>
    <rPh sb="4" eb="6">
      <t>ゾウカ</t>
    </rPh>
    <rPh sb="10" eb="11">
      <t>ケン</t>
    </rPh>
    <rPh sb="11" eb="13">
      <t>サンヒン</t>
    </rPh>
    <rPh sb="14" eb="15">
      <t>マカナ</t>
    </rPh>
    <rPh sb="16" eb="17">
      <t>リツ</t>
    </rPh>
    <rPh sb="18" eb="19">
      <t>カ</t>
    </rPh>
    <rPh sb="24" eb="25">
      <t>カンガ</t>
    </rPh>
    <rPh sb="32" eb="34">
      <t>トウニュウ</t>
    </rPh>
    <rPh sb="34" eb="36">
      <t>ケイスウ</t>
    </rPh>
    <rPh sb="36" eb="37">
      <t>ドウ</t>
    </rPh>
    <rPh sb="38" eb="39">
      <t>サマ</t>
    </rPh>
    <rPh sb="40" eb="43">
      <t>ジキュウリツ</t>
    </rPh>
    <rPh sb="44" eb="45">
      <t>イ</t>
    </rPh>
    <rPh sb="45" eb="47">
      <t>ユニュウ</t>
    </rPh>
    <rPh sb="47" eb="48">
      <t>リツ</t>
    </rPh>
    <rPh sb="49" eb="51">
      <t>フヘン</t>
    </rPh>
    <rPh sb="55" eb="57">
      <t>カテイ</t>
    </rPh>
    <phoneticPr fontId="2"/>
  </si>
  <si>
    <t>　需要初期など、生産波及が及んでも在庫品で対応し、その分の生産が行われない
などが考えられますが、波及の中断は想定していません。</t>
    <rPh sb="1" eb="3">
      <t>ジュヨウ</t>
    </rPh>
    <rPh sb="3" eb="5">
      <t>ショキ</t>
    </rPh>
    <rPh sb="8" eb="10">
      <t>セイサン</t>
    </rPh>
    <rPh sb="10" eb="12">
      <t>ハキュウ</t>
    </rPh>
    <rPh sb="13" eb="14">
      <t>オヨ</t>
    </rPh>
    <rPh sb="17" eb="20">
      <t>ザイコヒン</t>
    </rPh>
    <rPh sb="21" eb="23">
      <t>タイオウ</t>
    </rPh>
    <rPh sb="27" eb="28">
      <t>フン</t>
    </rPh>
    <rPh sb="29" eb="31">
      <t>セイサン</t>
    </rPh>
    <rPh sb="32" eb="33">
      <t>オコナ</t>
    </rPh>
    <rPh sb="41" eb="42">
      <t>カンガ</t>
    </rPh>
    <rPh sb="49" eb="51">
      <t>ハキュウ</t>
    </rPh>
    <rPh sb="52" eb="54">
      <t>チュウダン</t>
    </rPh>
    <rPh sb="55" eb="57">
      <t>ソウテイ</t>
    </rPh>
    <phoneticPr fontId="2"/>
  </si>
  <si>
    <t>　生産の増加によって、新規雇用者が誘発されるという前提で雇用創出効果を計算
しています。しかし、現実的には全てが雇用増に結びつくものではなく、時間外勤
務や生産設備の増強によって対応される場合もあることに注意を要します。</t>
    <rPh sb="1" eb="3">
      <t>セイサン</t>
    </rPh>
    <rPh sb="4" eb="6">
      <t>ゾウカ</t>
    </rPh>
    <rPh sb="11" eb="13">
      <t>シンキ</t>
    </rPh>
    <rPh sb="13" eb="16">
      <t>コヨウシャ</t>
    </rPh>
    <rPh sb="17" eb="19">
      <t>ユウハツ</t>
    </rPh>
    <rPh sb="25" eb="27">
      <t>ゼンテイ</t>
    </rPh>
    <rPh sb="28" eb="30">
      <t>コヨウ</t>
    </rPh>
    <rPh sb="30" eb="32">
      <t>ソウシュツ</t>
    </rPh>
    <rPh sb="32" eb="34">
      <t>コウカ</t>
    </rPh>
    <rPh sb="35" eb="37">
      <t>ケイサン</t>
    </rPh>
    <rPh sb="48" eb="50">
      <t>ゲンジツ</t>
    </rPh>
    <rPh sb="50" eb="51">
      <t>テキ</t>
    </rPh>
    <rPh sb="53" eb="54">
      <t>スベ</t>
    </rPh>
    <rPh sb="56" eb="58">
      <t>コヨウ</t>
    </rPh>
    <rPh sb="58" eb="59">
      <t>ゾウ</t>
    </rPh>
    <rPh sb="60" eb="61">
      <t>ムス</t>
    </rPh>
    <rPh sb="71" eb="74">
      <t>ジカンガイ</t>
    </rPh>
    <rPh sb="78" eb="80">
      <t>セイサン</t>
    </rPh>
    <rPh sb="80" eb="82">
      <t>セツビ</t>
    </rPh>
    <rPh sb="83" eb="85">
      <t>ゾウキョウ</t>
    </rPh>
    <rPh sb="89" eb="91">
      <t>タイオウ</t>
    </rPh>
    <rPh sb="94" eb="96">
      <t>バアイ</t>
    </rPh>
    <rPh sb="102" eb="104">
      <t>チュウイ</t>
    </rPh>
    <rPh sb="105" eb="106">
      <t>ヨウ</t>
    </rPh>
    <phoneticPr fontId="2"/>
  </si>
  <si>
    <t>　　◆ 矢印の指示に従い、　　　 　　　　  をクリックして進んでください。</t>
    <rPh sb="4" eb="6">
      <t>ヤジルシ</t>
    </rPh>
    <rPh sb="7" eb="9">
      <t>シジ</t>
    </rPh>
    <phoneticPr fontId="2"/>
  </si>
  <si>
    <t>　〔 データ入力上の注意点 〕</t>
    <rPh sb="6" eb="8">
      <t>ニュウリョク</t>
    </rPh>
    <rPh sb="8" eb="9">
      <t>ジョウ</t>
    </rPh>
    <rPh sb="10" eb="13">
      <t>チュウイテン</t>
    </rPh>
    <phoneticPr fontId="2"/>
  </si>
  <si>
    <r>
      <t xml:space="preserve">　　金額の入力単位は </t>
    </r>
    <r>
      <rPr>
        <b/>
        <u/>
        <sz val="10"/>
        <rFont val="ＭＳ Ｐゴシック"/>
        <family val="3"/>
        <charset val="128"/>
      </rPr>
      <t>千円</t>
    </r>
    <r>
      <rPr>
        <sz val="10"/>
        <rFont val="ＭＳ Ｐゴシック"/>
        <family val="3"/>
        <charset val="128"/>
      </rPr>
      <t xml:space="preserve"> です。</t>
    </r>
    <rPh sb="2" eb="4">
      <t>キンガク</t>
    </rPh>
    <rPh sb="5" eb="7">
      <t>ニュウリョク</t>
    </rPh>
    <rPh sb="7" eb="9">
      <t>タンイ</t>
    </rPh>
    <rPh sb="11" eb="13">
      <t>センエン</t>
    </rPh>
    <phoneticPr fontId="2"/>
  </si>
  <si>
    <r>
      <t>　　なお、分析結果の表示は、「千円」 と 「億円」 の２種類から選択できます。</t>
    </r>
    <r>
      <rPr>
        <sz val="11"/>
        <rFont val="ＭＳ Ｐゴシック"/>
        <family val="3"/>
        <charset val="128"/>
      </rPr>
      <t/>
    </r>
    <rPh sb="10" eb="12">
      <t>ヒョウジ</t>
    </rPh>
    <rPh sb="32" eb="34">
      <t>センタク</t>
    </rPh>
    <phoneticPr fontId="2"/>
  </si>
  <si>
    <t xml:space="preserve">　　　　　　   </t>
    <phoneticPr fontId="2"/>
  </si>
  <si>
    <t xml:space="preserve"> １　投入係数は不変である。</t>
    <rPh sb="3" eb="5">
      <t>トウニュウ</t>
    </rPh>
    <rPh sb="5" eb="7">
      <t>ケイスウ</t>
    </rPh>
    <rPh sb="8" eb="10">
      <t>フヘン</t>
    </rPh>
    <phoneticPr fontId="2"/>
  </si>
  <si>
    <t xml:space="preserve"> ２　自給率・移輸入率は不変である。</t>
    <rPh sb="3" eb="6">
      <t>ジキュウリツ</t>
    </rPh>
    <rPh sb="7" eb="8">
      <t>イ</t>
    </rPh>
    <rPh sb="8" eb="10">
      <t>ユニュウ</t>
    </rPh>
    <rPh sb="10" eb="11">
      <t>リツ</t>
    </rPh>
    <rPh sb="12" eb="14">
      <t>フヘン</t>
    </rPh>
    <phoneticPr fontId="2"/>
  </si>
  <si>
    <t xml:space="preserve"> ３　在庫対応の影響は考慮していない。</t>
    <rPh sb="3" eb="5">
      <t>ザイコ</t>
    </rPh>
    <rPh sb="5" eb="7">
      <t>タイオウ</t>
    </rPh>
    <rPh sb="8" eb="10">
      <t>エイキョウ</t>
    </rPh>
    <rPh sb="11" eb="13">
      <t>コウリョ</t>
    </rPh>
    <phoneticPr fontId="2"/>
  </si>
  <si>
    <t xml:space="preserve"> ４　生産能力の限界は考慮していない。</t>
    <rPh sb="3" eb="5">
      <t>セイサン</t>
    </rPh>
    <rPh sb="5" eb="7">
      <t>ノウリョク</t>
    </rPh>
    <rPh sb="8" eb="10">
      <t>ゲンカイ</t>
    </rPh>
    <rPh sb="11" eb="13">
      <t>コウリョ</t>
    </rPh>
    <phoneticPr fontId="2"/>
  </si>
  <si>
    <t>　需要の増加に対し、各産業が十分対応できない場合も考えられますが、各部門は
あらゆる需要に応えられると想定しています。</t>
    <rPh sb="1" eb="3">
      <t>ジュヨウ</t>
    </rPh>
    <rPh sb="4" eb="6">
      <t>ゾウカ</t>
    </rPh>
    <rPh sb="7" eb="8">
      <t>タイ</t>
    </rPh>
    <rPh sb="10" eb="11">
      <t>カク</t>
    </rPh>
    <rPh sb="11" eb="13">
      <t>サンギョウ</t>
    </rPh>
    <rPh sb="14" eb="16">
      <t>ジュウブン</t>
    </rPh>
    <rPh sb="16" eb="18">
      <t>タイオウ</t>
    </rPh>
    <rPh sb="22" eb="24">
      <t>バアイ</t>
    </rPh>
    <rPh sb="25" eb="26">
      <t>カンガ</t>
    </rPh>
    <rPh sb="33" eb="36">
      <t>カクブモン</t>
    </rPh>
    <rPh sb="42" eb="44">
      <t>ジュヨウ</t>
    </rPh>
    <rPh sb="45" eb="46">
      <t>コタ</t>
    </rPh>
    <rPh sb="51" eb="53">
      <t>ソウテイ</t>
    </rPh>
    <phoneticPr fontId="2"/>
  </si>
  <si>
    <t xml:space="preserve"> ５　波及効果が達成されるまでの期間は不明である。</t>
    <rPh sb="3" eb="7">
      <t>ハキュウコウカ</t>
    </rPh>
    <rPh sb="8" eb="10">
      <t>タッセイ</t>
    </rPh>
    <rPh sb="16" eb="18">
      <t>キカン</t>
    </rPh>
    <rPh sb="19" eb="21">
      <t>フメイ</t>
    </rPh>
    <phoneticPr fontId="2"/>
  </si>
  <si>
    <t xml:space="preserve"> ７　雇用創出効果には時間外勤務対応は考慮していない。</t>
    <rPh sb="3" eb="5">
      <t>コヨウ</t>
    </rPh>
    <rPh sb="5" eb="7">
      <t>ソウシュツ</t>
    </rPh>
    <rPh sb="7" eb="9">
      <t>コウカ</t>
    </rPh>
    <rPh sb="11" eb="14">
      <t>ジカンガイ</t>
    </rPh>
    <rPh sb="14" eb="16">
      <t>キンム</t>
    </rPh>
    <rPh sb="16" eb="18">
      <t>タイオウ</t>
    </rPh>
    <rPh sb="19" eb="21">
      <t>コウリョ</t>
    </rPh>
    <phoneticPr fontId="2"/>
  </si>
  <si>
    <t>　（ 下欄に入力してください。 ）</t>
    <rPh sb="3" eb="4">
      <t>シタ</t>
    </rPh>
    <rPh sb="4" eb="5">
      <t>ラン</t>
    </rPh>
    <rPh sb="6" eb="8">
      <t>ニュウリョク</t>
    </rPh>
    <phoneticPr fontId="2"/>
  </si>
  <si>
    <t>「 購入者価格 」</t>
    <rPh sb="2" eb="5">
      <t>コウニュウシャ</t>
    </rPh>
    <rPh sb="5" eb="7">
      <t>カカク</t>
    </rPh>
    <phoneticPr fontId="2"/>
  </si>
  <si>
    <t>「 生産者価格 」</t>
    <rPh sb="2" eb="5">
      <t>セイサンシャ</t>
    </rPh>
    <rPh sb="5" eb="7">
      <t>カカク</t>
    </rPh>
    <phoneticPr fontId="2"/>
  </si>
  <si>
    <t>Ａを生産者
価格に変換</t>
    <rPh sb="2" eb="5">
      <t>セイサンシャ</t>
    </rPh>
    <rPh sb="6" eb="8">
      <t>カカク</t>
    </rPh>
    <rPh sb="9" eb="11">
      <t>ヘンカン</t>
    </rPh>
    <phoneticPr fontId="2"/>
  </si>
  <si>
    <t>Ａ</t>
    <phoneticPr fontId="2"/>
  </si>
  <si>
    <t>ｺｰﾄﾞ</t>
    <phoneticPr fontId="2"/>
  </si>
  <si>
    <t>県内最終需要額</t>
    <rPh sb="0" eb="2">
      <t>ケンナイ</t>
    </rPh>
    <rPh sb="2" eb="4">
      <t>サイシュウ</t>
    </rPh>
    <phoneticPr fontId="2"/>
  </si>
  <si>
    <t>（単位：千円）　</t>
    <rPh sb="1" eb="3">
      <t>タンイ</t>
    </rPh>
    <rPh sb="4" eb="6">
      <t>センエン</t>
    </rPh>
    <phoneticPr fontId="2"/>
  </si>
  <si>
    <t>② 分析タイトル</t>
    <rPh sb="2" eb="4">
      <t>ブンセキ</t>
    </rPh>
    <phoneticPr fontId="2"/>
  </si>
  <si>
    <t>合　　　計</t>
    <phoneticPr fontId="2"/>
  </si>
  <si>
    <t>④ 平均消費性向の採用年</t>
    <rPh sb="2" eb="4">
      <t>ヘイキン</t>
    </rPh>
    <rPh sb="4" eb="6">
      <t>ショウヒ</t>
    </rPh>
    <rPh sb="6" eb="8">
      <t>セイコウ</t>
    </rPh>
    <rPh sb="9" eb="11">
      <t>サイヨウ</t>
    </rPh>
    <rPh sb="11" eb="12">
      <t>ネン</t>
    </rPh>
    <phoneticPr fontId="2"/>
  </si>
  <si>
    <t>③ 把握している最終需要額は 「購入者価格」 ですか？　それとも 「生産者価格」 ですか？</t>
    <rPh sb="2" eb="4">
      <t>ハアク</t>
    </rPh>
    <rPh sb="8" eb="10">
      <t>サイシュウ</t>
    </rPh>
    <rPh sb="10" eb="13">
      <t>ジュヨウガク</t>
    </rPh>
    <rPh sb="16" eb="19">
      <t>コウニュウシャ</t>
    </rPh>
    <rPh sb="19" eb="21">
      <t>カカク</t>
    </rPh>
    <rPh sb="34" eb="37">
      <t>セイサンシャ</t>
    </rPh>
    <rPh sb="37" eb="39">
      <t>カカク</t>
    </rPh>
    <phoneticPr fontId="2"/>
  </si>
  <si>
    <t>〔採用年〕</t>
    <rPh sb="1" eb="3">
      <t>サイヨウ</t>
    </rPh>
    <rPh sb="3" eb="4">
      <t>ネン</t>
    </rPh>
    <phoneticPr fontId="2"/>
  </si>
  <si>
    <t>〔数値〕</t>
    <rPh sb="1" eb="3">
      <t>スウチ</t>
    </rPh>
    <phoneticPr fontId="2"/>
  </si>
  <si>
    <t>↑</t>
    <phoneticPr fontId="2"/>
  </si>
  <si>
    <r>
      <t>《 分析タイトル</t>
    </r>
    <r>
      <rPr>
        <sz val="11"/>
        <rFont val="ＭＳ Ｐゴシック"/>
        <family val="3"/>
        <charset val="128"/>
      </rPr>
      <t xml:space="preserve"> 》</t>
    </r>
    <rPh sb="2" eb="4">
      <t>ブンセキ</t>
    </rPh>
    <phoneticPr fontId="2"/>
  </si>
  <si>
    <r>
      <t>《 分析タイトル</t>
    </r>
    <r>
      <rPr>
        <sz val="11"/>
        <rFont val="ＭＳ Ｐゴシック"/>
        <family val="3"/>
        <charset val="128"/>
      </rPr>
      <t xml:space="preserve"> 》</t>
    </r>
    <rPh sb="2" eb="4">
      <t>ブンセキ</t>
    </rPh>
    <phoneticPr fontId="2"/>
  </si>
  <si>
    <t xml:space="preserve"> 直接効果</t>
    <rPh sb="1" eb="3">
      <t>チョクセツ</t>
    </rPh>
    <rPh sb="3" eb="5">
      <t>コウカ</t>
    </rPh>
    <phoneticPr fontId="2"/>
  </si>
  <si>
    <t>※ 四捨五入の関係で、内訳と合計は必ずしも一致しない。</t>
    <rPh sb="2" eb="6">
      <t>シシャゴニュウ</t>
    </rPh>
    <rPh sb="7" eb="9">
      <t>カンケイ</t>
    </rPh>
    <rPh sb="11" eb="13">
      <t>ウチワケ</t>
    </rPh>
    <rPh sb="14" eb="16">
      <t>ゴウケイ</t>
    </rPh>
    <rPh sb="17" eb="18">
      <t>カナラ</t>
    </rPh>
    <rPh sb="21" eb="23">
      <t>イッチ</t>
    </rPh>
    <phoneticPr fontId="2"/>
  </si>
  <si>
    <t>雇用創出効果
（人）</t>
    <rPh sb="0" eb="2">
      <t>コヨウ</t>
    </rPh>
    <rPh sb="2" eb="4">
      <t>ソウシュツ</t>
    </rPh>
    <rPh sb="4" eb="6">
      <t>コウカ</t>
    </rPh>
    <rPh sb="8" eb="9">
      <t>ニン</t>
    </rPh>
    <phoneticPr fontId="2"/>
  </si>
  <si>
    <t>波及効果倍率（倍）</t>
    <rPh sb="0" eb="4">
      <t>ハキュウコウカ</t>
    </rPh>
    <rPh sb="4" eb="6">
      <t>バイリツ</t>
    </rPh>
    <rPh sb="7" eb="8">
      <t>バイ</t>
    </rPh>
    <phoneticPr fontId="2"/>
  </si>
  <si>
    <t>　　　　〈自給率〉</t>
    <rPh sb="5" eb="8">
      <t>ジキュウリツ</t>
    </rPh>
    <phoneticPr fontId="2"/>
  </si>
  <si>
    <t>　　　　　最終需要のうち県内で生産された製品による供給部分</t>
    <rPh sb="5" eb="7">
      <t>サイシュウ</t>
    </rPh>
    <rPh sb="7" eb="9">
      <t>ジュヨウ</t>
    </rPh>
    <rPh sb="12" eb="14">
      <t>ケンナイ</t>
    </rPh>
    <rPh sb="15" eb="17">
      <t>セイサン</t>
    </rPh>
    <rPh sb="20" eb="22">
      <t>セイヒン</t>
    </rPh>
    <rPh sb="25" eb="27">
      <t>キョウキュウ</t>
    </rPh>
    <rPh sb="27" eb="29">
      <t>ブブン</t>
    </rPh>
    <phoneticPr fontId="2"/>
  </si>
  <si>
    <t>　　　　〈投入係数〉</t>
    <rPh sb="5" eb="7">
      <t>トウニュウ</t>
    </rPh>
    <rPh sb="7" eb="9">
      <t>ケイスウ</t>
    </rPh>
    <phoneticPr fontId="2"/>
  </si>
  <si>
    <t>　　　　　県内最終需要を賄うために必要な原材料等</t>
    <rPh sb="5" eb="7">
      <t>ケンナイ</t>
    </rPh>
    <rPh sb="7" eb="9">
      <t>サイシュウ</t>
    </rPh>
    <rPh sb="9" eb="11">
      <t>ジュヨウ</t>
    </rPh>
    <rPh sb="12" eb="13">
      <t>マカナ</t>
    </rPh>
    <rPh sb="17" eb="19">
      <t>ヒツヨウ</t>
    </rPh>
    <rPh sb="20" eb="23">
      <t>ゲンザイリョウ</t>
    </rPh>
    <rPh sb="23" eb="24">
      <t>トウ</t>
    </rPh>
    <phoneticPr fontId="2"/>
  </si>
  <si>
    <t>　　　　　原材料等のうち自給している部分</t>
    <rPh sb="5" eb="8">
      <t>ゲンザイリョウ</t>
    </rPh>
    <rPh sb="8" eb="9">
      <t>トウ</t>
    </rPh>
    <rPh sb="12" eb="14">
      <t>ジキュウ</t>
    </rPh>
    <rPh sb="18" eb="20">
      <t>ブブン</t>
    </rPh>
    <phoneticPr fontId="2"/>
  </si>
  <si>
    <t>　　　　〈逆行列係数〉</t>
    <rPh sb="5" eb="8">
      <t>ギャクギョウレツ</t>
    </rPh>
    <rPh sb="8" eb="10">
      <t>ケイスウ</t>
    </rPh>
    <phoneticPr fontId="2"/>
  </si>
  <si>
    <t>　　　　　この需要が直接・間接に生産を誘発する額</t>
    <rPh sb="7" eb="9">
      <t>ジュヨウ</t>
    </rPh>
    <rPh sb="10" eb="12">
      <t>チョクセツ</t>
    </rPh>
    <rPh sb="13" eb="15">
      <t>カンセツ</t>
    </rPh>
    <rPh sb="16" eb="18">
      <t>セイサン</t>
    </rPh>
    <rPh sb="19" eb="21">
      <t>ユウハツ</t>
    </rPh>
    <rPh sb="23" eb="24">
      <t>ガク</t>
    </rPh>
    <phoneticPr fontId="2"/>
  </si>
  <si>
    <t>【 直接効果 】</t>
    <rPh sb="2" eb="4">
      <t>チョクセツ</t>
    </rPh>
    <rPh sb="4" eb="6">
      <t>コウカ</t>
    </rPh>
    <phoneticPr fontId="2"/>
  </si>
  <si>
    <t>〔 総  括 〕</t>
    <rPh sb="2" eb="3">
      <t>ソウ</t>
    </rPh>
    <rPh sb="5" eb="6">
      <t>カツ</t>
    </rPh>
    <phoneticPr fontId="2"/>
  </si>
  <si>
    <t>　　　　　所得のうち消費支出に使用される金額</t>
    <rPh sb="5" eb="7">
      <t>ショトク</t>
    </rPh>
    <rPh sb="10" eb="12">
      <t>ショウヒ</t>
    </rPh>
    <rPh sb="12" eb="14">
      <t>シシュツ</t>
    </rPh>
    <rPh sb="15" eb="17">
      <t>シヨウ</t>
    </rPh>
    <rPh sb="20" eb="22">
      <t>キンガク</t>
    </rPh>
    <phoneticPr fontId="2"/>
  </si>
  <si>
    <t>　　　　〈生産誘発係数〉</t>
    <phoneticPr fontId="2"/>
  </si>
  <si>
    <t>　　　　　その消費金額が生産を誘発する額</t>
    <rPh sb="7" eb="9">
      <t>ショウヒ</t>
    </rPh>
    <rPh sb="9" eb="11">
      <t>キンガク</t>
    </rPh>
    <rPh sb="12" eb="14">
      <t>セイサン</t>
    </rPh>
    <rPh sb="15" eb="17">
      <t>ユウハツ</t>
    </rPh>
    <rPh sb="19" eb="20">
      <t>ガク</t>
    </rPh>
    <phoneticPr fontId="2"/>
  </si>
  <si>
    <t>　　　　　　新たな需要及びそれに伴う生産</t>
    <rPh sb="6" eb="7">
      <t>アラ</t>
    </rPh>
    <rPh sb="9" eb="11">
      <t>ジュヨウ</t>
    </rPh>
    <rPh sb="11" eb="12">
      <t>オヨ</t>
    </rPh>
    <rPh sb="16" eb="17">
      <t>トモナ</t>
    </rPh>
    <rPh sb="18" eb="20">
      <t>セイサン</t>
    </rPh>
    <phoneticPr fontId="2"/>
  </si>
  <si>
    <t>　　　　　　誘発額が創出する雇用効果</t>
    <rPh sb="10" eb="12">
      <t>ソウシュツ</t>
    </rPh>
    <rPh sb="16" eb="18">
      <t>コウカ</t>
    </rPh>
    <phoneticPr fontId="2"/>
  </si>
  <si>
    <t>波及効果倍率（倍）</t>
    <rPh sb="0" eb="2">
      <t>ハキュウ</t>
    </rPh>
    <rPh sb="2" eb="4">
      <t>コウカ</t>
    </rPh>
    <rPh sb="4" eb="6">
      <t>バイリツ</t>
    </rPh>
    <rPh sb="7" eb="8">
      <t>バイ</t>
    </rPh>
    <phoneticPr fontId="2"/>
  </si>
  <si>
    <t>（ 単位：千円 ）</t>
    <rPh sb="2" eb="4">
      <t>タンイ</t>
    </rPh>
    <rPh sb="5" eb="7">
      <t>セ</t>
    </rPh>
    <phoneticPr fontId="2"/>
  </si>
  <si>
    <t>総合効果 C</t>
    <rPh sb="0" eb="2">
      <t>ソウゴウ</t>
    </rPh>
    <rPh sb="2" eb="4">
      <t>コウカ</t>
    </rPh>
    <phoneticPr fontId="2"/>
  </si>
  <si>
    <t>総合効果 B</t>
    <rPh sb="0" eb="2">
      <t>ソウゴウ</t>
    </rPh>
    <rPh sb="2" eb="4">
      <t>コウカ</t>
    </rPh>
    <phoneticPr fontId="2"/>
  </si>
  <si>
    <t>総合効果 A</t>
    <rPh sb="0" eb="2">
      <t>ソウゴウ</t>
    </rPh>
    <rPh sb="2" eb="4">
      <t>コウカ</t>
    </rPh>
    <phoneticPr fontId="2"/>
  </si>
  <si>
    <t>（単位：千円）</t>
    <rPh sb="1" eb="3">
      <t>タンイ</t>
    </rPh>
    <rPh sb="4" eb="6">
      <t>センエン</t>
    </rPh>
    <phoneticPr fontId="2"/>
  </si>
  <si>
    <t>（単位：億円）</t>
    <rPh sb="1" eb="3">
      <t>タンイ</t>
    </rPh>
    <rPh sb="4" eb="6">
      <t>オクエン</t>
    </rPh>
    <phoneticPr fontId="2"/>
  </si>
  <si>
    <t>部門名</t>
    <rPh sb="0" eb="3">
      <t>ブモンメイ</t>
    </rPh>
    <phoneticPr fontId="2"/>
  </si>
  <si>
    <t>合　計</t>
    <rPh sb="0" eb="1">
      <t>ゴウ</t>
    </rPh>
    <rPh sb="2" eb="3">
      <t>ケイ</t>
    </rPh>
    <phoneticPr fontId="2"/>
  </si>
  <si>
    <r>
      <t>〔Ｉ－（Ｉ－Ｍ）Ａ〕</t>
    </r>
    <r>
      <rPr>
        <vertAlign val="superscript"/>
        <sz val="10"/>
        <rFont val="ＭＳ Ｐゴシック"/>
        <family val="3"/>
        <charset val="128"/>
      </rPr>
      <t xml:space="preserve">-１ </t>
    </r>
    <rPh sb="6" eb="7">
      <t xml:space="preserve"> ∧</t>
    </rPh>
    <phoneticPr fontId="2"/>
  </si>
  <si>
    <t>合　　　計</t>
    <rPh sb="0" eb="1">
      <t>ゴウ</t>
    </rPh>
    <rPh sb="4" eb="5">
      <t>ケイ</t>
    </rPh>
    <phoneticPr fontId="2"/>
  </si>
  <si>
    <t>コード・部門名</t>
    <rPh sb="4" eb="7">
      <t>ブモンメイ</t>
    </rPh>
    <phoneticPr fontId="2"/>
  </si>
  <si>
    <t>コード・部門名</t>
    <phoneticPr fontId="2"/>
  </si>
  <si>
    <t>※　自給率 ＝ １ － 移輸入率</t>
    <rPh sb="2" eb="5">
      <t>ジキュウリツ</t>
    </rPh>
    <rPh sb="12" eb="13">
      <t>イ</t>
    </rPh>
    <rPh sb="15" eb="16">
      <t>リツ</t>
    </rPh>
    <phoneticPr fontId="2"/>
  </si>
  <si>
    <t>○ 生産者価格への変換</t>
    <rPh sb="2" eb="5">
      <t>セイサンシャ</t>
    </rPh>
    <rPh sb="5" eb="7">
      <t>カカク</t>
    </rPh>
    <rPh sb="9" eb="11">
      <t>ヘンカン</t>
    </rPh>
    <phoneticPr fontId="2"/>
  </si>
  <si>
    <t xml:space="preserve"> ･･･ マージンは発生しない部門</t>
    <rPh sb="10" eb="12">
      <t>ハッセイ</t>
    </rPh>
    <rPh sb="15" eb="17">
      <t>ブモン</t>
    </rPh>
    <phoneticPr fontId="2"/>
  </si>
  <si>
    <t>コード・部門名</t>
    <rPh sb="4" eb="6">
      <t>ブモン</t>
    </rPh>
    <rPh sb="6" eb="7">
      <t>メイ</t>
    </rPh>
    <phoneticPr fontId="2"/>
  </si>
  <si>
    <t>－</t>
    <phoneticPr fontId="2"/>
  </si>
  <si>
    <t>１　設定（ 《 分析タイトル 》 ）</t>
    <rPh sb="2" eb="4">
      <t>セッテイ</t>
    </rPh>
    <rPh sb="8" eb="10">
      <t>ブンセキ</t>
    </rPh>
    <phoneticPr fontId="2"/>
  </si>
  <si>
    <t>（１） 使用逆行列表</t>
    <rPh sb="4" eb="6">
      <t>シヨウ</t>
    </rPh>
    <rPh sb="6" eb="9">
      <t>ギャクギョウレツ</t>
    </rPh>
    <rPh sb="9" eb="10">
      <t>ヒョウ</t>
    </rPh>
    <phoneticPr fontId="2"/>
  </si>
  <si>
    <t>（２） 最終需要額</t>
    <rPh sb="4" eb="6">
      <t>サイシュウ</t>
    </rPh>
    <rPh sb="6" eb="8">
      <t>ジュヨウ</t>
    </rPh>
    <rPh sb="8" eb="9">
      <t>ガク</t>
    </rPh>
    <phoneticPr fontId="2"/>
  </si>
  <si>
    <t>千円 ）</t>
    <rPh sb="0" eb="2">
      <t>セ</t>
    </rPh>
    <phoneticPr fontId="2"/>
  </si>
  <si>
    <t>２　「直接効果」の測定</t>
    <phoneticPr fontId="2"/>
  </si>
  <si>
    <t>県内最終
需要額</t>
    <rPh sb="0" eb="2">
      <t>ケンナイ</t>
    </rPh>
    <rPh sb="2" eb="4">
      <t>サイシュウ</t>
    </rPh>
    <rPh sb="5" eb="8">
      <t>ジュヨウガク</t>
    </rPh>
    <phoneticPr fontId="2"/>
  </si>
  <si>
    <t>粗付加
価値率</t>
    <phoneticPr fontId="2"/>
  </si>
  <si>
    <t>雇用者
所得率</t>
    <phoneticPr fontId="2"/>
  </si>
  <si>
    <t>③</t>
    <phoneticPr fontId="2"/>
  </si>
  <si>
    <t>⑤=③×④</t>
    <phoneticPr fontId="2"/>
  </si>
  <si>
    <t>⑦=③×⑥</t>
    <phoneticPr fontId="2"/>
  </si>
  <si>
    <t>県内最終
需要額</t>
    <rPh sb="0" eb="2">
      <t>ケンナイ</t>
    </rPh>
    <rPh sb="2" eb="4">
      <t>サイシュウ</t>
    </rPh>
    <rPh sb="5" eb="7">
      <t>ジュヨウ</t>
    </rPh>
    <rPh sb="7" eb="8">
      <t>ガク</t>
    </rPh>
    <phoneticPr fontId="2"/>
  </si>
  <si>
    <t>原材料等
投入額</t>
    <rPh sb="5" eb="7">
      <t>トウニュウ</t>
    </rPh>
    <rPh sb="7" eb="8">
      <t>ガク</t>
    </rPh>
    <phoneticPr fontId="2"/>
  </si>
  <si>
    <t>県産品
需要額</t>
    <rPh sb="4" eb="6">
      <t>ジュヨウ</t>
    </rPh>
    <rPh sb="6" eb="7">
      <t>ガク</t>
    </rPh>
    <phoneticPr fontId="2"/>
  </si>
  <si>
    <t>⑧</t>
    <phoneticPr fontId="2"/>
  </si>
  <si>
    <t>⑨=⑧×③</t>
    <phoneticPr fontId="2"/>
  </si>
  <si>
    <t>②</t>
    <phoneticPr fontId="2"/>
  </si>
  <si>
    <t>⑩=⑨×②</t>
    <phoneticPr fontId="2"/>
  </si>
  <si>
    <t>（下表へ続く）</t>
    <rPh sb="1" eb="2">
      <t>シタ</t>
    </rPh>
    <rPh sb="2" eb="3">
      <t>ヒョウ</t>
    </rPh>
    <rPh sb="4" eb="5">
      <t>ツヅ</t>
    </rPh>
    <phoneticPr fontId="2"/>
  </si>
  <si>
    <t>（単位：千円）</t>
    <phoneticPr fontId="2"/>
  </si>
  <si>
    <t>県産品
需要額</t>
    <phoneticPr fontId="2"/>
  </si>
  <si>
    <t>逆行列係数</t>
    <rPh sb="3" eb="5">
      <t>ケイスウ</t>
    </rPh>
    <phoneticPr fontId="2"/>
  </si>
  <si>
    <t>⑫=⑪×⑩</t>
    <phoneticPr fontId="2"/>
  </si>
  <si>
    <t>⑬=⑫×④</t>
    <phoneticPr fontId="2"/>
  </si>
  <si>
    <t>⑭=⑫×⑥</t>
    <phoneticPr fontId="2"/>
  </si>
  <si>
    <t>平均消費
性向（※）</t>
    <phoneticPr fontId="2"/>
  </si>
  <si>
    <t>生産誘発係数
(民間消費支出）</t>
    <phoneticPr fontId="2"/>
  </si>
  <si>
    <t>消費支出増加額</t>
    <phoneticPr fontId="2"/>
  </si>
  <si>
    <t>⑰=</t>
    <phoneticPr fontId="2"/>
  </si>
  <si>
    <t>⑮=⑦+⑭</t>
    <phoneticPr fontId="2"/>
  </si>
  <si>
    <t>⑮の合計×⑯</t>
    <phoneticPr fontId="2"/>
  </si>
  <si>
    <t>（単位：千円）</t>
    <phoneticPr fontId="2"/>
  </si>
  <si>
    <t>コード・部門名</t>
    <phoneticPr fontId="2"/>
  </si>
  <si>
    <t>粗付加
価値率</t>
    <phoneticPr fontId="2"/>
  </si>
  <si>
    <t>雇用者
所得率</t>
    <phoneticPr fontId="2"/>
  </si>
  <si>
    <t>⑲</t>
    <phoneticPr fontId="2"/>
  </si>
  <si>
    <t>④</t>
    <phoneticPr fontId="2"/>
  </si>
  <si>
    <t>（単位：千円）</t>
    <phoneticPr fontId="2"/>
  </si>
  <si>
    <t>コード・部門名</t>
    <phoneticPr fontId="2"/>
  </si>
  <si>
    <t>生産
誘発額</t>
    <phoneticPr fontId="2"/>
  </si>
  <si>
    <t>A=③+⑫+⑲</t>
    <phoneticPr fontId="2"/>
  </si>
  <si>
    <t>B=⑤+⑬+⑳</t>
    <phoneticPr fontId="2"/>
  </si>
  <si>
    <t>６　「雇用創出効果」の測定</t>
    <rPh sb="5" eb="7">
      <t>ソウシュツ</t>
    </rPh>
    <phoneticPr fontId="2"/>
  </si>
  <si>
    <t>労働投入</t>
    <rPh sb="2" eb="4">
      <t>トウニュウ</t>
    </rPh>
    <phoneticPr fontId="2"/>
  </si>
  <si>
    <t>係数（※）</t>
    <rPh sb="0" eb="2">
      <t>ケイスウ</t>
    </rPh>
    <phoneticPr fontId="2"/>
  </si>
  <si>
    <t>　　※　労働投入係数は、各部門ごとに「有給役員＋雇用者」数を県内生産</t>
    <rPh sb="4" eb="6">
      <t>ロウドウ</t>
    </rPh>
    <rPh sb="6" eb="8">
      <t>トウニュウ</t>
    </rPh>
    <rPh sb="8" eb="10">
      <t>ケイスウ</t>
    </rPh>
    <rPh sb="12" eb="15">
      <t>カクブモン</t>
    </rPh>
    <rPh sb="19" eb="21">
      <t>ユウキュウ</t>
    </rPh>
    <rPh sb="21" eb="23">
      <t>ヤクイン</t>
    </rPh>
    <rPh sb="24" eb="26">
      <t>コヨウ</t>
    </rPh>
    <rPh sb="26" eb="27">
      <t>シャ</t>
    </rPh>
    <rPh sb="28" eb="29">
      <t>スウ</t>
    </rPh>
    <rPh sb="30" eb="32">
      <t>ケンナイ</t>
    </rPh>
    <rPh sb="32" eb="34">
      <t>セイサン</t>
    </rPh>
    <phoneticPr fontId="2"/>
  </si>
  <si>
    <t>　　　　額で除して求めており、１単位（百万円）の生産が増加した場合に、</t>
    <phoneticPr fontId="2"/>
  </si>
  <si>
    <t>　　　　どの程度の労働力が必要になるかを示している。</t>
    <rPh sb="20" eb="21">
      <t>シメ</t>
    </rPh>
    <phoneticPr fontId="2"/>
  </si>
  <si>
    <t>合　　　　計</t>
    <rPh sb="0" eb="1">
      <t>ゴウ</t>
    </rPh>
    <rPh sb="5" eb="6">
      <t>ケイ</t>
    </rPh>
    <phoneticPr fontId="2"/>
  </si>
  <si>
    <t>平　均</t>
    <rPh sb="0" eb="1">
      <t>ヒラ</t>
    </rPh>
    <rPh sb="2" eb="3">
      <t>ヒトシ</t>
    </rPh>
    <phoneticPr fontId="2"/>
  </si>
  <si>
    <t>合　　計</t>
    <rPh sb="0" eb="1">
      <t>ゴウ</t>
    </rPh>
    <rPh sb="3" eb="4">
      <t>ケイ</t>
    </rPh>
    <phoneticPr fontId="2"/>
  </si>
  <si>
    <t>合　　　　計</t>
    <phoneticPr fontId="2"/>
  </si>
  <si>
    <t>《　更 新 履 歴　》</t>
    <rPh sb="2" eb="3">
      <t>サラ</t>
    </rPh>
    <rPh sb="4" eb="5">
      <t>シン</t>
    </rPh>
    <rPh sb="6" eb="7">
      <t>クツ</t>
    </rPh>
    <rPh sb="8" eb="9">
      <t>レキ</t>
    </rPh>
    <phoneticPr fontId="2"/>
  </si>
  <si>
    <t>㉑</t>
    <phoneticPr fontId="2"/>
  </si>
  <si>
    <t>雇用者所得誘発額㉑</t>
    <rPh sb="5" eb="8">
      <t>ユウハツガク</t>
    </rPh>
    <phoneticPr fontId="2"/>
  </si>
  <si>
    <t>＜  生 産 誘 発 効 果  ＞</t>
    <phoneticPr fontId="2"/>
  </si>
  <si>
    <t>（単位：千円）</t>
    <rPh sb="1" eb="3">
      <t>タンイ</t>
    </rPh>
    <rPh sb="4" eb="5">
      <t>セン</t>
    </rPh>
    <rPh sb="5" eb="6">
      <t>エン</t>
    </rPh>
    <phoneticPr fontId="2"/>
  </si>
  <si>
    <t>㉑=⑲×⑥</t>
    <phoneticPr fontId="2"/>
  </si>
  <si>
    <t>C=⑦+⑭+㉑</t>
    <phoneticPr fontId="2"/>
  </si>
  <si>
    <t>※　波及効果倍率 ＝ 生産誘発額（総合効果Ａ） ÷ 最終需要額①</t>
    <rPh sb="2" eb="6">
      <t>ハキュウコウカ</t>
    </rPh>
    <rPh sb="6" eb="8">
      <t>バイリツ</t>
    </rPh>
    <rPh sb="11" eb="13">
      <t>セイサン</t>
    </rPh>
    <rPh sb="13" eb="16">
      <t>ユウハツガク</t>
    </rPh>
    <rPh sb="17" eb="19">
      <t>ソウゴウ</t>
    </rPh>
    <rPh sb="19" eb="21">
      <t>コウカ</t>
    </rPh>
    <rPh sb="26" eb="28">
      <t>サイシュウ</t>
    </rPh>
    <rPh sb="28" eb="30">
      <t>ジュヨウ</t>
    </rPh>
    <rPh sb="30" eb="31">
      <t>ガク</t>
    </rPh>
    <phoneticPr fontId="2"/>
  </si>
  <si>
    <t>※ 波及効果倍率 ＝ 生産誘発額（総合効果Ａ） ／ 最終需要額①</t>
    <rPh sb="2" eb="6">
      <t>ハキュウコウカ</t>
    </rPh>
    <rPh sb="6" eb="8">
      <t>バイリツ</t>
    </rPh>
    <rPh sb="11" eb="13">
      <t>セイサン</t>
    </rPh>
    <rPh sb="13" eb="16">
      <t>ユウハツガク</t>
    </rPh>
    <rPh sb="17" eb="19">
      <t>ソウゴウ</t>
    </rPh>
    <rPh sb="19" eb="21">
      <t>コウカ</t>
    </rPh>
    <rPh sb="26" eb="28">
      <t>サイシュウ</t>
    </rPh>
    <rPh sb="28" eb="30">
      <t>ジュヨウ</t>
    </rPh>
    <rPh sb="30" eb="31">
      <t>ガク</t>
    </rPh>
    <phoneticPr fontId="2"/>
  </si>
  <si>
    <t>　　　　　　 〈平均消費性向〉</t>
    <phoneticPr fontId="2"/>
  </si>
  <si>
    <t>　（ ドロップダウンリストから選択してください。 ）</t>
    <rPh sb="15" eb="17">
      <t>センタク</t>
    </rPh>
    <phoneticPr fontId="2"/>
  </si>
  <si>
    <t>松江市の平均消費性向　（総務省「家計調査」）</t>
    <rPh sb="0" eb="3">
      <t>マツエシ</t>
    </rPh>
    <rPh sb="4" eb="6">
      <t>ヘイキン</t>
    </rPh>
    <rPh sb="6" eb="8">
      <t>ショウヒ</t>
    </rPh>
    <rPh sb="8" eb="10">
      <t>セイコウ</t>
    </rPh>
    <rPh sb="12" eb="15">
      <t>ソ</t>
    </rPh>
    <rPh sb="16" eb="18">
      <t>カケイ</t>
    </rPh>
    <rPh sb="18" eb="20">
      <t>チョウサ</t>
    </rPh>
    <phoneticPr fontId="2"/>
  </si>
  <si>
    <t>　　性向（二人以上の世帯のうち勤労者世帯（農林漁家世帯含む））である。</t>
    <phoneticPr fontId="2"/>
  </si>
  <si>
    <t>01</t>
  </si>
  <si>
    <t>農業</t>
  </si>
  <si>
    <t>02</t>
  </si>
  <si>
    <t>林業</t>
  </si>
  <si>
    <t>03</t>
  </si>
  <si>
    <t>漁業</t>
  </si>
  <si>
    <t>鉱業</t>
  </si>
  <si>
    <t>飲食料品</t>
  </si>
  <si>
    <t>06</t>
  </si>
  <si>
    <t>繊維製品</t>
  </si>
  <si>
    <t>パルプ・紙・木製品</t>
  </si>
  <si>
    <t>化学製品</t>
  </si>
  <si>
    <t>石油・石炭製品</t>
  </si>
  <si>
    <t>窯業・土石製品</t>
  </si>
  <si>
    <t>鉄鋼</t>
  </si>
  <si>
    <t>非鉄金属</t>
  </si>
  <si>
    <t>金属製品</t>
  </si>
  <si>
    <t>電子部品</t>
  </si>
  <si>
    <t>電気機械</t>
  </si>
  <si>
    <t>輸送機械</t>
  </si>
  <si>
    <t>建設</t>
  </si>
  <si>
    <t>電力・ガス・熱供給</t>
  </si>
  <si>
    <t>商業</t>
  </si>
  <si>
    <t>金融・保険</t>
  </si>
  <si>
    <t>不動産</t>
  </si>
  <si>
    <t>運輸・郵便</t>
  </si>
  <si>
    <t>情報通信</t>
  </si>
  <si>
    <t>公務</t>
  </si>
  <si>
    <t>教育・研究</t>
  </si>
  <si>
    <t>医療・福祉</t>
  </si>
  <si>
    <t>対事業所サービス</t>
  </si>
  <si>
    <t>対個人サービス</t>
  </si>
  <si>
    <t>事務用品</t>
  </si>
  <si>
    <t>分類不明</t>
  </si>
  <si>
    <t>内生部門計</t>
    <rPh sb="0" eb="1">
      <t>ナイ</t>
    </rPh>
    <rPh sb="1" eb="2">
      <t>セイ</t>
    </rPh>
    <rPh sb="2" eb="4">
      <t>ブモン</t>
    </rPh>
    <rPh sb="4" eb="5">
      <t>ケイ</t>
    </rPh>
    <phoneticPr fontId="4"/>
  </si>
  <si>
    <t>71</t>
  </si>
  <si>
    <t>家計外消費支出（行）</t>
  </si>
  <si>
    <t>91</t>
  </si>
  <si>
    <t>92</t>
  </si>
  <si>
    <t>93</t>
  </si>
  <si>
    <t>94</t>
  </si>
  <si>
    <t>95</t>
  </si>
  <si>
    <t>96</t>
  </si>
  <si>
    <t>粗付加価値部門計</t>
  </si>
  <si>
    <t>70</t>
  </si>
  <si>
    <t>97</t>
  </si>
  <si>
    <t>72</t>
  </si>
  <si>
    <t>73</t>
  </si>
  <si>
    <t>74</t>
  </si>
  <si>
    <t>75</t>
  </si>
  <si>
    <t>76</t>
  </si>
  <si>
    <t>影響力係数</t>
    <rPh sb="0" eb="3">
      <t>エイキョウリョク</t>
    </rPh>
    <rPh sb="3" eb="5">
      <t>ケイスウ</t>
    </rPh>
    <phoneticPr fontId="1"/>
  </si>
  <si>
    <t>行和</t>
    <rPh sb="0" eb="1">
      <t>ギョウ</t>
    </rPh>
    <rPh sb="1" eb="2">
      <t>ワ</t>
    </rPh>
    <phoneticPr fontId="1"/>
  </si>
  <si>
    <t>感応度係数</t>
    <rPh sb="0" eb="3">
      <t>カンノウド</t>
    </rPh>
    <rPh sb="3" eb="5">
      <t>ケイスウ</t>
    </rPh>
    <phoneticPr fontId="1"/>
  </si>
  <si>
    <t>※　移輸入率 ＝ 移輸入額 ÷ （県内需要額 － 調整項）</t>
    <rPh sb="25" eb="27">
      <t>チョウセイ</t>
    </rPh>
    <rPh sb="27" eb="28">
      <t>コウ</t>
    </rPh>
    <phoneticPr fontId="2"/>
  </si>
  <si>
    <t>39行×39列</t>
    <rPh sb="2" eb="3">
      <t>ギョウ</t>
    </rPh>
    <rPh sb="6" eb="7">
      <t>レツ</t>
    </rPh>
    <phoneticPr fontId="2"/>
  </si>
  <si>
    <t>その他</t>
    <rPh sb="2" eb="3">
      <t>タ</t>
    </rPh>
    <phoneticPr fontId="2"/>
  </si>
  <si>
    <t xml:space="preserve"> ６　二次波及の対象は雇用者所得に限定している。</t>
    <rPh sb="3" eb="4">
      <t>2</t>
    </rPh>
    <rPh sb="4" eb="5">
      <t>ジ</t>
    </rPh>
    <rPh sb="5" eb="7">
      <t>ハキュウ</t>
    </rPh>
    <rPh sb="8" eb="10">
      <t>タイショウ</t>
    </rPh>
    <rPh sb="11" eb="14">
      <t>コヨウシャ</t>
    </rPh>
    <rPh sb="14" eb="16">
      <t>ショトク</t>
    </rPh>
    <rPh sb="17" eb="19">
      <t>ゲンテイ</t>
    </rPh>
    <phoneticPr fontId="2"/>
  </si>
  <si>
    <t>　所得の増加に伴う生産波及を分析する二次波及の計算では、対象を雇用者所得
のみに限定しています。農家等個人事業主の所得は、営業余剰に含まれますが、
その部分だけ取り出す事が困難であるため、分析の対象とはしていません。</t>
    <rPh sb="1" eb="3">
      <t>ショトク</t>
    </rPh>
    <rPh sb="4" eb="6">
      <t>ゾウカ</t>
    </rPh>
    <rPh sb="7" eb="8">
      <t>トモナ</t>
    </rPh>
    <rPh sb="9" eb="11">
      <t>セイサン</t>
    </rPh>
    <rPh sb="11" eb="13">
      <t>ハキュウ</t>
    </rPh>
    <rPh sb="14" eb="16">
      <t>ブンセキ</t>
    </rPh>
    <rPh sb="18" eb="19">
      <t>2</t>
    </rPh>
    <rPh sb="19" eb="20">
      <t>ジ</t>
    </rPh>
    <rPh sb="20" eb="22">
      <t>ハキュウ</t>
    </rPh>
    <rPh sb="23" eb="25">
      <t>ケイサン</t>
    </rPh>
    <rPh sb="28" eb="30">
      <t>タイショウ</t>
    </rPh>
    <rPh sb="31" eb="34">
      <t>コヨウシャ</t>
    </rPh>
    <rPh sb="40" eb="42">
      <t>ゲンテイ</t>
    </rPh>
    <rPh sb="48" eb="50">
      <t>ノウカ</t>
    </rPh>
    <rPh sb="50" eb="51">
      <t>トウ</t>
    </rPh>
    <rPh sb="51" eb="53">
      <t>コジン</t>
    </rPh>
    <rPh sb="53" eb="55">
      <t>ジギョウ</t>
    </rPh>
    <rPh sb="55" eb="56">
      <t>ヌシ</t>
    </rPh>
    <rPh sb="57" eb="59">
      <t>ショトク</t>
    </rPh>
    <rPh sb="61" eb="63">
      <t>エイギョウ</t>
    </rPh>
    <rPh sb="63" eb="65">
      <t>ヨジョウ</t>
    </rPh>
    <rPh sb="66" eb="67">
      <t>フク</t>
    </rPh>
    <rPh sb="76" eb="78">
      <t>ブブン</t>
    </rPh>
    <rPh sb="80" eb="81">
      <t>ト</t>
    </rPh>
    <rPh sb="82" eb="83">
      <t>ダ</t>
    </rPh>
    <rPh sb="84" eb="85">
      <t>コト</t>
    </rPh>
    <rPh sb="86" eb="88">
      <t>コンナン</t>
    </rPh>
    <rPh sb="94" eb="96">
      <t>ブンセキ</t>
    </rPh>
    <rPh sb="97" eb="99">
      <t>タイショウ</t>
    </rPh>
    <phoneticPr fontId="2"/>
  </si>
  <si>
    <t>（６）二次波及の対象は雇用者所得に限定している。</t>
    <rPh sb="3" eb="4">
      <t>2</t>
    </rPh>
    <rPh sb="4" eb="5">
      <t>ジ</t>
    </rPh>
    <rPh sb="5" eb="7">
      <t>ハキュウ</t>
    </rPh>
    <rPh sb="8" eb="10">
      <t>タイショウ</t>
    </rPh>
    <rPh sb="11" eb="14">
      <t>コヨウシャ</t>
    </rPh>
    <rPh sb="14" eb="16">
      <t>ショトク</t>
    </rPh>
    <rPh sb="17" eb="19">
      <t>ゲンテイ</t>
    </rPh>
    <phoneticPr fontId="2"/>
  </si>
  <si>
    <t>（２）二次波及の分析に用いた消費転換係数は、総務省「家計調査」による松江市の平均消費</t>
    <rPh sb="3" eb="4">
      <t>2</t>
    </rPh>
    <rPh sb="4" eb="5">
      <t>ジ</t>
    </rPh>
    <rPh sb="5" eb="7">
      <t>ハキュウ</t>
    </rPh>
    <rPh sb="8" eb="10">
      <t>ブンセキ</t>
    </rPh>
    <rPh sb="11" eb="12">
      <t>モチ</t>
    </rPh>
    <rPh sb="14" eb="16">
      <t>ショウヒ</t>
    </rPh>
    <rPh sb="16" eb="18">
      <t>テンカン</t>
    </rPh>
    <rPh sb="18" eb="20">
      <t>ケイスウ</t>
    </rPh>
    <rPh sb="38" eb="40">
      <t>ヘイキン</t>
    </rPh>
    <phoneticPr fontId="2"/>
  </si>
  <si>
    <t xml:space="preserve"> 一次波及</t>
    <rPh sb="1" eb="2">
      <t>1</t>
    </rPh>
    <rPh sb="2" eb="3">
      <t>ジ</t>
    </rPh>
    <rPh sb="3" eb="5">
      <t>ハキュウ</t>
    </rPh>
    <phoneticPr fontId="2"/>
  </si>
  <si>
    <t xml:space="preserve"> 二次波及</t>
    <rPh sb="1" eb="2">
      <t>2</t>
    </rPh>
    <rPh sb="2" eb="3">
      <t>ジ</t>
    </rPh>
    <rPh sb="3" eb="5">
      <t>ハキュウ</t>
    </rPh>
    <phoneticPr fontId="2"/>
  </si>
  <si>
    <t xml:space="preserve"> 総合効果（直接＋一次＋二次）</t>
    <rPh sb="1" eb="3">
      <t>ソウゴウ</t>
    </rPh>
    <rPh sb="3" eb="5">
      <t>コウカ</t>
    </rPh>
    <rPh sb="6" eb="8">
      <t>チョクセツ</t>
    </rPh>
    <rPh sb="9" eb="10">
      <t>1</t>
    </rPh>
    <rPh sb="10" eb="11">
      <t>ジ</t>
    </rPh>
    <rPh sb="12" eb="13">
      <t>2</t>
    </rPh>
    <rPh sb="13" eb="14">
      <t>ジ</t>
    </rPh>
    <phoneticPr fontId="2"/>
  </si>
  <si>
    <t>一次波及　生産誘発額⑫</t>
    <rPh sb="0" eb="2">
      <t>イチジ</t>
    </rPh>
    <rPh sb="2" eb="4">
      <t>ハキュウ</t>
    </rPh>
    <rPh sb="5" eb="7">
      <t>セイサン</t>
    </rPh>
    <rPh sb="7" eb="9">
      <t>ユウハツ</t>
    </rPh>
    <rPh sb="9" eb="10">
      <t>ガク</t>
    </rPh>
    <phoneticPr fontId="2"/>
  </si>
  <si>
    <t>二次波及　生産誘発額⑲</t>
    <rPh sb="0" eb="4">
      <t>ニジハキュウ</t>
    </rPh>
    <phoneticPr fontId="2"/>
  </si>
  <si>
    <t>(直接③+一次⑫)</t>
    <rPh sb="1" eb="3">
      <t>チョクセツ</t>
    </rPh>
    <rPh sb="5" eb="6">
      <t>1</t>
    </rPh>
    <rPh sb="6" eb="7">
      <t>ジ</t>
    </rPh>
    <phoneticPr fontId="2"/>
  </si>
  <si>
    <t>(直接③+一次⑫+二次⑲)</t>
    <rPh sb="1" eb="3">
      <t>チョクセツ</t>
    </rPh>
    <rPh sb="5" eb="6">
      <t>1</t>
    </rPh>
    <rPh sb="6" eb="7">
      <t>ジ</t>
    </rPh>
    <rPh sb="9" eb="10">
      <t>2</t>
    </rPh>
    <rPh sb="10" eb="11">
      <t>ジ</t>
    </rPh>
    <phoneticPr fontId="2"/>
  </si>
  <si>
    <t>(直接⑤+一次⑬)</t>
    <rPh sb="1" eb="3">
      <t>チョクセツ</t>
    </rPh>
    <rPh sb="5" eb="6">
      <t>1</t>
    </rPh>
    <rPh sb="6" eb="7">
      <t>ジ</t>
    </rPh>
    <phoneticPr fontId="2"/>
  </si>
  <si>
    <t>(直接⑤+一次⑬+二次⑳)</t>
    <rPh sb="1" eb="3">
      <t>チョクセツ</t>
    </rPh>
    <rPh sb="5" eb="6">
      <t>1</t>
    </rPh>
    <rPh sb="6" eb="7">
      <t>ジ</t>
    </rPh>
    <rPh sb="9" eb="10">
      <t>2</t>
    </rPh>
    <rPh sb="10" eb="11">
      <t>ジ</t>
    </rPh>
    <phoneticPr fontId="2"/>
  </si>
  <si>
    <t>(直接⑦+一次⑭)</t>
    <rPh sb="1" eb="3">
      <t>チョクセツ</t>
    </rPh>
    <rPh sb="5" eb="6">
      <t>1</t>
    </rPh>
    <rPh sb="6" eb="7">
      <t>ジ</t>
    </rPh>
    <phoneticPr fontId="2"/>
  </si>
  <si>
    <t>(直接⑦+一次⑭+二次㉑)</t>
    <rPh sb="1" eb="3">
      <t>チョクセツ</t>
    </rPh>
    <rPh sb="5" eb="6">
      <t>1</t>
    </rPh>
    <rPh sb="6" eb="7">
      <t>ジ</t>
    </rPh>
    <rPh sb="9" eb="10">
      <t>2</t>
    </rPh>
    <rPh sb="10" eb="11">
      <t>ジ</t>
    </rPh>
    <phoneticPr fontId="2"/>
  </si>
  <si>
    <t>直接③＋一次波及⑫</t>
    <rPh sb="0" eb="2">
      <t>チョクセツ</t>
    </rPh>
    <rPh sb="4" eb="6">
      <t>イチジ</t>
    </rPh>
    <rPh sb="6" eb="8">
      <t>ハキュウ</t>
    </rPh>
    <phoneticPr fontId="2"/>
  </si>
  <si>
    <t>二次波及⑲</t>
    <rPh sb="0" eb="4">
      <t>ニジハキュウ</t>
    </rPh>
    <phoneticPr fontId="2"/>
  </si>
  <si>
    <t>一次波及⑫</t>
    <rPh sb="0" eb="2">
      <t>イチジ</t>
    </rPh>
    <rPh sb="2" eb="4">
      <t>ハキュウ</t>
    </rPh>
    <phoneticPr fontId="2"/>
  </si>
  <si>
    <t>３　「一次波及」の測定</t>
    <rPh sb="3" eb="4">
      <t>1</t>
    </rPh>
    <rPh sb="4" eb="5">
      <t>ジ</t>
    </rPh>
    <rPh sb="5" eb="7">
      <t>ハキュウ</t>
    </rPh>
    <rPh sb="9" eb="11">
      <t>ソクテイ</t>
    </rPh>
    <phoneticPr fontId="2"/>
  </si>
  <si>
    <t>４　「二次波及」の測定</t>
    <rPh sb="3" eb="4">
      <t>2</t>
    </rPh>
    <rPh sb="5" eb="7">
      <t>ハキュウ</t>
    </rPh>
    <phoneticPr fontId="2"/>
  </si>
  <si>
    <t>二次波及
生産誘発額</t>
    <rPh sb="0" eb="4">
      <t>ニジハキュウ</t>
    </rPh>
    <phoneticPr fontId="2"/>
  </si>
  <si>
    <t>一次波及
生産誘発額</t>
    <rPh sb="0" eb="2">
      <t>イチジ</t>
    </rPh>
    <rPh sb="2" eb="4">
      <t>ハキュウ</t>
    </rPh>
    <phoneticPr fontId="2"/>
  </si>
  <si>
    <t>５　「総合効果」の測定 （ 直接＋一次＋二次 ）</t>
    <rPh sb="3" eb="5">
      <t>ソウゴウ</t>
    </rPh>
    <rPh sb="5" eb="7">
      <t>コウカ</t>
    </rPh>
    <rPh sb="17" eb="18">
      <t>1</t>
    </rPh>
    <rPh sb="20" eb="21">
      <t>2</t>
    </rPh>
    <phoneticPr fontId="2"/>
  </si>
  <si>
    <t>　「直接③」＋「一次波及⑫」</t>
    <rPh sb="2" eb="4">
      <t>チョクセツ</t>
    </rPh>
    <rPh sb="8" eb="9">
      <t>1</t>
    </rPh>
    <rPh sb="9" eb="10">
      <t>ジ</t>
    </rPh>
    <rPh sb="10" eb="12">
      <t>ハキュウ</t>
    </rPh>
    <phoneticPr fontId="2"/>
  </si>
  <si>
    <t>　「二次波及⑲」</t>
    <rPh sb="2" eb="6">
      <t>ニジハキュウ</t>
    </rPh>
    <phoneticPr fontId="2"/>
  </si>
  <si>
    <t>　「一次波及⑫」</t>
    <rPh sb="2" eb="4">
      <t>イチジ</t>
    </rPh>
    <rPh sb="4" eb="6">
      <t>ハキュウ</t>
    </rPh>
    <phoneticPr fontId="2"/>
  </si>
  <si>
    <t>(一次波及）</t>
    <rPh sb="1" eb="2">
      <t>1</t>
    </rPh>
    <rPh sb="3" eb="5">
      <t>ハキュウ</t>
    </rPh>
    <phoneticPr fontId="2"/>
  </si>
  <si>
    <t>二次波及
生産誘発額</t>
    <rPh sb="0" eb="1">
      <t>2</t>
    </rPh>
    <rPh sb="1" eb="2">
      <t>ジ</t>
    </rPh>
    <rPh sb="2" eb="4">
      <t>ハキュウ</t>
    </rPh>
    <phoneticPr fontId="2"/>
  </si>
  <si>
    <t>【 一次波及 】</t>
    <rPh sb="2" eb="3">
      <t>1</t>
    </rPh>
    <rPh sb="3" eb="4">
      <t>ジ</t>
    </rPh>
    <rPh sb="4" eb="6">
      <t>ハキュウ</t>
    </rPh>
    <phoneticPr fontId="2"/>
  </si>
  <si>
    <t>【 二次波及 】</t>
    <rPh sb="2" eb="3">
      <t>2</t>
    </rPh>
    <rPh sb="3" eb="4">
      <t>ジ</t>
    </rPh>
    <rPh sb="4" eb="6">
      <t>ハキュウ</t>
    </rPh>
    <phoneticPr fontId="2"/>
  </si>
  <si>
    <t>↓数値</t>
    <rPh sb="1" eb="3">
      <t>スウチ</t>
    </rPh>
    <phoneticPr fontId="2"/>
  </si>
  <si>
    <t>↓出典　も入力して下さい</t>
    <rPh sb="1" eb="3">
      <t>シュッテン</t>
    </rPh>
    <rPh sb="5" eb="7">
      <t>ニュウリョク</t>
    </rPh>
    <rPh sb="9" eb="10">
      <t>クダ</t>
    </rPh>
    <phoneticPr fontId="2"/>
  </si>
  <si>
    <t>平均消費性向</t>
    <phoneticPr fontId="2"/>
  </si>
  <si>
    <t>「その他」を選ぶときは、</t>
    <rPh sb="3" eb="4">
      <t>タ</t>
    </rPh>
    <rPh sb="6" eb="7">
      <t>エラ</t>
    </rPh>
    <phoneticPr fontId="2"/>
  </si>
  <si>
    <t>（出典名）</t>
    <rPh sb="1" eb="3">
      <t>シュッテン</t>
    </rPh>
    <rPh sb="3" eb="4">
      <t>メイ</t>
    </rPh>
    <phoneticPr fontId="2"/>
  </si>
  <si>
    <t>　　① 本頁の注意点等を確認し、次のボタンから 「入力」 シートへ進んでください。</t>
    <rPh sb="4" eb="5">
      <t>ホン</t>
    </rPh>
    <rPh sb="5" eb="6">
      <t>ページ</t>
    </rPh>
    <rPh sb="7" eb="10">
      <t>チュウイテン</t>
    </rPh>
    <rPh sb="10" eb="11">
      <t>トウ</t>
    </rPh>
    <rPh sb="12" eb="14">
      <t>カクニン</t>
    </rPh>
    <rPh sb="16" eb="17">
      <t>ツギ</t>
    </rPh>
    <rPh sb="25" eb="27">
      <t>ニュウリョク</t>
    </rPh>
    <rPh sb="33" eb="34">
      <t>スス</t>
    </rPh>
    <phoneticPr fontId="2"/>
  </si>
  <si>
    <t>なお、このシートでは、最終需要額の増減による県内経済波及効果を推計します。</t>
    <rPh sb="11" eb="13">
      <t>サイシュウ</t>
    </rPh>
    <rPh sb="13" eb="16">
      <t>ジュヨウガク</t>
    </rPh>
    <rPh sb="17" eb="19">
      <t>ゾウゲン</t>
    </rPh>
    <rPh sb="22" eb="24">
      <t>ケンナイ</t>
    </rPh>
    <rPh sb="24" eb="26">
      <t>ケイザイ</t>
    </rPh>
    <rPh sb="26" eb="30">
      <t>ハキュウコウカ</t>
    </rPh>
    <rPh sb="31" eb="33">
      <t>スイケイ</t>
    </rPh>
    <phoneticPr fontId="2"/>
  </si>
  <si>
    <t>島根県内で１２０億円（用地補償費２０億円含む）の公共工事が行なわれた場合</t>
    <rPh sb="0" eb="2">
      <t>シマネ</t>
    </rPh>
    <rPh sb="2" eb="4">
      <t>ケンナイ</t>
    </rPh>
    <rPh sb="8" eb="10">
      <t>オクエン</t>
    </rPh>
    <rPh sb="11" eb="13">
      <t>ヨウチ</t>
    </rPh>
    <rPh sb="13" eb="16">
      <t>ホショウヒ</t>
    </rPh>
    <rPh sb="18" eb="20">
      <t>オクエン</t>
    </rPh>
    <rPh sb="20" eb="21">
      <t>フク</t>
    </rPh>
    <rPh sb="24" eb="26">
      <t>コウキョウ</t>
    </rPh>
    <rPh sb="26" eb="28">
      <t>コウジ</t>
    </rPh>
    <rPh sb="29" eb="30">
      <t>オコ</t>
    </rPh>
    <rPh sb="34" eb="36">
      <t>バアイ</t>
    </rPh>
    <phoneticPr fontId="2"/>
  </si>
  <si>
    <t>平成２７年平均</t>
  </si>
  <si>
    <t>平成２８年平均</t>
  </si>
  <si>
    <t>平成２９年平均</t>
  </si>
  <si>
    <t>平成３０年平均</t>
  </si>
  <si>
    <t>令和元年平均</t>
    <rPh sb="0" eb="2">
      <t>レイワ</t>
    </rPh>
    <rPh sb="2" eb="3">
      <t>ガン</t>
    </rPh>
    <rPh sb="3" eb="4">
      <t>ネン</t>
    </rPh>
    <rPh sb="4" eb="6">
      <t>ヘイキン</t>
    </rPh>
    <phoneticPr fontId="2"/>
  </si>
  <si>
    <t>プラスチック・ゴム製品</t>
    <rPh sb="9" eb="11">
      <t>セイヒン</t>
    </rPh>
    <phoneticPr fontId="2"/>
  </si>
  <si>
    <t>はん用機械</t>
    <rPh sb="2" eb="3">
      <t>ヨウ</t>
    </rPh>
    <rPh sb="3" eb="5">
      <t>キカイ</t>
    </rPh>
    <phoneticPr fontId="4"/>
  </si>
  <si>
    <t>生産用機械</t>
    <rPh sb="0" eb="3">
      <t>セイサンヨウ</t>
    </rPh>
    <rPh sb="3" eb="5">
      <t>キカイ</t>
    </rPh>
    <phoneticPr fontId="3"/>
  </si>
  <si>
    <t>業務用機械</t>
    <rPh sb="0" eb="3">
      <t>ギョウムヨウ</t>
    </rPh>
    <rPh sb="3" eb="5">
      <t>キカイ</t>
    </rPh>
    <phoneticPr fontId="3"/>
  </si>
  <si>
    <t>情報通信機器</t>
  </si>
  <si>
    <t>その他の製造工業製品</t>
  </si>
  <si>
    <t>水道</t>
  </si>
  <si>
    <t>廃棄物処理</t>
    <rPh sb="0" eb="3">
      <t>ハイキブツ</t>
    </rPh>
    <rPh sb="3" eb="5">
      <t>ショリ</t>
    </rPh>
    <phoneticPr fontId="3"/>
  </si>
  <si>
    <t>他に分類されない会員制団体</t>
    <rPh sb="0" eb="1">
      <t>タ</t>
    </rPh>
    <rPh sb="2" eb="4">
      <t>ブンルイ</t>
    </rPh>
    <rPh sb="8" eb="11">
      <t>カイインセイ</t>
    </rPh>
    <rPh sb="11" eb="13">
      <t>ダンタイ</t>
    </rPh>
    <phoneticPr fontId="1"/>
  </si>
  <si>
    <t>間接税（関税・輸入品商品税を除く。）</t>
    <rPh sb="7" eb="9">
      <t>ユニュウ</t>
    </rPh>
    <rPh sb="9" eb="10">
      <t>ヒン</t>
    </rPh>
    <rPh sb="10" eb="12">
      <t>ショウヒン</t>
    </rPh>
    <rPh sb="12" eb="13">
      <t>ゼイ</t>
    </rPh>
    <phoneticPr fontId="4"/>
  </si>
  <si>
    <t>県内生産額</t>
  </si>
  <si>
    <t>81</t>
  </si>
  <si>
    <t>家計外消費支出（列）</t>
  </si>
  <si>
    <t>県内総固定資本形成（公的）</t>
  </si>
  <si>
    <t>県内総固定資本形成（民間）</t>
  </si>
  <si>
    <t>移輸出</t>
  </si>
  <si>
    <t>「平成２７年島根県産業連関表」（３９部門表）に基づく分析ツールを公開。</t>
    <rPh sb="1" eb="3">
      <t>ヘイセイ</t>
    </rPh>
    <rPh sb="5" eb="6">
      <t>ネン</t>
    </rPh>
    <rPh sb="6" eb="9">
      <t>シマネケン</t>
    </rPh>
    <rPh sb="9" eb="11">
      <t>サンギョウ</t>
    </rPh>
    <rPh sb="11" eb="13">
      <t>レンカン</t>
    </rPh>
    <rPh sb="13" eb="14">
      <t>ヒョウ</t>
    </rPh>
    <rPh sb="18" eb="20">
      <t>ブモン</t>
    </rPh>
    <rPh sb="20" eb="21">
      <t>ヒョウ</t>
    </rPh>
    <rPh sb="23" eb="24">
      <t>モト</t>
    </rPh>
    <rPh sb="26" eb="28">
      <t>ブンセキ</t>
    </rPh>
    <rPh sb="32" eb="34">
      <t>コウカイ</t>
    </rPh>
    <phoneticPr fontId="2"/>
  </si>
  <si>
    <t>（平成２９年３月８日公開　「平成２３年島根県産業連関表」（３９部門表）に基づく分析ツールの改訂版）</t>
    <rPh sb="1" eb="3">
      <t>ヘイセイ</t>
    </rPh>
    <rPh sb="5" eb="6">
      <t>ネン</t>
    </rPh>
    <rPh sb="7" eb="8">
      <t>ガツ</t>
    </rPh>
    <rPh sb="9" eb="10">
      <t>ニチ</t>
    </rPh>
    <rPh sb="10" eb="12">
      <t>コウカイ</t>
    </rPh>
    <rPh sb="31" eb="34">
      <t>ブモンヒョウ</t>
    </rPh>
    <rPh sb="45" eb="47">
      <t>カイテイ</t>
    </rPh>
    <rPh sb="47" eb="48">
      <t>バン</t>
    </rPh>
    <phoneticPr fontId="2"/>
  </si>
  <si>
    <t>プラスチック・ゴム製品</t>
  </si>
  <si>
    <t>はん用機械</t>
  </si>
  <si>
    <t>生産用機械</t>
  </si>
  <si>
    <t>業務用機械</t>
  </si>
  <si>
    <t>廃棄物処理</t>
  </si>
  <si>
    <t>他に分類されない会員制団体</t>
  </si>
  <si>
    <r>
      <t>開放型　〔Ｉ－（Ｉ－Ｍ）Ａ〕</t>
    </r>
    <r>
      <rPr>
        <vertAlign val="superscript"/>
        <sz val="8"/>
        <color theme="1"/>
        <rFont val="ＭＳ Ｐゴシック"/>
        <family val="3"/>
        <charset val="128"/>
      </rPr>
      <t>－１</t>
    </r>
    <rPh sb="10" eb="11">
      <t xml:space="preserve"> ∧</t>
    </rPh>
    <phoneticPr fontId="2"/>
  </si>
  <si>
    <r>
      <rPr>
        <b/>
        <sz val="11"/>
        <color theme="1"/>
        <rFont val="ＭＳ Ｐゴシック"/>
        <family val="3"/>
        <charset val="128"/>
      </rPr>
      <t>億円</t>
    </r>
    <r>
      <rPr>
        <sz val="10"/>
        <color theme="1"/>
        <rFont val="ＭＳ Ｐゴシック"/>
        <family val="3"/>
        <charset val="128"/>
      </rPr>
      <t>　　　（</t>
    </r>
    <rPh sb="0" eb="2">
      <t>オクエン</t>
    </rPh>
    <phoneticPr fontId="2"/>
  </si>
  <si>
    <r>
      <t>「一次波及」の測定　　</t>
    </r>
    <r>
      <rPr>
        <sz val="9"/>
        <color theme="1"/>
        <rFont val="ＭＳ Ｐゴシック"/>
        <family val="3"/>
        <charset val="128"/>
      </rPr>
      <t>（上表から続く）</t>
    </r>
    <rPh sb="1" eb="2">
      <t>1</t>
    </rPh>
    <rPh sb="3" eb="5">
      <t>ハキュウ</t>
    </rPh>
    <rPh sb="12" eb="13">
      <t>ウエ</t>
    </rPh>
    <rPh sb="13" eb="14">
      <t>ヒョウ</t>
    </rPh>
    <rPh sb="16" eb="17">
      <t>ツヅ</t>
    </rPh>
    <phoneticPr fontId="2"/>
  </si>
  <si>
    <r>
      <t>「二次波及」の測定　　</t>
    </r>
    <r>
      <rPr>
        <sz val="9"/>
        <color theme="1"/>
        <rFont val="ＭＳ Ｐゴシック"/>
        <family val="3"/>
        <charset val="128"/>
      </rPr>
      <t>（上表から続く）</t>
    </r>
    <rPh sb="1" eb="2">
      <t>2</t>
    </rPh>
    <rPh sb="2" eb="3">
      <t>ジ</t>
    </rPh>
    <rPh sb="3" eb="5">
      <t>ハキュウ</t>
    </rPh>
    <rPh sb="7" eb="9">
      <t>ソクテイ</t>
    </rPh>
    <phoneticPr fontId="2"/>
  </si>
  <si>
    <t>○ 平成２７年　３９部門　投入係数表</t>
    <rPh sb="2" eb="4">
      <t>ヘイセイ</t>
    </rPh>
    <rPh sb="6" eb="7">
      <t>ネン</t>
    </rPh>
    <rPh sb="10" eb="12">
      <t>ブモン</t>
    </rPh>
    <rPh sb="13" eb="15">
      <t>トウニュウ</t>
    </rPh>
    <rPh sb="15" eb="17">
      <t>ケイスウ</t>
    </rPh>
    <rPh sb="17" eb="18">
      <t>ヒョウ</t>
    </rPh>
    <phoneticPr fontId="2"/>
  </si>
  <si>
    <t>○ 平成２７年　３９部門　逆行列係数表</t>
    <rPh sb="2" eb="4">
      <t>ヘイセイ</t>
    </rPh>
    <rPh sb="6" eb="7">
      <t>ネン</t>
    </rPh>
    <rPh sb="10" eb="12">
      <t>ブモン</t>
    </rPh>
    <rPh sb="13" eb="14">
      <t>ギャク</t>
    </rPh>
    <rPh sb="14" eb="16">
      <t>ギョウレツ</t>
    </rPh>
    <rPh sb="16" eb="18">
      <t>ケイスウ</t>
    </rPh>
    <rPh sb="18" eb="19">
      <t>ヒョウ</t>
    </rPh>
    <phoneticPr fontId="2"/>
  </si>
  <si>
    <t>○ 平成２７年　自給率、移輸入率</t>
    <rPh sb="2" eb="4">
      <t>ヘイセイ</t>
    </rPh>
    <rPh sb="6" eb="7">
      <t>ネン</t>
    </rPh>
    <rPh sb="8" eb="11">
      <t>ジキュウリツ</t>
    </rPh>
    <rPh sb="12" eb="13">
      <t>イ</t>
    </rPh>
    <rPh sb="13" eb="15">
      <t>ユニュウ</t>
    </rPh>
    <rPh sb="15" eb="16">
      <t>リツ</t>
    </rPh>
    <phoneticPr fontId="2"/>
  </si>
  <si>
    <t>○ 平成２７年　生産誘発係数</t>
    <rPh sb="2" eb="4">
      <t>ヘイセイ</t>
    </rPh>
    <rPh sb="6" eb="7">
      <t>ネン</t>
    </rPh>
    <phoneticPr fontId="2"/>
  </si>
  <si>
    <t>※　商業マージン率 ＝ 商業マージン額〔H27全国表（総務省）〕 ÷ 需要合計額（購入者価格）〔H27全国表（総務省）〕</t>
    <rPh sb="27" eb="30">
      <t>ソ</t>
    </rPh>
    <rPh sb="35" eb="37">
      <t>ジュヨウ</t>
    </rPh>
    <rPh sb="37" eb="40">
      <t>ゴウケイガク</t>
    </rPh>
    <phoneticPr fontId="2"/>
  </si>
  <si>
    <t>※　貨物運賃率 ＝ 貨物運賃額〔H27全国表（総務省）〕 ÷ 需要合計額（購入者価格）〔H27全国表（総務省）〕</t>
    <rPh sb="31" eb="33">
      <t>ジュヨウ</t>
    </rPh>
    <rPh sb="33" eb="35">
      <t>ゴウケイ</t>
    </rPh>
    <rPh sb="35" eb="36">
      <t>ガク</t>
    </rPh>
    <phoneticPr fontId="2"/>
  </si>
  <si>
    <t>　経済波及効果分析（＝産業連関分析）は、投入係数の短期的な安定を前提にして
います。そのため、本ツールの基準となる平成２７年と分析対象年では、投入構造
は不変であると仮定しています。</t>
    <rPh sb="1" eb="3">
      <t>ケイザイ</t>
    </rPh>
    <rPh sb="3" eb="5">
      <t>ハキュウ</t>
    </rPh>
    <rPh sb="5" eb="7">
      <t>コウカ</t>
    </rPh>
    <rPh sb="7" eb="9">
      <t>ブンセキ</t>
    </rPh>
    <rPh sb="11" eb="13">
      <t>サンギョウ</t>
    </rPh>
    <rPh sb="13" eb="15">
      <t>レンカン</t>
    </rPh>
    <rPh sb="15" eb="17">
      <t>ブンセキ</t>
    </rPh>
    <rPh sb="20" eb="22">
      <t>トウニュウ</t>
    </rPh>
    <rPh sb="22" eb="24">
      <t>ケイスウ</t>
    </rPh>
    <rPh sb="25" eb="28">
      <t>タンキテキ</t>
    </rPh>
    <rPh sb="29" eb="31">
      <t>アンテイ</t>
    </rPh>
    <rPh sb="32" eb="34">
      <t>ゼンテイ</t>
    </rPh>
    <rPh sb="47" eb="48">
      <t>ホン</t>
    </rPh>
    <rPh sb="52" eb="54">
      <t>キジュン</t>
    </rPh>
    <rPh sb="57" eb="59">
      <t>ヘイセイ</t>
    </rPh>
    <rPh sb="61" eb="62">
      <t>ネン</t>
    </rPh>
    <rPh sb="63" eb="65">
      <t>ブンセキ</t>
    </rPh>
    <rPh sb="65" eb="67">
      <t>タイショウ</t>
    </rPh>
    <rPh sb="67" eb="68">
      <t>ネン</t>
    </rPh>
    <rPh sb="71" eb="73">
      <t>トウニュウ</t>
    </rPh>
    <rPh sb="73" eb="75">
      <t>コウゾウ</t>
    </rPh>
    <rPh sb="77" eb="79">
      <t>フヘン</t>
    </rPh>
    <rPh sb="83" eb="85">
      <t>カテイ</t>
    </rPh>
    <phoneticPr fontId="2"/>
  </si>
  <si>
    <t>（１）使用した産業連関表は「平成２７年島根県産業連関表〔３９部門表〕」である。</t>
    <rPh sb="3" eb="5">
      <t>シヨウ</t>
    </rPh>
    <rPh sb="7" eb="9">
      <t>サンギョウ</t>
    </rPh>
    <rPh sb="9" eb="12">
      <t>レンカンヒョウ</t>
    </rPh>
    <rPh sb="14" eb="16">
      <t>ヘイセイ</t>
    </rPh>
    <rPh sb="18" eb="19">
      <t>ネン</t>
    </rPh>
    <rPh sb="19" eb="22">
      <t>シマネケン</t>
    </rPh>
    <rPh sb="22" eb="24">
      <t>サンギョウ</t>
    </rPh>
    <rPh sb="24" eb="27">
      <t>レンカンヒョウ</t>
    </rPh>
    <rPh sb="30" eb="32">
      <t>ブモン</t>
    </rPh>
    <rPh sb="32" eb="33">
      <t>ヒョウ</t>
    </rPh>
    <phoneticPr fontId="2"/>
  </si>
  <si>
    <t>１　令和２年１２月２日</t>
    <rPh sb="2" eb="4">
      <t>レイワ</t>
    </rPh>
    <rPh sb="5" eb="6">
      <t>ネン</t>
    </rPh>
    <rPh sb="8" eb="9">
      <t>ツキ</t>
    </rPh>
    <rPh sb="10" eb="11">
      <t>ヒ</t>
    </rPh>
    <phoneticPr fontId="2"/>
  </si>
  <si>
    <t>「計算」シートの『６ 「雇用創出効果」の測定』中の「労働投入係数」の数値を修正。</t>
    <rPh sb="1" eb="3">
      <t>ケイサン</t>
    </rPh>
    <rPh sb="12" eb="14">
      <t>コヨウ</t>
    </rPh>
    <rPh sb="14" eb="16">
      <t>ソウシュツ</t>
    </rPh>
    <rPh sb="16" eb="18">
      <t>コウカ</t>
    </rPh>
    <rPh sb="20" eb="22">
      <t>ソクテイ</t>
    </rPh>
    <rPh sb="23" eb="24">
      <t>チュウ</t>
    </rPh>
    <rPh sb="26" eb="28">
      <t>ロウドウ</t>
    </rPh>
    <rPh sb="28" eb="32">
      <t>トウニュウケイスウ</t>
    </rPh>
    <rPh sb="34" eb="36">
      <t>スウチ</t>
    </rPh>
    <rPh sb="37" eb="39">
      <t>シュウセイ</t>
    </rPh>
    <phoneticPr fontId="2"/>
  </si>
  <si>
    <t>（百万円当たり）</t>
    <rPh sb="4" eb="5">
      <t>ア</t>
    </rPh>
    <phoneticPr fontId="2"/>
  </si>
  <si>
    <t>２　令和３年２月２６日</t>
    <rPh sb="2" eb="4">
      <t>レイワ</t>
    </rPh>
    <rPh sb="5" eb="6">
      <t>ネン</t>
    </rPh>
    <rPh sb="7" eb="8">
      <t>ツキ</t>
    </rPh>
    <rPh sb="10" eb="11">
      <t>ヒ</t>
    </rPh>
    <phoneticPr fontId="2"/>
  </si>
  <si>
    <r>
      <t>競争移輸入型　〔Ｉ－（Ｉ－Ｍ）Ａ〕</t>
    </r>
    <r>
      <rPr>
        <vertAlign val="superscript"/>
        <sz val="12"/>
        <rFont val="ＭＳ Ｐゴシック"/>
        <family val="3"/>
        <charset val="128"/>
      </rPr>
      <t>-１</t>
    </r>
    <rPh sb="13" eb="14">
      <t xml:space="preserve"> ∧</t>
    </rPh>
    <phoneticPr fontId="2"/>
  </si>
  <si>
    <t>令和２年平均</t>
    <rPh sb="0" eb="2">
      <t>レイワ</t>
    </rPh>
    <rPh sb="3" eb="4">
      <t>ネン</t>
    </rPh>
    <rPh sb="4" eb="6">
      <t>ヘイキン</t>
    </rPh>
    <phoneticPr fontId="2"/>
  </si>
  <si>
    <t>「入力」シート中の「平均消費性向リスト」に「2020年（令和２年）平均」の数値（総務省「家計調査」）を追加。</t>
    <rPh sb="1" eb="3">
      <t>ニュウリョク</t>
    </rPh>
    <rPh sb="7" eb="8">
      <t>チュウ</t>
    </rPh>
    <rPh sb="10" eb="12">
      <t>ヘイキン</t>
    </rPh>
    <rPh sb="12" eb="14">
      <t>ショウヒ</t>
    </rPh>
    <rPh sb="14" eb="16">
      <t>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</si>
  <si>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３　令和３年３月１０日</t>
    <rPh sb="2" eb="4">
      <t>レイワ</t>
    </rPh>
    <rPh sb="5" eb="6">
      <t>ネン</t>
    </rPh>
    <rPh sb="7" eb="8">
      <t>ツキ</t>
    </rPh>
    <rPh sb="10" eb="11">
      <t>ヒ</t>
    </rPh>
    <phoneticPr fontId="2"/>
  </si>
  <si>
    <t>令和３年平均</t>
    <rPh sb="0" eb="2">
      <t>レイワ</t>
    </rPh>
    <rPh sb="3" eb="4">
      <t>ネン</t>
    </rPh>
    <rPh sb="4" eb="6">
      <t>ヘイキン</t>
    </rPh>
    <phoneticPr fontId="2"/>
  </si>
  <si>
    <t>「入力」シート中の「平均消費性向リスト」に「2021年（令和３年）平均」の数値（総務省「家計調査」）を追加。</t>
    <rPh sb="1" eb="3">
      <t>ニュウリョク</t>
    </rPh>
    <rPh sb="7" eb="8">
      <t>チュウ</t>
    </rPh>
    <rPh sb="10" eb="12">
      <t>ヘイキン</t>
    </rPh>
    <rPh sb="12" eb="14">
      <t>ショウヒ</t>
    </rPh>
    <rPh sb="14" eb="16">
      <t>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</si>
  <si>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４　令和４年２月１０日</t>
    <rPh sb="2" eb="4">
      <t>レイワ</t>
    </rPh>
    <rPh sb="5" eb="6">
      <t>ネン</t>
    </rPh>
    <rPh sb="7" eb="8">
      <t>ツキ</t>
    </rPh>
    <rPh sb="10" eb="11">
      <t>ヒ</t>
    </rPh>
    <phoneticPr fontId="2"/>
  </si>
  <si>
    <t>令和４年平均</t>
    <rPh sb="0" eb="2">
      <t>レイワ</t>
    </rPh>
    <rPh sb="3" eb="4">
      <t>ネン</t>
    </rPh>
    <rPh sb="4" eb="6">
      <t>ヘイキン</t>
    </rPh>
    <phoneticPr fontId="2"/>
  </si>
  <si>
    <t>５　令和５年２月８日</t>
    <rPh sb="2" eb="4">
      <t>レイワ</t>
    </rPh>
    <rPh sb="5" eb="6">
      <t>ネン</t>
    </rPh>
    <rPh sb="7" eb="8">
      <t>ツキ</t>
    </rPh>
    <rPh sb="9" eb="10">
      <t>ヒ</t>
    </rPh>
    <phoneticPr fontId="2"/>
  </si>
  <si>
    <t>「入力」シート中の「平均消費性向リスト」に「2022年（令和４年）平均」の数値（総務省「家計調査」）を追加。</t>
    <rPh sb="1" eb="3">
      <t>ニュウリョク</t>
    </rPh>
    <rPh sb="7" eb="8">
      <t>チュウ</t>
    </rPh>
    <rPh sb="10" eb="12">
      <t>ヘイキン</t>
    </rPh>
    <rPh sb="12" eb="14">
      <t>ショウヒ</t>
    </rPh>
    <rPh sb="14" eb="16">
      <t>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</si>
  <si>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 xml:space="preserve"> 【 経済波及効果分析ツール 】　－最終需要の増減による県内経済への波及効果（公共工事）－</t>
    <rPh sb="18" eb="20">
      <t>サイシュウ</t>
    </rPh>
    <rPh sb="20" eb="22">
      <t>ジュヨウ</t>
    </rPh>
    <rPh sb="23" eb="25">
      <t>ゾウゲン</t>
    </rPh>
    <rPh sb="28" eb="30">
      <t>ケンナイ</t>
    </rPh>
    <rPh sb="30" eb="32">
      <t>ケイザイ</t>
    </rPh>
    <rPh sb="34" eb="36">
      <t>ハキュウ</t>
    </rPh>
    <rPh sb="36" eb="38">
      <t>コウカ</t>
    </rPh>
    <rPh sb="39" eb="41">
      <t>コウキョウ</t>
    </rPh>
    <rPh sb="41" eb="43">
      <t>コウジ</t>
    </rPh>
    <phoneticPr fontId="2"/>
  </si>
  <si>
    <t>「入力」シート中の「平均消費性向リスト」に「2023年（令和５年）平均」の数値（総務省「家計調査」）を追加</t>
    <rPh sb="1" eb="3">
      <t>ニュウリョク</t>
    </rPh>
    <rPh sb="7" eb="8">
      <t>チュウ</t>
    </rPh>
    <rPh sb="10" eb="16">
      <t>ヘイキンショウヒセイコウ</t>
    </rPh>
    <rPh sb="26" eb="27">
      <t>ネン</t>
    </rPh>
    <rPh sb="28" eb="30">
      <t>レイワ</t>
    </rPh>
    <rPh sb="31" eb="32">
      <t>ネン</t>
    </rPh>
    <rPh sb="33" eb="35">
      <t>ヘイキン</t>
    </rPh>
    <rPh sb="37" eb="39">
      <t>スウチ</t>
    </rPh>
    <rPh sb="40" eb="42">
      <t>ソウム</t>
    </rPh>
    <rPh sb="42" eb="43">
      <t>ショウ</t>
    </rPh>
    <rPh sb="44" eb="46">
      <t>カケイ</t>
    </rPh>
    <rPh sb="46" eb="48">
      <t>チョウサ</t>
    </rPh>
    <rPh sb="51" eb="53">
      <t>ツイカ</t>
    </rPh>
    <phoneticPr fontId="2"/>
  </si>
  <si>
    <t>令和５年平均</t>
    <rPh sb="0" eb="2">
      <t>レイワ</t>
    </rPh>
    <rPh sb="3" eb="4">
      <t>ネン</t>
    </rPh>
    <rPh sb="4" eb="6">
      <t>ヘイキン</t>
    </rPh>
    <phoneticPr fontId="2"/>
  </si>
  <si>
    <t>６　令和６年２月９日</t>
    <rPh sb="2" eb="4">
      <t>レイワ</t>
    </rPh>
    <rPh sb="5" eb="6">
      <t>ネン</t>
    </rPh>
    <rPh sb="7" eb="8">
      <t>ガツ</t>
    </rPh>
    <rPh sb="9" eb="10">
      <t>ニチ</t>
    </rPh>
    <phoneticPr fontId="2"/>
  </si>
  <si>
    <t>令和６年平均</t>
    <rPh sb="0" eb="2">
      <t>レイワ</t>
    </rPh>
    <rPh sb="3" eb="4">
      <t>ネン</t>
    </rPh>
    <rPh sb="4" eb="6">
      <t>ヘイキン</t>
    </rPh>
    <phoneticPr fontId="2"/>
  </si>
  <si>
    <t>「入力」シート中の「平均消費性向リスト」に「2024年（令和６年）平均」の数値（総務省「家計調査」）を追加</t>
    <rPh sb="1" eb="3">
      <t>ニュウリョク</t>
    </rPh>
    <rPh sb="7" eb="8">
      <t>チュウ</t>
    </rPh>
    <rPh sb="10" eb="16">
      <t>ヘイキンショウヒセイコウ</t>
    </rPh>
    <rPh sb="26" eb="27">
      <t>ネン</t>
    </rPh>
    <rPh sb="28" eb="30">
      <t>レイワ</t>
    </rPh>
    <rPh sb="31" eb="32">
      <t>ネン</t>
    </rPh>
    <rPh sb="33" eb="35">
      <t>ヘイキン</t>
    </rPh>
    <rPh sb="37" eb="39">
      <t>スウチ</t>
    </rPh>
    <rPh sb="40" eb="42">
      <t>ソウム</t>
    </rPh>
    <rPh sb="42" eb="43">
      <t>ショウ</t>
    </rPh>
    <rPh sb="44" eb="46">
      <t>カケイ</t>
    </rPh>
    <rPh sb="46" eb="48">
      <t>チョウサ</t>
    </rPh>
    <rPh sb="51" eb="53">
      <t>ツイカ</t>
    </rPh>
    <phoneticPr fontId="2"/>
  </si>
  <si>
    <t>７　令和７年２月20日</t>
    <rPh sb="2" eb="4">
      <t>レイワ</t>
    </rPh>
    <rPh sb="5" eb="6">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</si>
</sst>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00000_ "/>
    <numFmt numFmtId="178" formatCode="#,##0_ "/>
    <numFmt numFmtId="179" formatCode="0.000000_ "/>
    <numFmt numFmtId="180" formatCode="#,##0.0_ "/>
    <numFmt numFmtId="181" formatCode="0.00_ "/>
    <numFmt numFmtId="182" formatCode="#,##0.00_ "/>
    <numFmt numFmtId="183" formatCode="0.0_ "/>
    <numFmt numFmtId="184" formatCode="#,##0.000_ "/>
    <numFmt numFmtId="185" formatCode="#,##0_);[Red]\(#,##0\)"/>
    <numFmt numFmtId="186" formatCode="#,##0.0_ ;[Red]\-#,##0.0\ "/>
    <numFmt numFmtId="187" formatCode="#,##0_ ;[Red]\-#,##0\ "/>
    <numFmt numFmtId="188" formatCode="#,##0.0;[Red]\-#,##0.0"/>
    <numFmt numFmtId="189" formatCode="#,##0.000000;[Red]\-#,##0.000000"/>
    <numFmt numFmtId="190" formatCode="#,##0.00_);[Red]\(#,##0.00\)"/>
    <numFmt numFmtId="191"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b/>
      <sz val="9"/>
      <name val="ＭＳ Ｐゴシック"/>
      <family val="3"/>
      <charset val="128"/>
    </font>
    <font>
      <b/>
      <u/>
      <sz val="10"/>
      <name val="ＭＳ Ｐゴシック"/>
      <family val="3"/>
      <charset val="128"/>
    </font>
    <font>
      <sz val="14"/>
      <name val="ＭＳ 明朝"/>
      <family val="1"/>
      <charset val="128"/>
    </font>
    <font>
      <b/>
      <sz val="12"/>
      <name val="ＭＳ Ｐゴシック"/>
      <family val="3"/>
      <charset val="128"/>
    </font>
    <font>
      <sz val="11"/>
      <name val="ＭＳ 明朝"/>
      <family val="1"/>
      <charset val="128"/>
    </font>
    <font>
      <b/>
      <sz val="16"/>
      <name val="ＭＳ Ｐゴシック"/>
      <family val="3"/>
      <charset val="128"/>
    </font>
    <font>
      <sz val="10"/>
      <name val="ＭＳ 明朝"/>
      <family val="1"/>
      <charset val="128"/>
    </font>
    <font>
      <b/>
      <sz val="11"/>
      <name val="ＭＳ Ｐゴシック"/>
      <family val="3"/>
      <charset val="128"/>
    </font>
    <font>
      <b/>
      <sz val="12"/>
      <name val="ＭＳ ゴシック"/>
      <family val="3"/>
      <charset val="128"/>
    </font>
    <font>
      <b/>
      <sz val="11"/>
      <name val="ＭＳ ゴシック"/>
      <family val="3"/>
      <charset val="128"/>
    </font>
    <font>
      <sz val="11"/>
      <name val="ＭＳ ゴシック"/>
      <family val="3"/>
      <charset val="128"/>
    </font>
    <font>
      <b/>
      <sz val="14"/>
      <name val="HGｺﾞｼｯｸE"/>
      <family val="3"/>
      <charset val="128"/>
    </font>
    <font>
      <vertAlign val="superscript"/>
      <sz val="12"/>
      <name val="ＭＳ Ｐゴシック"/>
      <family val="3"/>
      <charset val="128"/>
    </font>
    <font>
      <sz val="14"/>
      <name val="HGPｺﾞｼｯｸE"/>
      <family val="3"/>
      <charset val="128"/>
    </font>
    <font>
      <vertAlign val="superscript"/>
      <sz val="10"/>
      <name val="ＭＳ Ｐゴシック"/>
      <family val="3"/>
      <charset val="128"/>
    </font>
    <font>
      <sz val="8"/>
      <name val="ＭＳ Ｐゴシック"/>
      <family val="3"/>
      <charset val="128"/>
    </font>
    <font>
      <b/>
      <sz val="18"/>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scheme val="minor"/>
    </font>
    <font>
      <b/>
      <sz val="11"/>
      <color indexed="81"/>
      <name val="ＭＳ Ｐゴシック"/>
      <family val="3"/>
      <charset val="128"/>
    </font>
    <font>
      <sz val="11"/>
      <color indexed="8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vertAlign val="superscript"/>
      <sz val="8"/>
      <color theme="1"/>
      <name val="ＭＳ Ｐゴシック"/>
      <family val="3"/>
      <charset val="128"/>
    </font>
    <font>
      <b/>
      <sz val="11"/>
      <color theme="1"/>
      <name val="ＭＳ Ｐゴシック"/>
      <family val="3"/>
      <charset val="128"/>
    </font>
    <font>
      <b/>
      <u/>
      <sz val="9"/>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C0C0C0"/>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top/>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4" fillId="0" borderId="0">
      <alignment vertical="center"/>
    </xf>
    <xf numFmtId="0" fontId="1" fillId="0" borderId="0"/>
    <xf numFmtId="0" fontId="1" fillId="0" borderId="0"/>
    <xf numFmtId="0" fontId="9" fillId="0" borderId="0"/>
  </cellStyleXfs>
  <cellXfs count="725">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3"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0" xfId="0" applyFont="1" applyBorder="1" applyAlignment="1">
      <alignment horizontal="right"/>
    </xf>
    <xf numFmtId="0" fontId="3" fillId="0" borderId="0" xfId="0" applyFont="1" applyBorder="1" applyAlignment="1">
      <alignment horizontal="center"/>
    </xf>
    <xf numFmtId="178" fontId="3" fillId="0" borderId="0" xfId="0" applyNumberFormat="1" applyFont="1" applyBorder="1">
      <alignment vertical="center"/>
    </xf>
    <xf numFmtId="176" fontId="1" fillId="0" borderId="0" xfId="3" applyNumberFormat="1" applyFill="1"/>
    <xf numFmtId="0" fontId="1" fillId="0" borderId="0" xfId="3" applyFill="1"/>
    <xf numFmtId="49" fontId="1" fillId="0" borderId="0" xfId="3" applyNumberFormat="1" applyFill="1"/>
    <xf numFmtId="177" fontId="1" fillId="0" borderId="0" xfId="3" applyNumberFormat="1" applyFill="1"/>
    <xf numFmtId="184" fontId="1" fillId="0" borderId="0" xfId="3" applyNumberFormat="1" applyFill="1"/>
    <xf numFmtId="183" fontId="4" fillId="0" borderId="0" xfId="0" applyNumberFormat="1" applyFont="1" applyBorder="1" applyAlignment="1">
      <alignment vertical="center"/>
    </xf>
    <xf numFmtId="183" fontId="4" fillId="0" borderId="0" xfId="0" applyNumberFormat="1" applyFont="1" applyBorder="1" applyAlignment="1">
      <alignment horizontal="center" vertical="center"/>
    </xf>
    <xf numFmtId="183" fontId="4" fillId="0" borderId="0" xfId="0" applyNumberFormat="1" applyFont="1" applyBorder="1">
      <alignment vertical="center"/>
    </xf>
    <xf numFmtId="183" fontId="4" fillId="0" borderId="0" xfId="0" applyNumberFormat="1" applyFont="1">
      <alignment vertical="center"/>
    </xf>
    <xf numFmtId="183" fontId="4" fillId="0" borderId="0" xfId="0" applyNumberFormat="1" applyFont="1" applyBorder="1" applyAlignment="1">
      <alignment horizontal="right" vertical="center"/>
    </xf>
    <xf numFmtId="183" fontId="4" fillId="0" borderId="16" xfId="1" applyNumberFormat="1" applyFont="1" applyBorder="1" applyAlignment="1">
      <alignment horizontal="center" vertical="center"/>
    </xf>
    <xf numFmtId="183" fontId="4" fillId="0" borderId="0" xfId="0" applyNumberFormat="1" applyFont="1" applyAlignment="1">
      <alignment horizontal="right" vertical="center"/>
    </xf>
    <xf numFmtId="183" fontId="4" fillId="0" borderId="18" xfId="1" applyNumberFormat="1" applyFont="1" applyBorder="1" applyAlignment="1">
      <alignment horizontal="center" vertical="center"/>
    </xf>
    <xf numFmtId="183" fontId="4" fillId="0" borderId="19" xfId="0" applyNumberFormat="1" applyFont="1" applyBorder="1" applyAlignment="1">
      <alignment horizontal="center" vertical="center"/>
    </xf>
    <xf numFmtId="183" fontId="4" fillId="0" borderId="20" xfId="0" applyNumberFormat="1" applyFont="1" applyBorder="1" applyAlignment="1">
      <alignment horizontal="center" vertical="center"/>
    </xf>
    <xf numFmtId="183" fontId="4" fillId="0" borderId="0" xfId="0" applyNumberFormat="1" applyFont="1" applyAlignment="1">
      <alignment horizontal="center" vertical="center"/>
    </xf>
    <xf numFmtId="183" fontId="4" fillId="0" borderId="21" xfId="1" applyNumberFormat="1" applyFont="1" applyBorder="1" applyAlignment="1">
      <alignment horizontal="center" vertical="center"/>
    </xf>
    <xf numFmtId="183" fontId="4" fillId="0" borderId="22" xfId="0" applyNumberFormat="1" applyFont="1" applyBorder="1" applyAlignment="1">
      <alignment horizontal="center" vertical="center"/>
    </xf>
    <xf numFmtId="183" fontId="4" fillId="0" borderId="21" xfId="0" applyNumberFormat="1" applyFont="1" applyBorder="1" applyAlignment="1">
      <alignment horizontal="center" vertical="center"/>
    </xf>
    <xf numFmtId="183" fontId="4" fillId="0" borderId="9" xfId="1" applyNumberFormat="1" applyFont="1" applyBorder="1" applyAlignment="1">
      <alignment horizontal="center" vertical="center"/>
    </xf>
    <xf numFmtId="183" fontId="4" fillId="0" borderId="23" xfId="0" applyNumberFormat="1" applyFont="1" applyBorder="1" applyAlignment="1">
      <alignment horizontal="center" vertical="center"/>
    </xf>
    <xf numFmtId="183" fontId="4" fillId="0" borderId="3" xfId="0" applyNumberFormat="1" applyFont="1" applyBorder="1" applyAlignment="1">
      <alignment horizontal="center" vertical="center"/>
    </xf>
    <xf numFmtId="183" fontId="4" fillId="0" borderId="24" xfId="0" applyNumberFormat="1" applyFont="1" applyBorder="1" applyAlignment="1">
      <alignment horizontal="center" vertical="center"/>
    </xf>
    <xf numFmtId="183" fontId="4" fillId="0" borderId="25" xfId="0" applyNumberFormat="1" applyFont="1" applyBorder="1" applyAlignment="1">
      <alignment horizontal="center" vertical="center"/>
    </xf>
    <xf numFmtId="183" fontId="4" fillId="0" borderId="0" xfId="0" applyNumberFormat="1" applyFont="1" applyBorder="1" applyAlignment="1">
      <alignment horizontal="left" vertical="center"/>
    </xf>
    <xf numFmtId="183" fontId="4" fillId="0" borderId="26" xfId="0" applyNumberFormat="1" applyFont="1" applyFill="1" applyBorder="1" applyAlignment="1">
      <alignment horizontal="center"/>
    </xf>
    <xf numFmtId="38" fontId="3" fillId="0" borderId="5" xfId="1" applyFont="1" applyBorder="1">
      <alignment vertical="center"/>
    </xf>
    <xf numFmtId="183" fontId="4" fillId="0" borderId="0" xfId="0" applyNumberFormat="1" applyFont="1" applyFill="1" applyBorder="1" applyAlignment="1">
      <alignment horizontal="center"/>
    </xf>
    <xf numFmtId="183" fontId="4" fillId="0" borderId="16" xfId="0" applyNumberFormat="1" applyFont="1" applyBorder="1" applyAlignment="1">
      <alignment horizontal="center" vertical="center"/>
    </xf>
    <xf numFmtId="0" fontId="1" fillId="0" borderId="0" xfId="3" applyFont="1" applyFill="1"/>
    <xf numFmtId="183" fontId="3" fillId="0" borderId="0" xfId="0" applyNumberFormat="1" applyFont="1" applyBorder="1" applyAlignment="1">
      <alignment horizontal="center" vertical="center" wrapText="1"/>
    </xf>
    <xf numFmtId="183" fontId="4" fillId="0" borderId="19" xfId="0" applyNumberFormat="1" applyFont="1" applyBorder="1">
      <alignment vertical="center"/>
    </xf>
    <xf numFmtId="183" fontId="3" fillId="0" borderId="21" xfId="0" applyNumberFormat="1" applyFont="1" applyBorder="1" applyAlignment="1">
      <alignment horizontal="center" vertical="center" wrapText="1"/>
    </xf>
    <xf numFmtId="183" fontId="3" fillId="0" borderId="1" xfId="0" applyNumberFormat="1" applyFont="1" applyBorder="1" applyAlignment="1">
      <alignment horizontal="center" vertical="center" wrapText="1"/>
    </xf>
    <xf numFmtId="183" fontId="3" fillId="0" borderId="5" xfId="0" applyNumberFormat="1" applyFont="1" applyBorder="1" applyAlignment="1">
      <alignment horizontal="center" vertical="center" wrapText="1"/>
    </xf>
    <xf numFmtId="183" fontId="3" fillId="0" borderId="13" xfId="0" applyNumberFormat="1" applyFont="1" applyBorder="1" applyAlignment="1">
      <alignment horizontal="center" vertical="center" wrapText="1"/>
    </xf>
    <xf numFmtId="183" fontId="3" fillId="0" borderId="28" xfId="0" applyNumberFormat="1" applyFont="1" applyBorder="1" applyAlignment="1">
      <alignment horizontal="center" vertical="center" wrapText="1"/>
    </xf>
    <xf numFmtId="0" fontId="3" fillId="0" borderId="0" xfId="0" applyFont="1" applyAlignment="1">
      <alignment horizontal="center" vertical="center"/>
    </xf>
    <xf numFmtId="189" fontId="3" fillId="0" borderId="0" xfId="1" applyNumberFormat="1" applyFont="1">
      <alignment vertical="center"/>
    </xf>
    <xf numFmtId="189" fontId="3" fillId="0" borderId="6" xfId="1" applyNumberFormat="1" applyFont="1" applyBorder="1">
      <alignment vertical="center"/>
    </xf>
    <xf numFmtId="176" fontId="1" fillId="0" borderId="0" xfId="4" applyNumberFormat="1" applyFill="1"/>
    <xf numFmtId="0" fontId="1" fillId="0" borderId="0" xfId="4" applyFill="1"/>
    <xf numFmtId="0" fontId="3" fillId="0" borderId="0" xfId="0" applyFont="1" applyBorder="1" applyAlignment="1">
      <alignment horizontal="center" vertical="center"/>
    </xf>
    <xf numFmtId="185" fontId="4" fillId="0" borderId="0" xfId="0" applyNumberFormat="1" applyFont="1" applyBorder="1" applyAlignment="1">
      <alignment horizontal="center" vertical="center"/>
    </xf>
    <xf numFmtId="185" fontId="4" fillId="0" borderId="0" xfId="0" applyNumberFormat="1" applyFont="1">
      <alignment vertical="center"/>
    </xf>
    <xf numFmtId="185" fontId="4" fillId="0" borderId="0" xfId="0" applyNumberFormat="1" applyFont="1" applyAlignment="1">
      <alignment horizontal="center" vertical="center"/>
    </xf>
    <xf numFmtId="185" fontId="4" fillId="0" borderId="0" xfId="0" applyNumberFormat="1" applyFont="1" applyBorder="1" applyAlignment="1">
      <alignment horizontal="right" vertical="center"/>
    </xf>
    <xf numFmtId="185" fontId="4" fillId="0" borderId="0" xfId="0" applyNumberFormat="1" applyFont="1" applyBorder="1" applyAlignment="1">
      <alignment horizontal="left" vertical="center"/>
    </xf>
    <xf numFmtId="185" fontId="4" fillId="0" borderId="16" xfId="1" applyNumberFormat="1" applyFont="1" applyBorder="1" applyAlignment="1">
      <alignment horizontal="center" vertical="center"/>
    </xf>
    <xf numFmtId="185" fontId="4" fillId="0" borderId="17" xfId="1" applyNumberFormat="1" applyFont="1" applyBorder="1" applyAlignment="1">
      <alignment horizontal="center" vertical="center"/>
    </xf>
    <xf numFmtId="185" fontId="4" fillId="0" borderId="0" xfId="0" applyNumberFormat="1" applyFont="1" applyAlignment="1">
      <alignment horizontal="right" vertical="center"/>
    </xf>
    <xf numFmtId="185" fontId="4" fillId="0" borderId="18" xfId="1" applyNumberFormat="1" applyFont="1" applyBorder="1" applyAlignment="1">
      <alignment horizontal="center" vertical="center"/>
    </xf>
    <xf numFmtId="185" fontId="4" fillId="0" borderId="19" xfId="0" applyNumberFormat="1" applyFont="1" applyBorder="1" applyAlignment="1">
      <alignment horizontal="center" vertical="center"/>
    </xf>
    <xf numFmtId="185" fontId="4" fillId="0" borderId="20" xfId="0" applyNumberFormat="1" applyFont="1" applyBorder="1" applyAlignment="1">
      <alignment horizontal="center" vertical="center"/>
    </xf>
    <xf numFmtId="185" fontId="4" fillId="0" borderId="21" xfId="1" applyNumberFormat="1" applyFont="1" applyBorder="1" applyAlignment="1">
      <alignment horizontal="center" vertical="center"/>
    </xf>
    <xf numFmtId="185" fontId="4" fillId="0" borderId="22" xfId="0" applyNumberFormat="1" applyFont="1" applyBorder="1" applyAlignment="1">
      <alignment horizontal="center" vertical="center"/>
    </xf>
    <xf numFmtId="185" fontId="4" fillId="0" borderId="21" xfId="0" applyNumberFormat="1" applyFont="1" applyBorder="1" applyAlignment="1">
      <alignment horizontal="center" vertical="center"/>
    </xf>
    <xf numFmtId="185" fontId="4" fillId="0" borderId="9" xfId="1" applyNumberFormat="1" applyFont="1" applyBorder="1" applyAlignment="1">
      <alignment horizontal="center" vertical="center"/>
    </xf>
    <xf numFmtId="185" fontId="4" fillId="0" borderId="23" xfId="0" applyNumberFormat="1" applyFont="1" applyBorder="1" applyAlignment="1">
      <alignment horizontal="center" vertical="center"/>
    </xf>
    <xf numFmtId="185" fontId="4" fillId="0" borderId="3" xfId="0" applyNumberFormat="1" applyFont="1" applyBorder="1" applyAlignment="1">
      <alignment horizontal="center" vertical="center"/>
    </xf>
    <xf numFmtId="185" fontId="4" fillId="0" borderId="26" xfId="0" applyNumberFormat="1" applyFont="1" applyFill="1" applyBorder="1" applyAlignment="1">
      <alignment horizontal="center"/>
    </xf>
    <xf numFmtId="185" fontId="4" fillId="0" borderId="24" xfId="0" applyNumberFormat="1" applyFont="1" applyBorder="1" applyAlignment="1">
      <alignment horizontal="center" vertical="center"/>
    </xf>
    <xf numFmtId="185" fontId="4" fillId="0" borderId="25" xfId="0" applyNumberFormat="1" applyFont="1" applyBorder="1" applyAlignment="1">
      <alignment horizontal="center" vertical="center"/>
    </xf>
    <xf numFmtId="185" fontId="4" fillId="0" borderId="0" xfId="0" applyNumberFormat="1" applyFont="1" applyFill="1" applyBorder="1" applyAlignment="1">
      <alignment horizontal="center"/>
    </xf>
    <xf numFmtId="185" fontId="4" fillId="0" borderId="16" xfId="0" applyNumberFormat="1" applyFont="1" applyBorder="1" applyAlignment="1">
      <alignment horizontal="center" vertical="center"/>
    </xf>
    <xf numFmtId="185" fontId="4" fillId="0" borderId="0" xfId="0" applyNumberFormat="1" applyFont="1" applyBorder="1">
      <alignment vertical="center"/>
    </xf>
    <xf numFmtId="185" fontId="4" fillId="0" borderId="19" xfId="0" applyNumberFormat="1" applyFont="1" applyBorder="1">
      <alignment vertical="center"/>
    </xf>
    <xf numFmtId="185" fontId="3" fillId="0" borderId="28" xfId="0" applyNumberFormat="1" applyFont="1" applyBorder="1" applyAlignment="1">
      <alignment horizontal="center" vertical="center" wrapText="1"/>
    </xf>
    <xf numFmtId="185" fontId="3" fillId="0" borderId="1" xfId="0" applyNumberFormat="1" applyFont="1" applyBorder="1" applyAlignment="1">
      <alignment horizontal="center" vertical="center" wrapText="1"/>
    </xf>
    <xf numFmtId="185" fontId="3" fillId="0" borderId="13" xfId="0" applyNumberFormat="1" applyFont="1" applyBorder="1" applyAlignment="1">
      <alignment horizontal="center" vertical="center" wrapText="1"/>
    </xf>
    <xf numFmtId="185" fontId="3" fillId="0" borderId="21" xfId="0" applyNumberFormat="1" applyFont="1" applyBorder="1" applyAlignment="1">
      <alignment horizontal="center" vertical="center"/>
    </xf>
    <xf numFmtId="185" fontId="4" fillId="0" borderId="5" xfId="0" applyNumberFormat="1" applyFont="1" applyBorder="1" applyAlignment="1">
      <alignment horizontal="center" vertical="center"/>
    </xf>
    <xf numFmtId="185" fontId="4" fillId="0" borderId="30" xfId="0" applyNumberFormat="1" applyFont="1" applyBorder="1" applyAlignment="1">
      <alignment horizontal="center" vertical="center"/>
    </xf>
    <xf numFmtId="185" fontId="4" fillId="0" borderId="31" xfId="0" applyNumberFormat="1" applyFont="1" applyBorder="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185" fontId="3" fillId="0" borderId="6" xfId="1" applyNumberFormat="1" applyFont="1" applyBorder="1" applyAlignment="1">
      <alignment vertical="center"/>
    </xf>
    <xf numFmtId="0" fontId="3" fillId="0" borderId="6" xfId="0" applyFont="1" applyBorder="1" applyAlignment="1">
      <alignment vertical="center"/>
    </xf>
    <xf numFmtId="0" fontId="1" fillId="0" borderId="6" xfId="0" applyFont="1" applyBorder="1" applyAlignment="1">
      <alignment horizontal="center" vertical="center"/>
    </xf>
    <xf numFmtId="38" fontId="3" fillId="0" borderId="0" xfId="0" applyNumberFormat="1" applyFont="1" applyBorder="1" applyAlignment="1">
      <alignment vertical="center"/>
    </xf>
    <xf numFmtId="0" fontId="3"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4" fillId="0" borderId="9" xfId="0" applyFont="1" applyBorder="1" applyAlignment="1">
      <alignment horizontal="left" vertical="center"/>
    </xf>
    <xf numFmtId="0" fontId="4" fillId="0" borderId="12" xfId="0" applyFont="1" applyBorder="1" applyAlignment="1">
      <alignment vertical="center"/>
    </xf>
    <xf numFmtId="0" fontId="4" fillId="0" borderId="12" xfId="0" applyFont="1" applyBorder="1" applyAlignment="1">
      <alignment horizontal="center" vertical="center"/>
    </xf>
    <xf numFmtId="0" fontId="1" fillId="0" borderId="10"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1" fillId="0" borderId="3" xfId="0" applyFont="1" applyBorder="1" applyAlignment="1">
      <alignment horizontal="center" vertical="center"/>
    </xf>
    <xf numFmtId="180" fontId="1" fillId="0" borderId="3" xfId="0" applyNumberFormat="1" applyFont="1" applyBorder="1" applyAlignment="1">
      <alignment horizontal="center" vertical="center"/>
    </xf>
    <xf numFmtId="178" fontId="1" fillId="0" borderId="3" xfId="0" applyNumberFormat="1"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1" fillId="0" borderId="32" xfId="0" applyFont="1" applyBorder="1" applyAlignment="1">
      <alignment horizontal="center" vertical="center"/>
    </xf>
    <xf numFmtId="180" fontId="1" fillId="0" borderId="32" xfId="0" applyNumberFormat="1" applyFont="1" applyBorder="1" applyAlignment="1">
      <alignment horizontal="center" vertical="center"/>
    </xf>
    <xf numFmtId="0" fontId="3" fillId="0" borderId="10" xfId="0" applyFont="1" applyBorder="1" applyAlignment="1">
      <alignment vertical="center"/>
    </xf>
    <xf numFmtId="0" fontId="3" fillId="0" borderId="4" xfId="0" applyFont="1" applyBorder="1" applyAlignment="1">
      <alignment vertical="center"/>
    </xf>
    <xf numFmtId="0" fontId="1" fillId="0" borderId="10" xfId="0" applyFont="1" applyBorder="1" applyAlignment="1">
      <alignment horizontal="center" vertical="center"/>
    </xf>
    <xf numFmtId="180" fontId="1" fillId="0" borderId="10" xfId="0" applyNumberFormat="1" applyFont="1" applyBorder="1" applyAlignment="1">
      <alignment horizontal="center" vertical="center"/>
    </xf>
    <xf numFmtId="178" fontId="1" fillId="0" borderId="10" xfId="0" applyNumberFormat="1" applyFont="1" applyBorder="1" applyAlignment="1">
      <alignment vertical="center"/>
    </xf>
    <xf numFmtId="0" fontId="1" fillId="0" borderId="7" xfId="0" applyFont="1" applyBorder="1" applyAlignment="1">
      <alignment horizontal="center" vertical="center"/>
    </xf>
    <xf numFmtId="178" fontId="1" fillId="0" borderId="0" xfId="0" applyNumberFormat="1" applyFont="1" applyBorder="1" applyAlignment="1">
      <alignment vertical="center"/>
    </xf>
    <xf numFmtId="178" fontId="1" fillId="0" borderId="3" xfId="0" applyNumberFormat="1" applyFont="1" applyBorder="1" applyAlignment="1">
      <alignment horizontal="center" vertical="center"/>
    </xf>
    <xf numFmtId="178" fontId="1" fillId="0" borderId="32" xfId="0" applyNumberFormat="1" applyFont="1" applyBorder="1" applyAlignment="1">
      <alignment horizontal="center" vertical="center"/>
    </xf>
    <xf numFmtId="178" fontId="1" fillId="0" borderId="10" xfId="0" applyNumberFormat="1" applyFont="1" applyBorder="1" applyAlignment="1">
      <alignment horizontal="center" vertical="center"/>
    </xf>
    <xf numFmtId="188" fontId="7" fillId="0" borderId="0" xfId="1" applyNumberFormat="1" applyFont="1" applyBorder="1" applyAlignment="1">
      <alignment horizontal="right" vertical="center"/>
    </xf>
    <xf numFmtId="180" fontId="4" fillId="0" borderId="17" xfId="1" applyNumberFormat="1" applyFont="1" applyBorder="1" applyAlignment="1">
      <alignment horizontal="center" vertical="center"/>
    </xf>
    <xf numFmtId="180" fontId="3" fillId="0" borderId="21" xfId="0" applyNumberFormat="1" applyFont="1" applyBorder="1" applyAlignment="1">
      <alignment horizontal="center" vertical="center"/>
    </xf>
    <xf numFmtId="180" fontId="3" fillId="0" borderId="21" xfId="0" applyNumberFormat="1" applyFont="1" applyBorder="1" applyAlignment="1">
      <alignment horizontal="center" vertical="center" wrapText="1"/>
    </xf>
    <xf numFmtId="180" fontId="3" fillId="0" borderId="5" xfId="0" applyNumberFormat="1" applyFont="1" applyBorder="1" applyAlignment="1">
      <alignment horizontal="center" vertical="center" wrapText="1"/>
    </xf>
    <xf numFmtId="180" fontId="4" fillId="0" borderId="0" xfId="0" applyNumberFormat="1" applyFont="1" applyAlignment="1">
      <alignment horizontal="center" vertical="center"/>
    </xf>
    <xf numFmtId="180" fontId="4" fillId="0" borderId="21" xfId="0" applyNumberFormat="1" applyFont="1" applyBorder="1" applyAlignment="1">
      <alignment horizontal="center" vertical="center"/>
    </xf>
    <xf numFmtId="180" fontId="4" fillId="0" borderId="5"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24" xfId="0" applyNumberFormat="1" applyFont="1" applyBorder="1" applyAlignment="1">
      <alignment horizontal="center" vertical="center"/>
    </xf>
    <xf numFmtId="180" fontId="4" fillId="0" borderId="30" xfId="0" applyNumberFormat="1" applyFont="1" applyBorder="1" applyAlignment="1">
      <alignment horizontal="center" vertical="center"/>
    </xf>
    <xf numFmtId="180" fontId="4" fillId="0" borderId="31" xfId="0" applyNumberFormat="1" applyFont="1" applyBorder="1" applyAlignment="1">
      <alignment horizontal="center" vertical="center"/>
    </xf>
    <xf numFmtId="185" fontId="7" fillId="0" borderId="0" xfId="1" applyNumberFormat="1" applyFont="1" applyBorder="1" applyAlignment="1">
      <alignment horizontal="right" vertical="center"/>
    </xf>
    <xf numFmtId="0" fontId="1" fillId="0" borderId="0" xfId="3" applyFill="1" applyAlignment="1">
      <alignment wrapText="1"/>
    </xf>
    <xf numFmtId="0" fontId="1" fillId="0" borderId="0" xfId="4" applyFill="1" applyAlignment="1">
      <alignment wrapText="1"/>
    </xf>
    <xf numFmtId="38" fontId="3" fillId="0" borderId="6" xfId="1" applyFont="1" applyFill="1" applyBorder="1">
      <alignment vertical="center"/>
    </xf>
    <xf numFmtId="176" fontId="1" fillId="0" borderId="0" xfId="3" applyNumberFormat="1" applyFont="1" applyFill="1"/>
    <xf numFmtId="181" fontId="3" fillId="0" borderId="0" xfId="0" applyNumberFormat="1" applyFont="1" applyAlignment="1">
      <alignment vertical="center"/>
    </xf>
    <xf numFmtId="182" fontId="1" fillId="0" borderId="0" xfId="0" applyNumberFormat="1" applyFont="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38" fontId="3" fillId="0" borderId="0" xfId="1" applyFont="1" applyBorder="1">
      <alignment vertical="center"/>
    </xf>
    <xf numFmtId="0" fontId="0" fillId="0" borderId="0" xfId="0" applyBorder="1" applyAlignment="1">
      <alignment vertical="center" wrapText="1"/>
    </xf>
    <xf numFmtId="189" fontId="3" fillId="0" borderId="0" xfId="1" applyNumberFormat="1" applyFont="1" applyBorder="1">
      <alignment vertical="center"/>
    </xf>
    <xf numFmtId="38" fontId="3" fillId="0" borderId="0" xfId="1" applyFont="1" applyBorder="1" applyAlignment="1">
      <alignment horizontal="center" vertical="center"/>
    </xf>
    <xf numFmtId="38" fontId="1" fillId="0" borderId="0" xfId="1" applyFont="1" applyBorder="1" applyAlignment="1">
      <alignment horizontal="center" vertical="center"/>
    </xf>
    <xf numFmtId="0" fontId="1" fillId="0" borderId="0" xfId="0" applyFont="1" applyBorder="1">
      <alignment vertical="center"/>
    </xf>
    <xf numFmtId="189" fontId="3" fillId="0" borderId="0" xfId="1" applyNumberFormat="1" applyFont="1" applyBorder="1" applyAlignment="1">
      <alignment horizontal="center" vertical="center"/>
    </xf>
    <xf numFmtId="38" fontId="3" fillId="0" borderId="0" xfId="0" applyNumberFormat="1" applyFont="1" applyBorder="1" applyAlignment="1">
      <alignment horizontal="center" vertical="center"/>
    </xf>
    <xf numFmtId="178" fontId="1" fillId="0" borderId="0" xfId="0" applyNumberFormat="1" applyFont="1" applyBorder="1" applyAlignment="1">
      <alignment horizontal="center" vertical="center"/>
    </xf>
    <xf numFmtId="0" fontId="11"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lignment vertical="center"/>
    </xf>
    <xf numFmtId="49" fontId="4" fillId="0" borderId="0" xfId="0" applyNumberFormat="1" applyFont="1" applyBorder="1" applyAlignment="1">
      <alignment horizontal="left" vertical="center"/>
    </xf>
    <xf numFmtId="0" fontId="1" fillId="0" borderId="0" xfId="3" applyFont="1" applyFill="1" applyAlignment="1">
      <alignment wrapText="1"/>
    </xf>
    <xf numFmtId="38" fontId="3" fillId="0" borderId="0" xfId="1" applyFont="1" applyFill="1" applyBorder="1">
      <alignment vertical="center"/>
    </xf>
    <xf numFmtId="0" fontId="3" fillId="0" borderId="0" xfId="0" applyFont="1" applyBorder="1" applyAlignment="1">
      <alignment vertical="center" wrapText="1"/>
    </xf>
    <xf numFmtId="183" fontId="3" fillId="0" borderId="18" xfId="0" applyNumberFormat="1" applyFont="1" applyBorder="1" applyAlignment="1">
      <alignment horizontal="center" vertical="center" wrapText="1"/>
    </xf>
    <xf numFmtId="185" fontId="3" fillId="0" borderId="18" xfId="0" applyNumberFormat="1"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176" fontId="6" fillId="0" borderId="0" xfId="0" applyNumberFormat="1" applyFont="1" applyBorder="1" applyAlignment="1">
      <alignment horizontal="right" vertical="center"/>
    </xf>
    <xf numFmtId="0" fontId="3" fillId="0" borderId="19" xfId="0" applyFont="1" applyBorder="1" applyAlignment="1">
      <alignment vertical="center"/>
    </xf>
    <xf numFmtId="183" fontId="4" fillId="0" borderId="20" xfId="0" applyNumberFormat="1" applyFont="1" applyBorder="1">
      <alignment vertical="center"/>
    </xf>
    <xf numFmtId="183" fontId="4" fillId="0" borderId="22" xfId="0" applyNumberFormat="1" applyFont="1" applyBorder="1">
      <alignment vertical="center"/>
    </xf>
    <xf numFmtId="180" fontId="8" fillId="0" borderId="21" xfId="0" applyNumberFormat="1" applyFont="1" applyBorder="1" applyAlignment="1">
      <alignment horizontal="center" vertical="center"/>
    </xf>
    <xf numFmtId="183" fontId="3" fillId="0" borderId="22" xfId="0" applyNumberFormat="1" applyFont="1" applyBorder="1" applyAlignment="1">
      <alignment horizontal="center" vertical="center" wrapText="1"/>
    </xf>
    <xf numFmtId="185" fontId="6" fillId="0" borderId="0" xfId="0" applyNumberFormat="1" applyFont="1" applyBorder="1" applyAlignment="1">
      <alignment horizontal="right" vertical="center"/>
    </xf>
    <xf numFmtId="185" fontId="4" fillId="0" borderId="20" xfId="0" applyNumberFormat="1" applyFont="1" applyBorder="1">
      <alignment vertical="center"/>
    </xf>
    <xf numFmtId="185" fontId="3" fillId="0" borderId="21" xfId="0" applyNumberFormat="1" applyFont="1" applyBorder="1" applyAlignment="1">
      <alignment horizontal="center" vertical="center" wrapText="1"/>
    </xf>
    <xf numFmtId="185" fontId="4" fillId="0" borderId="22" xfId="0" applyNumberFormat="1" applyFont="1" applyBorder="1">
      <alignment vertical="center"/>
    </xf>
    <xf numFmtId="185" fontId="8" fillId="0" borderId="21" xfId="0" applyNumberFormat="1" applyFont="1" applyBorder="1" applyAlignment="1">
      <alignment horizontal="center" vertical="center"/>
    </xf>
    <xf numFmtId="38" fontId="3" fillId="0" borderId="0" xfId="0" applyNumberFormat="1" applyFont="1" applyBorder="1" applyAlignment="1">
      <alignment horizontal="left" vertical="center"/>
    </xf>
    <xf numFmtId="0" fontId="13" fillId="0" borderId="0" xfId="0" applyFont="1" applyBorder="1" applyAlignment="1">
      <alignment horizontal="center" vertical="center"/>
    </xf>
    <xf numFmtId="180" fontId="3" fillId="0" borderId="0" xfId="0" applyNumberFormat="1" applyFont="1" applyBorder="1" applyAlignment="1">
      <alignment horizontal="center" vertical="center" shrinkToFit="1"/>
    </xf>
    <xf numFmtId="180" fontId="3" fillId="0" borderId="36" xfId="0" applyNumberFormat="1" applyFont="1" applyBorder="1" applyAlignment="1">
      <alignment horizontal="center" vertical="center" shrinkToFit="1"/>
    </xf>
    <xf numFmtId="189" fontId="25" fillId="0" borderId="6" xfId="1" applyNumberFormat="1" applyFont="1" applyBorder="1">
      <alignment vertical="center"/>
    </xf>
    <xf numFmtId="0" fontId="0" fillId="0" borderId="0" xfId="0" applyFont="1" applyBorder="1" applyAlignment="1">
      <alignment horizontal="left" vertical="center"/>
    </xf>
    <xf numFmtId="0" fontId="0" fillId="0" borderId="0" xfId="0" applyFont="1">
      <alignment vertical="center"/>
    </xf>
    <xf numFmtId="0" fontId="14" fillId="0" borderId="0" xfId="0" applyFont="1" applyBorder="1" applyAlignment="1">
      <alignment horizontal="left" vertical="center"/>
    </xf>
    <xf numFmtId="0" fontId="0" fillId="0" borderId="37" xfId="0" applyBorder="1">
      <alignment vertical="center"/>
    </xf>
    <xf numFmtId="0" fontId="0" fillId="0" borderId="37" xfId="0" applyBorder="1" applyAlignment="1">
      <alignment horizontal="left" vertical="center"/>
    </xf>
    <xf numFmtId="0" fontId="10" fillId="0" borderId="37" xfId="0" applyFont="1" applyBorder="1" applyAlignment="1">
      <alignment horizontal="left" vertical="center"/>
    </xf>
    <xf numFmtId="0" fontId="10" fillId="0" borderId="37" xfId="0" applyFont="1" applyBorder="1">
      <alignment vertical="center"/>
    </xf>
    <xf numFmtId="0" fontId="0" fillId="0" borderId="38" xfId="0" applyBorder="1" applyAlignment="1">
      <alignment horizontal="left" vertical="center"/>
    </xf>
    <xf numFmtId="0" fontId="0" fillId="0" borderId="38" xfId="0" applyBorder="1">
      <alignment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8" xfId="0" applyFont="1" applyBorder="1">
      <alignment vertical="center"/>
    </xf>
    <xf numFmtId="38" fontId="3" fillId="0" borderId="38" xfId="1" applyFont="1" applyBorder="1">
      <alignment vertical="center"/>
    </xf>
    <xf numFmtId="189" fontId="3" fillId="0" borderId="38" xfId="1" applyNumberFormat="1" applyFont="1" applyBorder="1">
      <alignment vertical="center"/>
    </xf>
    <xf numFmtId="0" fontId="0" fillId="0" borderId="0" xfId="0" applyAlignment="1">
      <alignment vertical="center"/>
    </xf>
    <xf numFmtId="0" fontId="3" fillId="0" borderId="0" xfId="0" applyFont="1" applyProtection="1">
      <alignment vertical="center"/>
      <protection locked="0"/>
    </xf>
    <xf numFmtId="0" fontId="3" fillId="4" borderId="0" xfId="0" applyFont="1" applyFill="1" applyProtection="1">
      <alignment vertical="center"/>
      <protection locked="0"/>
    </xf>
    <xf numFmtId="0" fontId="1" fillId="0" borderId="37" xfId="0" applyFont="1" applyBorder="1" applyAlignment="1">
      <alignment vertical="center"/>
    </xf>
    <xf numFmtId="0" fontId="1" fillId="0" borderId="38" xfId="0" applyFont="1" applyBorder="1" applyAlignment="1">
      <alignment vertical="center"/>
    </xf>
    <xf numFmtId="0" fontId="1" fillId="0" borderId="38" xfId="0" applyFont="1" applyBorder="1" applyAlignment="1">
      <alignment horizontal="center" vertical="center"/>
    </xf>
    <xf numFmtId="178" fontId="0" fillId="0" borderId="0" xfId="0" applyNumberFormat="1" applyBorder="1" applyAlignment="1">
      <alignment vertical="center"/>
    </xf>
    <xf numFmtId="0" fontId="0" fillId="0" borderId="0" xfId="0" applyFill="1" applyProtection="1">
      <alignment vertical="center"/>
      <protection locked="0"/>
    </xf>
    <xf numFmtId="0" fontId="0" fillId="0" borderId="0" xfId="0" applyBorder="1" applyAlignment="1"/>
    <xf numFmtId="0" fontId="12" fillId="0" borderId="0" xfId="0" applyFont="1" applyBorder="1" applyAlignment="1">
      <alignment vertical="center"/>
    </xf>
    <xf numFmtId="0" fontId="3" fillId="0" borderId="0" xfId="0" applyFont="1" applyBorder="1" applyAlignment="1">
      <alignment horizontal="left"/>
    </xf>
    <xf numFmtId="0" fontId="3" fillId="0" borderId="0" xfId="0" applyFont="1" applyBorder="1" applyAlignment="1">
      <alignment horizontal="left" vertical="center"/>
    </xf>
    <xf numFmtId="0" fontId="3" fillId="0" borderId="0" xfId="0" applyFont="1" applyBorder="1" applyAlignment="1">
      <alignment horizontal="left" vertical="top"/>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Border="1">
      <alignment vertical="center"/>
    </xf>
    <xf numFmtId="0" fontId="16" fillId="0" borderId="0" xfId="0" applyFont="1" applyBorder="1">
      <alignment vertical="center"/>
    </xf>
    <xf numFmtId="0" fontId="0"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38" fontId="1" fillId="0" borderId="0" xfId="1" applyFont="1" applyBorder="1" applyAlignment="1">
      <alignment vertical="center"/>
    </xf>
    <xf numFmtId="38" fontId="3" fillId="0" borderId="0" xfId="1" applyFont="1" applyBorder="1" applyAlignment="1">
      <alignment vertical="center"/>
    </xf>
    <xf numFmtId="38" fontId="3" fillId="0" borderId="2" xfId="1" applyFont="1" applyFill="1" applyBorder="1">
      <alignment vertical="center"/>
    </xf>
    <xf numFmtId="38" fontId="3" fillId="0" borderId="0" xfId="1" applyFont="1" applyBorder="1" applyAlignment="1">
      <alignment horizontal="right"/>
    </xf>
    <xf numFmtId="38" fontId="3" fillId="0" borderId="1" xfId="1" applyFont="1" applyFill="1" applyBorder="1">
      <alignment vertical="center"/>
    </xf>
    <xf numFmtId="38" fontId="3" fillId="0" borderId="39" xfId="1" applyFont="1" applyFill="1" applyBorder="1">
      <alignment vertical="center"/>
    </xf>
    <xf numFmtId="0" fontId="6" fillId="0" borderId="0" xfId="0" applyFont="1" applyBorder="1" applyAlignment="1">
      <alignment vertical="top"/>
    </xf>
    <xf numFmtId="0" fontId="4" fillId="0" borderId="0" xfId="0" applyFont="1" applyBorder="1" applyAlignment="1">
      <alignment horizontal="center"/>
    </xf>
    <xf numFmtId="189" fontId="4" fillId="0" borderId="0" xfId="1" applyNumberFormat="1" applyFont="1" applyBorder="1" applyAlignment="1">
      <alignment horizontal="center"/>
    </xf>
    <xf numFmtId="0" fontId="3" fillId="0" borderId="0" xfId="0" applyFont="1" applyBorder="1" applyAlignment="1"/>
    <xf numFmtId="0" fontId="4" fillId="0" borderId="0" xfId="0" applyFont="1" applyBorder="1" applyAlignment="1">
      <alignment vertical="top"/>
    </xf>
    <xf numFmtId="0" fontId="4" fillId="0" borderId="0" xfId="0" applyFont="1" applyBorder="1" applyAlignment="1"/>
    <xf numFmtId="0" fontId="0" fillId="0" borderId="0" xfId="0" applyFont="1" applyBorder="1" applyAlignment="1">
      <alignment horizontal="center" vertical="center"/>
    </xf>
    <xf numFmtId="0" fontId="11" fillId="0" borderId="0" xfId="0" applyNumberFormat="1" applyFont="1" applyBorder="1" applyAlignment="1">
      <alignment vertical="center" wrapText="1"/>
    </xf>
    <xf numFmtId="0" fontId="11" fillId="0" borderId="0" xfId="0" applyNumberFormat="1" applyFont="1" applyBorder="1" applyAlignment="1">
      <alignment vertical="center"/>
    </xf>
    <xf numFmtId="178" fontId="1" fillId="0" borderId="6" xfId="0" applyNumberFormat="1" applyFont="1" applyBorder="1" applyAlignment="1">
      <alignment vertical="center"/>
    </xf>
    <xf numFmtId="183" fontId="4" fillId="0" borderId="37" xfId="0" applyNumberFormat="1" applyFont="1" applyBorder="1">
      <alignment vertical="center"/>
    </xf>
    <xf numFmtId="185" fontId="4" fillId="0" borderId="37" xfId="0" applyNumberFormat="1" applyFont="1" applyBorder="1">
      <alignment vertical="center"/>
    </xf>
    <xf numFmtId="183" fontId="4" fillId="0" borderId="19" xfId="0" applyNumberFormat="1" applyFont="1" applyBorder="1" applyAlignment="1">
      <alignment horizontal="right" vertical="center"/>
    </xf>
    <xf numFmtId="183" fontId="4" fillId="0" borderId="38" xfId="0" applyNumberFormat="1" applyFont="1" applyBorder="1" applyAlignment="1">
      <alignment horizontal="right" vertical="center"/>
    </xf>
    <xf numFmtId="183" fontId="4" fillId="0" borderId="38" xfId="0" applyNumberFormat="1" applyFont="1" applyBorder="1" applyAlignment="1">
      <alignment horizontal="center" vertical="center"/>
    </xf>
    <xf numFmtId="183" fontId="4" fillId="0" borderId="38" xfId="0" applyNumberFormat="1" applyFont="1" applyBorder="1">
      <alignment vertical="center"/>
    </xf>
    <xf numFmtId="185" fontId="4" fillId="0" borderId="38" xfId="0" applyNumberFormat="1" applyFont="1" applyBorder="1" applyAlignment="1">
      <alignment horizontal="right" vertical="center"/>
    </xf>
    <xf numFmtId="185" fontId="4" fillId="0" borderId="38" xfId="0" applyNumberFormat="1" applyFont="1" applyBorder="1" applyAlignment="1">
      <alignment horizontal="center" vertical="center"/>
    </xf>
    <xf numFmtId="185" fontId="4" fillId="0" borderId="38" xfId="0" applyNumberFormat="1" applyFont="1" applyBorder="1">
      <alignment vertical="center"/>
    </xf>
    <xf numFmtId="185" fontId="4" fillId="0" borderId="0" xfId="0" applyNumberFormat="1" applyFont="1" applyProtection="1">
      <alignment vertical="center"/>
      <protection locked="0"/>
    </xf>
    <xf numFmtId="183" fontId="4" fillId="0" borderId="0" xfId="0" applyNumberFormat="1" applyFont="1" applyProtection="1">
      <alignment vertical="center"/>
      <protection locked="0"/>
    </xf>
    <xf numFmtId="0" fontId="1" fillId="0" borderId="0" xfId="0" applyFont="1" applyFill="1" applyAlignment="1" applyProtection="1">
      <alignment vertical="center"/>
      <protection locked="0"/>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181" fontId="4" fillId="0" borderId="0" xfId="0" applyNumberFormat="1" applyFont="1" applyAlignment="1">
      <alignment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xf>
    <xf numFmtId="38" fontId="3" fillId="0" borderId="5" xfId="0" applyNumberFormat="1" applyFont="1" applyBorder="1">
      <alignment vertical="center"/>
    </xf>
    <xf numFmtId="38" fontId="3" fillId="0" borderId="8" xfId="0" applyNumberFormat="1" applyFont="1" applyBorder="1">
      <alignment vertical="center"/>
    </xf>
    <xf numFmtId="38" fontId="3" fillId="3" borderId="6" xfId="0" applyNumberFormat="1" applyFont="1" applyFill="1" applyBorder="1">
      <alignment vertical="center"/>
    </xf>
    <xf numFmtId="38" fontId="3" fillId="3" borderId="15" xfId="0" applyNumberFormat="1" applyFont="1" applyFill="1" applyBorder="1">
      <alignment vertical="center"/>
    </xf>
    <xf numFmtId="0" fontId="3" fillId="3" borderId="6" xfId="0" applyFont="1" applyFill="1" applyBorder="1" applyAlignment="1">
      <alignment horizontal="center" vertical="center"/>
    </xf>
    <xf numFmtId="38" fontId="3" fillId="0" borderId="8" xfId="1" applyFont="1" applyBorder="1">
      <alignment vertical="center"/>
    </xf>
    <xf numFmtId="0" fontId="3" fillId="0" borderId="0" xfId="0" applyFont="1" applyBorder="1" applyAlignment="1">
      <alignment horizontal="right" vertical="center"/>
    </xf>
    <xf numFmtId="186" fontId="27" fillId="0" borderId="0" xfId="1" applyNumberFormat="1" applyFont="1" applyFill="1" applyAlignment="1">
      <alignment horizontal="right" vertical="center"/>
    </xf>
    <xf numFmtId="0" fontId="25" fillId="0" borderId="0" xfId="0" applyFont="1" applyFill="1" applyAlignment="1">
      <alignment horizontal="left" vertical="center"/>
    </xf>
    <xf numFmtId="187" fontId="25" fillId="0" borderId="0" xfId="1" applyNumberFormat="1" applyFont="1" applyFill="1" applyAlignment="1">
      <alignment horizontal="right" vertical="center"/>
    </xf>
    <xf numFmtId="0" fontId="28" fillId="3" borderId="2" xfId="2" applyFont="1" applyFill="1" applyBorder="1" applyAlignment="1">
      <alignment horizontal="center" vertical="center" wrapText="1"/>
    </xf>
    <xf numFmtId="38" fontId="25" fillId="2" borderId="2" xfId="1" applyFont="1" applyFill="1" applyBorder="1" applyProtection="1">
      <alignment vertical="center"/>
      <protection locked="0"/>
    </xf>
    <xf numFmtId="38" fontId="25" fillId="2" borderId="6" xfId="1" applyFont="1" applyFill="1" applyBorder="1" applyProtection="1">
      <alignment vertical="center"/>
      <protection locked="0"/>
    </xf>
    <xf numFmtId="38" fontId="25" fillId="2" borderId="1" xfId="1" applyFont="1" applyFill="1" applyBorder="1" applyProtection="1">
      <alignment vertical="center"/>
      <protection locked="0"/>
    </xf>
    <xf numFmtId="38" fontId="25" fillId="0" borderId="39" xfId="1" applyFont="1" applyBorder="1">
      <alignment vertical="center"/>
    </xf>
    <xf numFmtId="180" fontId="1" fillId="0" borderId="6" xfId="0" applyNumberFormat="1" applyFont="1" applyBorder="1" applyAlignment="1">
      <alignment vertical="center"/>
    </xf>
    <xf numFmtId="178" fontId="0" fillId="0" borderId="32" xfId="0" applyNumberFormat="1" applyFont="1" applyBorder="1" applyAlignment="1">
      <alignment horizontal="center" vertical="center"/>
    </xf>
    <xf numFmtId="0" fontId="0" fillId="0" borderId="0" xfId="0" applyAlignment="1" applyProtection="1">
      <alignment vertical="center"/>
      <protection locked="0"/>
    </xf>
    <xf numFmtId="0" fontId="22" fillId="3" borderId="7" xfId="0" applyFont="1" applyFill="1" applyBorder="1" applyAlignment="1">
      <alignment horizontal="center" vertical="center"/>
    </xf>
    <xf numFmtId="181" fontId="22" fillId="3" borderId="6" xfId="0" applyNumberFormat="1" applyFont="1" applyFill="1" applyBorder="1" applyAlignment="1">
      <alignment horizontal="center" vertical="center" wrapText="1"/>
    </xf>
    <xf numFmtId="181" fontId="22" fillId="3" borderId="15" xfId="0" applyNumberFormat="1" applyFont="1" applyFill="1" applyBorder="1" applyAlignment="1">
      <alignment horizontal="center" vertical="center"/>
    </xf>
    <xf numFmtId="0" fontId="22" fillId="3" borderId="6" xfId="0" applyFont="1" applyFill="1" applyBorder="1" applyAlignment="1">
      <alignment horizontal="center" vertical="center"/>
    </xf>
    <xf numFmtId="0" fontId="22" fillId="3" borderId="15" xfId="0" applyFont="1" applyFill="1" applyBorder="1" applyAlignment="1">
      <alignment horizontal="center" vertical="center"/>
    </xf>
    <xf numFmtId="181" fontId="22" fillId="0" borderId="0" xfId="0" applyNumberFormat="1" applyFont="1" applyAlignment="1">
      <alignment horizontal="right" vertical="center"/>
    </xf>
    <xf numFmtId="0" fontId="22" fillId="3" borderId="6" xfId="0" applyFont="1" applyFill="1" applyBorder="1" applyAlignment="1">
      <alignment horizontal="center" vertical="center" shrinkToFit="1"/>
    </xf>
    <xf numFmtId="0" fontId="22" fillId="3" borderId="15" xfId="0" applyFont="1" applyFill="1" applyBorder="1" applyAlignment="1">
      <alignment horizontal="center" vertical="center" shrinkToFit="1"/>
    </xf>
    <xf numFmtId="181" fontId="22" fillId="3" borderId="15" xfId="0" applyNumberFormat="1" applyFont="1" applyFill="1" applyBorder="1" applyAlignment="1">
      <alignment horizontal="center" vertical="center" shrinkToFit="1"/>
    </xf>
    <xf numFmtId="38" fontId="3" fillId="2" borderId="1" xfId="1" applyFont="1" applyFill="1" applyBorder="1" applyAlignment="1">
      <alignment horizontal="center" shrinkToFit="1"/>
    </xf>
    <xf numFmtId="38" fontId="3" fillId="2" borderId="49" xfId="1" applyFont="1" applyFill="1" applyBorder="1" applyAlignment="1">
      <alignment horizontal="center" vertical="top" shrinkToFit="1"/>
    </xf>
    <xf numFmtId="179" fontId="3" fillId="0" borderId="1" xfId="0" applyNumberFormat="1" applyFont="1" applyBorder="1" applyAlignment="1">
      <alignment horizontal="center" shrinkToFit="1"/>
    </xf>
    <xf numFmtId="38" fontId="3" fillId="0" borderId="13" xfId="1" applyFont="1" applyFill="1" applyBorder="1" applyAlignment="1">
      <alignment horizontal="center" vertical="center" shrinkToFit="1"/>
    </xf>
    <xf numFmtId="179" fontId="3" fillId="0" borderId="49" xfId="0" applyNumberFormat="1" applyFont="1" applyBorder="1" applyAlignment="1">
      <alignment horizontal="center" vertical="top" shrinkToFit="1"/>
    </xf>
    <xf numFmtId="38" fontId="3" fillId="0" borderId="50" xfId="1" applyFont="1" applyFill="1" applyBorder="1" applyAlignment="1">
      <alignment horizontal="center" vertical="top" shrinkToFit="1"/>
    </xf>
    <xf numFmtId="38" fontId="4" fillId="0" borderId="0" xfId="0" applyNumberFormat="1" applyFont="1" applyBorder="1" applyAlignment="1">
      <alignment horizontal="right" vertical="center"/>
    </xf>
    <xf numFmtId="0" fontId="0" fillId="0" borderId="0" xfId="0" applyProtection="1">
      <alignment vertical="center"/>
    </xf>
    <xf numFmtId="0" fontId="23" fillId="0" borderId="0" xfId="0" applyFont="1" applyProtection="1">
      <alignment vertical="center"/>
    </xf>
    <xf numFmtId="0" fontId="10" fillId="0" borderId="0" xfId="0" applyFont="1" applyProtection="1">
      <alignment vertical="center"/>
    </xf>
    <xf numFmtId="0" fontId="3" fillId="0" borderId="0" xfId="0" applyFont="1" applyProtection="1">
      <alignment vertical="center"/>
    </xf>
    <xf numFmtId="0" fontId="7" fillId="0" borderId="0" xfId="0" applyFont="1" applyProtection="1">
      <alignment vertical="center"/>
    </xf>
    <xf numFmtId="0" fontId="4" fillId="0" borderId="0" xfId="0" applyFont="1" applyProtection="1">
      <alignment vertical="center"/>
    </xf>
    <xf numFmtId="38" fontId="3" fillId="2" borderId="6" xfId="1" applyFont="1" applyFill="1" applyBorder="1" applyProtection="1">
      <alignment vertical="center"/>
      <protection locked="0"/>
    </xf>
    <xf numFmtId="183" fontId="4" fillId="0" borderId="18" xfId="1" applyNumberFormat="1" applyFont="1" applyBorder="1" applyAlignment="1">
      <alignment horizontal="left" vertical="center"/>
    </xf>
    <xf numFmtId="185" fontId="4" fillId="0" borderId="18" xfId="1" applyNumberFormat="1" applyFont="1" applyBorder="1" applyAlignment="1">
      <alignment horizontal="left" vertical="center"/>
    </xf>
    <xf numFmtId="38" fontId="3" fillId="0" borderId="6" xfId="1" applyFont="1" applyFill="1" applyBorder="1" applyAlignment="1" applyProtection="1">
      <alignment horizontal="center" vertical="center"/>
    </xf>
    <xf numFmtId="0" fontId="4" fillId="0" borderId="0" xfId="0" applyFont="1" applyBorder="1" applyAlignment="1">
      <alignment horizontal="center" vertical="top"/>
    </xf>
    <xf numFmtId="0" fontId="4" fillId="0" borderId="0" xfId="0" applyFont="1" applyBorder="1" applyAlignment="1">
      <alignment horizontal="right" vertical="top"/>
    </xf>
    <xf numFmtId="0" fontId="0" fillId="0" borderId="0" xfId="0" applyBorder="1" applyAlignment="1">
      <alignment horizontal="left" vertical="top"/>
    </xf>
    <xf numFmtId="191" fontId="28" fillId="0" borderId="2" xfId="2" quotePrefix="1" applyNumberFormat="1" applyFont="1" applyBorder="1" applyAlignment="1">
      <alignment horizontal="center" vertical="center"/>
    </xf>
    <xf numFmtId="0" fontId="28" fillId="0" borderId="2" xfId="2" applyFont="1" applyBorder="1" applyAlignment="1">
      <alignment vertical="center" shrinkToFit="1"/>
    </xf>
    <xf numFmtId="38" fontId="25" fillId="0" borderId="2" xfId="1" applyFont="1" applyBorder="1">
      <alignment vertical="center"/>
    </xf>
    <xf numFmtId="0" fontId="25" fillId="0" borderId="0" xfId="0" applyFont="1" applyBorder="1">
      <alignment vertical="center"/>
    </xf>
    <xf numFmtId="191" fontId="28" fillId="0" borderId="6" xfId="2" quotePrefix="1" applyNumberFormat="1" applyFont="1" applyBorder="1" applyAlignment="1">
      <alignment horizontal="center" vertical="center"/>
    </xf>
    <xf numFmtId="0" fontId="28" fillId="0" borderId="6" xfId="2" applyFont="1" applyBorder="1" applyAlignment="1">
      <alignment vertical="center" shrinkToFit="1"/>
    </xf>
    <xf numFmtId="38" fontId="25" fillId="0" borderId="6" xfId="1" applyFont="1" applyBorder="1">
      <alignment vertical="center"/>
    </xf>
    <xf numFmtId="0" fontId="25" fillId="0" borderId="0" xfId="0" applyFont="1" applyBorder="1" applyAlignment="1">
      <alignment horizontal="center" vertical="center"/>
    </xf>
    <xf numFmtId="0" fontId="25" fillId="0" borderId="0" xfId="0" applyFont="1" applyBorder="1" applyAlignment="1">
      <alignment shrinkToFit="1"/>
    </xf>
    <xf numFmtId="191" fontId="28" fillId="0" borderId="1" xfId="2" quotePrefix="1" applyNumberFormat="1" applyFont="1" applyBorder="1" applyAlignment="1">
      <alignment horizontal="center" vertical="center"/>
    </xf>
    <xf numFmtId="0" fontId="28" fillId="0" borderId="1" xfId="2" applyFont="1" applyBorder="1" applyAlignment="1">
      <alignment vertical="center" shrinkToFit="1"/>
    </xf>
    <xf numFmtId="38" fontId="25" fillId="0" borderId="1" xfId="1" applyFont="1" applyBorder="1">
      <alignment vertical="center"/>
    </xf>
    <xf numFmtId="38" fontId="31" fillId="0" borderId="3" xfId="0" applyNumberFormat="1" applyFont="1" applyBorder="1" applyAlignment="1">
      <alignment vertical="center" shrinkToFit="1"/>
    </xf>
    <xf numFmtId="0" fontId="32" fillId="0" borderId="0" xfId="0" applyFont="1">
      <alignment vertical="center"/>
    </xf>
    <xf numFmtId="0" fontId="31" fillId="3" borderId="7" xfId="0" applyFont="1" applyFill="1" applyBorder="1" applyAlignment="1">
      <alignment horizontal="center" vertical="center" shrinkToFit="1"/>
    </xf>
    <xf numFmtId="0" fontId="31" fillId="3" borderId="6" xfId="0" applyFont="1" applyFill="1" applyBorder="1" applyAlignment="1">
      <alignment horizontal="center" vertical="center" shrinkToFit="1"/>
    </xf>
    <xf numFmtId="0" fontId="26" fillId="0" borderId="0" xfId="3" applyFont="1" applyFill="1"/>
    <xf numFmtId="176" fontId="26" fillId="0" borderId="0" xfId="3" applyNumberFormat="1" applyFont="1" applyFill="1"/>
    <xf numFmtId="191" fontId="28" fillId="3" borderId="1" xfId="2" quotePrefix="1" applyNumberFormat="1" applyFont="1" applyFill="1" applyBorder="1" applyAlignment="1">
      <alignment horizontal="left" vertical="center"/>
    </xf>
    <xf numFmtId="191" fontId="28" fillId="3" borderId="1" xfId="2" applyNumberFormat="1" applyFont="1" applyFill="1" applyBorder="1" applyAlignment="1">
      <alignment horizontal="left" vertical="center"/>
    </xf>
    <xf numFmtId="0" fontId="25" fillId="3" borderId="1" xfId="3" applyFont="1" applyFill="1" applyBorder="1" applyAlignment="1">
      <alignment vertical="center"/>
    </xf>
    <xf numFmtId="0" fontId="25" fillId="0" borderId="0" xfId="3" applyFont="1" applyFill="1" applyAlignment="1">
      <alignment vertical="center" wrapText="1"/>
    </xf>
    <xf numFmtId="0" fontId="25" fillId="3" borderId="2" xfId="3" applyFont="1" applyFill="1" applyBorder="1" applyAlignment="1">
      <alignment horizontal="center" vertical="center" wrapText="1"/>
    </xf>
    <xf numFmtId="191" fontId="28" fillId="0" borderId="3" xfId="2" quotePrefix="1" applyNumberFormat="1" applyFont="1" applyBorder="1" applyAlignment="1">
      <alignment horizontal="left" vertical="center"/>
    </xf>
    <xf numFmtId="0" fontId="28" fillId="0" borderId="8" xfId="2" applyFont="1" applyBorder="1" applyAlignment="1">
      <alignment vertical="center" shrinkToFit="1"/>
    </xf>
    <xf numFmtId="191" fontId="28" fillId="0" borderId="7" xfId="2" quotePrefix="1" applyNumberFormat="1" applyFont="1" applyBorder="1" applyAlignment="1">
      <alignment horizontal="left" vertical="center"/>
    </xf>
    <xf numFmtId="0" fontId="28" fillId="0" borderId="15" xfId="2" applyFont="1" applyBorder="1" applyAlignment="1">
      <alignment vertical="center" shrinkToFit="1"/>
    </xf>
    <xf numFmtId="0" fontId="28" fillId="0" borderId="4" xfId="2" applyFont="1" applyBorder="1" applyAlignment="1">
      <alignment vertical="center" shrinkToFit="1"/>
    </xf>
    <xf numFmtId="0" fontId="25" fillId="3" borderId="1" xfId="0" quotePrefix="1" applyFont="1" applyFill="1" applyBorder="1">
      <alignment vertical="center"/>
    </xf>
    <xf numFmtId="0" fontId="25" fillId="3" borderId="2" xfId="3" applyFont="1" applyFill="1" applyBorder="1" applyAlignment="1">
      <alignment vertical="center" wrapText="1"/>
    </xf>
    <xf numFmtId="0" fontId="25" fillId="0" borderId="7" xfId="0" quotePrefix="1" applyFont="1" applyBorder="1" applyAlignment="1">
      <alignment vertical="center" shrinkToFit="1"/>
    </xf>
    <xf numFmtId="0" fontId="25" fillId="0" borderId="15" xfId="3" applyFont="1" applyFill="1" applyBorder="1" applyAlignment="1">
      <alignment vertical="center" shrinkToFit="1"/>
    </xf>
    <xf numFmtId="0" fontId="25" fillId="0" borderId="10" xfId="0" quotePrefix="1" applyFont="1" applyBorder="1" applyAlignment="1">
      <alignment vertical="center" shrinkToFit="1"/>
    </xf>
    <xf numFmtId="0" fontId="25" fillId="0" borderId="4" xfId="3" applyFont="1" applyFill="1" applyBorder="1" applyAlignment="1">
      <alignment vertical="center" shrinkToFit="1"/>
    </xf>
    <xf numFmtId="0" fontId="26" fillId="0" borderId="0" xfId="4" applyFont="1" applyFill="1"/>
    <xf numFmtId="191" fontId="28" fillId="0" borderId="3" xfId="2" quotePrefix="1" applyNumberFormat="1" applyFont="1" applyFill="1" applyBorder="1" applyAlignment="1">
      <alignment horizontal="left" vertical="center"/>
    </xf>
    <xf numFmtId="0" fontId="28" fillId="0" borderId="8" xfId="2" applyFont="1" applyFill="1" applyBorder="1" applyAlignment="1">
      <alignment vertical="center" shrinkToFit="1"/>
    </xf>
    <xf numFmtId="0" fontId="25" fillId="0" borderId="0" xfId="4" applyFont="1" applyFill="1" applyAlignment="1">
      <alignment vertical="center"/>
    </xf>
    <xf numFmtId="0" fontId="26" fillId="0" borderId="0" xfId="4" applyFont="1" applyFill="1" applyAlignment="1">
      <alignment vertical="center"/>
    </xf>
    <xf numFmtId="0" fontId="25" fillId="0" borderId="0" xfId="4" applyFont="1" applyFill="1"/>
    <xf numFmtId="176" fontId="26" fillId="0" borderId="0" xfId="4" applyNumberFormat="1" applyFont="1" applyFill="1" applyAlignment="1">
      <alignment vertical="center"/>
    </xf>
    <xf numFmtId="0" fontId="26" fillId="0" borderId="0" xfId="4" applyFont="1" applyFill="1" applyBorder="1" applyAlignment="1">
      <alignment vertical="center"/>
    </xf>
    <xf numFmtId="0" fontId="28" fillId="3" borderId="1" xfId="2" quotePrefix="1" applyFont="1" applyFill="1" applyBorder="1" applyAlignment="1">
      <alignment horizontal="left" vertical="center"/>
    </xf>
    <xf numFmtId="191" fontId="26" fillId="3" borderId="1" xfId="4" applyNumberFormat="1" applyFont="1" applyFill="1" applyBorder="1" applyAlignment="1">
      <alignment horizontal="left" vertical="center"/>
    </xf>
    <xf numFmtId="0" fontId="26" fillId="0" borderId="0" xfId="0" applyFont="1" applyProtection="1">
      <alignment vertical="center"/>
      <protection locked="0"/>
    </xf>
    <xf numFmtId="0" fontId="26" fillId="0" borderId="0" xfId="0" applyFont="1">
      <alignment vertical="center"/>
    </xf>
    <xf numFmtId="0" fontId="25" fillId="0" borderId="0" xfId="0" applyFont="1">
      <alignment vertical="center"/>
    </xf>
    <xf numFmtId="0" fontId="25" fillId="5" borderId="6" xfId="0" applyFont="1" applyFill="1" applyBorder="1">
      <alignment vertical="center"/>
    </xf>
    <xf numFmtId="0" fontId="32" fillId="0" borderId="0" xfId="0" applyFont="1" applyAlignment="1">
      <alignment horizontal="right"/>
    </xf>
    <xf numFmtId="0" fontId="25" fillId="0" borderId="0" xfId="0" applyFont="1" applyFill="1">
      <alignment vertical="center"/>
    </xf>
    <xf numFmtId="0" fontId="32" fillId="0" borderId="0" xfId="0" applyFont="1" applyAlignment="1">
      <alignment horizontal="right" vertical="top"/>
    </xf>
    <xf numFmtId="0" fontId="25" fillId="3" borderId="1" xfId="0" applyFont="1" applyFill="1" applyBorder="1" applyAlignment="1">
      <alignment horizontal="center" shrinkToFit="1"/>
    </xf>
    <xf numFmtId="0" fontId="25" fillId="3" borderId="12" xfId="0" applyFont="1" applyFill="1" applyBorder="1" applyAlignment="1">
      <alignment horizontal="center" shrinkToFit="1"/>
    </xf>
    <xf numFmtId="0" fontId="25" fillId="3" borderId="16" xfId="0" applyFont="1" applyFill="1" applyBorder="1" applyAlignment="1">
      <alignment horizontal="center" shrinkToFit="1"/>
    </xf>
    <xf numFmtId="0" fontId="26" fillId="0" borderId="0" xfId="0" applyFont="1" applyAlignment="1">
      <alignment horizontal="center" vertical="center"/>
    </xf>
    <xf numFmtId="0" fontId="25" fillId="3" borderId="5"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40" xfId="0" applyFont="1" applyFill="1" applyBorder="1" applyAlignment="1">
      <alignment horizontal="center" vertical="center" shrinkToFit="1"/>
    </xf>
    <xf numFmtId="0" fontId="25" fillId="3" borderId="2" xfId="0" applyFont="1" applyFill="1" applyBorder="1" applyAlignment="1">
      <alignment horizontal="center" vertical="top" shrinkToFit="1"/>
    </xf>
    <xf numFmtId="0" fontId="25" fillId="3" borderId="11" xfId="0" applyFont="1" applyFill="1" applyBorder="1" applyAlignment="1">
      <alignment horizontal="center" vertical="top" shrinkToFit="1"/>
    </xf>
    <xf numFmtId="0" fontId="25" fillId="3" borderId="10" xfId="0" applyFont="1" applyFill="1" applyBorder="1" applyAlignment="1">
      <alignment horizontal="center" vertical="top" shrinkToFit="1"/>
    </xf>
    <xf numFmtId="0" fontId="25" fillId="3" borderId="41" xfId="0" applyFont="1" applyFill="1" applyBorder="1" applyAlignment="1">
      <alignment horizontal="center" vertical="top" shrinkToFit="1"/>
    </xf>
    <xf numFmtId="191" fontId="25" fillId="0" borderId="9" xfId="0" applyNumberFormat="1" applyFont="1" applyFill="1" applyBorder="1" applyAlignment="1">
      <alignment horizontal="left" vertical="center" shrinkToFit="1"/>
    </xf>
    <xf numFmtId="0" fontId="25" fillId="0" borderId="13" xfId="0" applyFont="1" applyFill="1" applyBorder="1" applyAlignment="1">
      <alignment vertical="center" shrinkToFit="1"/>
    </xf>
    <xf numFmtId="191" fontId="25" fillId="0" borderId="3" xfId="0" applyNumberFormat="1" applyFont="1" applyFill="1" applyBorder="1" applyAlignment="1">
      <alignment horizontal="left" vertical="center" shrinkToFit="1"/>
    </xf>
    <xf numFmtId="0" fontId="25" fillId="0" borderId="8" xfId="0" applyFont="1" applyFill="1" applyBorder="1" applyAlignment="1">
      <alignment vertical="center" shrinkToFit="1"/>
    </xf>
    <xf numFmtId="191" fontId="25" fillId="0" borderId="10" xfId="0" applyNumberFormat="1" applyFont="1" applyFill="1" applyBorder="1" applyAlignment="1">
      <alignment horizontal="left" vertical="center" shrinkToFit="1"/>
    </xf>
    <xf numFmtId="0" fontId="25" fillId="0" borderId="4" xfId="0" applyFont="1" applyFill="1" applyBorder="1" applyAlignment="1">
      <alignment vertical="center" shrinkToFit="1"/>
    </xf>
    <xf numFmtId="178" fontId="25" fillId="0" borderId="6" xfId="0" applyNumberFormat="1" applyFont="1" applyBorder="1">
      <alignment vertical="center"/>
    </xf>
    <xf numFmtId="0" fontId="25" fillId="0" borderId="0" xfId="0" applyFont="1" applyAlignment="1"/>
    <xf numFmtId="0" fontId="33" fillId="0" borderId="0" xfId="0" applyFont="1" applyFill="1" applyAlignment="1">
      <alignment vertical="center"/>
    </xf>
    <xf numFmtId="0" fontId="27" fillId="0" borderId="0" xfId="0" applyFont="1">
      <alignment vertical="center"/>
    </xf>
    <xf numFmtId="0" fontId="33" fillId="0" borderId="0" xfId="0" applyFont="1" applyFill="1">
      <alignment vertical="center"/>
    </xf>
    <xf numFmtId="178" fontId="25" fillId="0" borderId="0" xfId="0" applyNumberFormat="1" applyFont="1">
      <alignment vertical="center"/>
    </xf>
    <xf numFmtId="179" fontId="25" fillId="0" borderId="0" xfId="0" applyNumberFormat="1" applyFont="1">
      <alignment vertical="center"/>
    </xf>
    <xf numFmtId="178" fontId="32" fillId="0" borderId="0" xfId="0" applyNumberFormat="1" applyFont="1" applyAlignment="1">
      <alignment horizontal="right"/>
    </xf>
    <xf numFmtId="178" fontId="32" fillId="3" borderId="1" xfId="0" applyNumberFormat="1" applyFont="1" applyFill="1" applyBorder="1" applyAlignment="1">
      <alignment horizontal="center" vertical="center"/>
    </xf>
    <xf numFmtId="179" fontId="32" fillId="3" borderId="1" xfId="0" applyNumberFormat="1" applyFont="1" applyFill="1" applyBorder="1" applyAlignment="1">
      <alignment horizontal="center" vertical="center"/>
    </xf>
    <xf numFmtId="179" fontId="32" fillId="3" borderId="12" xfId="0" applyNumberFormat="1" applyFont="1" applyFill="1" applyBorder="1" applyAlignment="1">
      <alignment horizontal="center" vertical="center"/>
    </xf>
    <xf numFmtId="178" fontId="32" fillId="3" borderId="12" xfId="0" applyNumberFormat="1" applyFont="1" applyFill="1" applyBorder="1" applyAlignment="1">
      <alignment horizontal="center" vertical="center"/>
    </xf>
    <xf numFmtId="178" fontId="32" fillId="3" borderId="13" xfId="0" applyNumberFormat="1" applyFont="1" applyFill="1" applyBorder="1" applyAlignment="1">
      <alignment horizontal="center" vertical="center"/>
    </xf>
    <xf numFmtId="178" fontId="32" fillId="3" borderId="5" xfId="0" applyNumberFormat="1" applyFont="1" applyFill="1" applyBorder="1" applyAlignment="1">
      <alignment horizontal="center" vertical="center" shrinkToFit="1"/>
    </xf>
    <xf numFmtId="179" fontId="32" fillId="3" borderId="5" xfId="0" applyNumberFormat="1" applyFont="1" applyFill="1" applyBorder="1" applyAlignment="1">
      <alignment horizontal="center" vertical="center"/>
    </xf>
    <xf numFmtId="178" fontId="32" fillId="3" borderId="1" xfId="0" applyNumberFormat="1" applyFont="1" applyFill="1" applyBorder="1" applyAlignment="1">
      <alignment horizontal="center" shrinkToFit="1"/>
    </xf>
    <xf numFmtId="178" fontId="32" fillId="3" borderId="5" xfId="0" applyNumberFormat="1" applyFont="1" applyFill="1" applyBorder="1" applyAlignment="1">
      <alignment horizontal="center" vertical="center"/>
    </xf>
    <xf numFmtId="178" fontId="32" fillId="3" borderId="5" xfId="0" applyNumberFormat="1" applyFont="1" applyFill="1" applyBorder="1" applyAlignment="1">
      <alignment horizontal="center" vertical="top" shrinkToFit="1"/>
    </xf>
    <xf numFmtId="178" fontId="25" fillId="3" borderId="2" xfId="0" applyNumberFormat="1" applyFont="1" applyFill="1" applyBorder="1" applyAlignment="1">
      <alignment horizontal="center" vertical="center"/>
    </xf>
    <xf numFmtId="179" fontId="25" fillId="3" borderId="2" xfId="0" applyNumberFormat="1" applyFont="1" applyFill="1" applyBorder="1" applyAlignment="1">
      <alignment horizontal="center" vertical="center"/>
    </xf>
    <xf numFmtId="178" fontId="25" fillId="3" borderId="4" xfId="0" applyNumberFormat="1" applyFont="1" applyFill="1" applyBorder="1" applyAlignment="1">
      <alignment horizontal="center" vertical="center"/>
    </xf>
    <xf numFmtId="178" fontId="25" fillId="0" borderId="5" xfId="0" applyNumberFormat="1" applyFont="1" applyBorder="1">
      <alignment vertical="center"/>
    </xf>
    <xf numFmtId="179" fontId="25" fillId="0" borderId="6" xfId="0" applyNumberFormat="1" applyFont="1" applyBorder="1" applyAlignment="1">
      <alignment horizontal="right" vertical="center"/>
    </xf>
    <xf numFmtId="0" fontId="25" fillId="0" borderId="0" xfId="0" applyFont="1" applyFill="1" applyBorder="1">
      <alignment vertical="center"/>
    </xf>
    <xf numFmtId="0" fontId="25" fillId="0" borderId="0" xfId="0" applyFont="1" applyFill="1" applyBorder="1" applyAlignment="1">
      <alignment horizontal="right"/>
    </xf>
    <xf numFmtId="0" fontId="32" fillId="3" borderId="1" xfId="0" applyFont="1" applyFill="1" applyBorder="1" applyAlignment="1">
      <alignment horizontal="center" vertical="center"/>
    </xf>
    <xf numFmtId="0" fontId="25" fillId="0" borderId="0" xfId="0" applyFont="1" applyFill="1" applyBorder="1" applyAlignment="1">
      <alignment horizontal="center"/>
    </xf>
    <xf numFmtId="0" fontId="32" fillId="3" borderId="3" xfId="0" applyFont="1" applyFill="1" applyBorder="1" applyAlignment="1">
      <alignment horizontal="center" vertical="center"/>
    </xf>
    <xf numFmtId="0" fontId="32" fillId="3" borderId="5"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5" xfId="0" applyFont="1" applyFill="1" applyBorder="1" applyAlignment="1">
      <alignment horizontal="center" vertical="center"/>
    </xf>
    <xf numFmtId="178" fontId="25" fillId="0" borderId="9" xfId="0" applyNumberFormat="1" applyFont="1" applyBorder="1">
      <alignment vertical="center"/>
    </xf>
    <xf numFmtId="177" fontId="25" fillId="0" borderId="0" xfId="0" applyNumberFormat="1" applyFont="1" applyFill="1" applyBorder="1">
      <alignment vertical="center"/>
    </xf>
    <xf numFmtId="178" fontId="25" fillId="0" borderId="0" xfId="0" applyNumberFormat="1" applyFont="1" applyFill="1" applyBorder="1">
      <alignment vertical="center"/>
    </xf>
    <xf numFmtId="178" fontId="25" fillId="0" borderId="3" xfId="0" applyNumberFormat="1" applyFont="1" applyBorder="1">
      <alignment vertical="center"/>
    </xf>
    <xf numFmtId="178" fontId="25" fillId="0" borderId="3" xfId="0" applyNumberFormat="1" applyFont="1" applyBorder="1" applyAlignment="1">
      <alignment horizontal="center"/>
    </xf>
    <xf numFmtId="177" fontId="25" fillId="0" borderId="0" xfId="0" applyNumberFormat="1" applyFont="1" applyFill="1" applyBorder="1" applyAlignment="1">
      <alignment horizontal="center"/>
    </xf>
    <xf numFmtId="178" fontId="25" fillId="0" borderId="10" xfId="0" applyNumberFormat="1" applyFont="1" applyBorder="1">
      <alignment vertical="center"/>
    </xf>
    <xf numFmtId="178" fontId="25" fillId="0" borderId="0" xfId="0" applyNumberFormat="1" applyFont="1" applyFill="1">
      <alignment vertical="center"/>
    </xf>
    <xf numFmtId="178" fontId="32" fillId="0" borderId="0" xfId="0" applyNumberFormat="1" applyFont="1" applyFill="1" applyAlignment="1">
      <alignment horizontal="right" vertical="center"/>
    </xf>
    <xf numFmtId="179" fontId="25" fillId="0" borderId="0" xfId="0" applyNumberFormat="1" applyFont="1" applyFill="1">
      <alignment vertical="center"/>
    </xf>
    <xf numFmtId="178" fontId="32" fillId="0" borderId="0" xfId="0" applyNumberFormat="1" applyFont="1" applyFill="1" applyAlignment="1">
      <alignment horizontal="right"/>
    </xf>
    <xf numFmtId="0" fontId="32" fillId="3" borderId="12" xfId="0" applyFont="1" applyFill="1" applyBorder="1" applyAlignment="1">
      <alignment horizontal="center" vertical="center"/>
    </xf>
    <xf numFmtId="0" fontId="32" fillId="3" borderId="13" xfId="0" applyFont="1" applyFill="1" applyBorder="1" applyAlignment="1">
      <alignment horizontal="center" vertical="center"/>
    </xf>
    <xf numFmtId="0" fontId="25" fillId="0" borderId="0" xfId="0" applyFont="1" applyBorder="1" applyAlignment="1">
      <alignment horizontal="center"/>
    </xf>
    <xf numFmtId="0" fontId="32" fillId="3" borderId="1" xfId="0" applyFont="1" applyFill="1" applyBorder="1" applyAlignment="1">
      <alignment horizontal="center" shrinkToFit="1"/>
    </xf>
    <xf numFmtId="0" fontId="32" fillId="3" borderId="5" xfId="0" applyFont="1" applyFill="1" applyBorder="1" applyAlignment="1">
      <alignment horizontal="center" vertical="top" shrinkToFit="1"/>
    </xf>
    <xf numFmtId="0" fontId="25" fillId="3" borderId="2" xfId="0" applyFont="1" applyFill="1" applyBorder="1" applyAlignment="1">
      <alignment horizontal="center" vertical="center"/>
    </xf>
    <xf numFmtId="179" fontId="25" fillId="0" borderId="0" xfId="0" applyNumberFormat="1" applyFont="1" applyBorder="1" applyAlignment="1">
      <alignment horizontal="center"/>
    </xf>
    <xf numFmtId="0" fontId="25" fillId="0" borderId="5" xfId="0" applyFont="1" applyBorder="1">
      <alignment vertical="center"/>
    </xf>
    <xf numFmtId="179" fontId="25" fillId="0" borderId="0" xfId="0" applyNumberFormat="1" applyFont="1" applyBorder="1">
      <alignment vertical="center"/>
    </xf>
    <xf numFmtId="0" fontId="25" fillId="0" borderId="5" xfId="0" applyFont="1" applyBorder="1" applyAlignment="1">
      <alignment horizontal="center"/>
    </xf>
    <xf numFmtId="0" fontId="25" fillId="0" borderId="3" xfId="0" applyFont="1" applyBorder="1">
      <alignment vertical="center"/>
    </xf>
    <xf numFmtId="0" fontId="25" fillId="0" borderId="2" xfId="0" applyFont="1" applyBorder="1">
      <alignment vertical="center"/>
    </xf>
    <xf numFmtId="0" fontId="32" fillId="3" borderId="9" xfId="0" applyFont="1" applyFill="1" applyBorder="1" applyAlignment="1">
      <alignment horizontal="center" vertical="center"/>
    </xf>
    <xf numFmtId="0" fontId="32" fillId="3" borderId="13" xfId="0" applyFont="1" applyFill="1" applyBorder="1" applyAlignment="1">
      <alignment vertical="center"/>
    </xf>
    <xf numFmtId="0" fontId="32" fillId="3" borderId="5" xfId="0" applyFont="1" applyFill="1" applyBorder="1" applyAlignment="1">
      <alignment horizontal="center" vertical="center" shrinkToFit="1"/>
    </xf>
    <xf numFmtId="0" fontId="32" fillId="3" borderId="5" xfId="0" applyFont="1" applyFill="1" applyBorder="1" applyAlignment="1">
      <alignment horizontal="center" shrinkToFit="1"/>
    </xf>
    <xf numFmtId="0" fontId="32" fillId="3" borderId="3" xfId="0" applyFont="1" applyFill="1" applyBorder="1" applyAlignment="1">
      <alignment vertical="center"/>
    </xf>
    <xf numFmtId="0" fontId="32" fillId="3" borderId="8" xfId="0" applyFont="1" applyFill="1" applyBorder="1" applyAlignment="1">
      <alignment vertical="center"/>
    </xf>
    <xf numFmtId="0" fontId="25" fillId="3" borderId="2" xfId="0" applyFont="1" applyFill="1" applyBorder="1" applyAlignment="1">
      <alignment horizontal="center" vertical="center" shrinkToFit="1"/>
    </xf>
    <xf numFmtId="0" fontId="25" fillId="3" borderId="11" xfId="0" applyFont="1" applyFill="1" applyBorder="1" applyAlignment="1">
      <alignment horizontal="center" vertical="center"/>
    </xf>
    <xf numFmtId="0" fontId="25" fillId="3" borderId="11" xfId="0" applyFont="1" applyFill="1" applyBorder="1" applyAlignment="1">
      <alignment vertical="center"/>
    </xf>
    <xf numFmtId="0" fontId="25" fillId="3" borderId="4" xfId="0" applyFont="1" applyFill="1" applyBorder="1" applyAlignment="1">
      <alignment vertical="center"/>
    </xf>
    <xf numFmtId="0" fontId="25" fillId="3" borderId="4" xfId="0" applyFont="1" applyFill="1" applyBorder="1" applyAlignment="1">
      <alignment horizontal="center" vertical="center"/>
    </xf>
    <xf numFmtId="0" fontId="25" fillId="0" borderId="0" xfId="0" applyFont="1" applyAlignment="1">
      <alignment horizontal="right" vertical="center"/>
    </xf>
    <xf numFmtId="179" fontId="32" fillId="0" borderId="0" xfId="0" applyNumberFormat="1" applyFont="1">
      <alignment vertical="center"/>
    </xf>
    <xf numFmtId="0" fontId="32" fillId="3" borderId="12" xfId="0" applyFont="1" applyFill="1" applyBorder="1">
      <alignment vertical="center"/>
    </xf>
    <xf numFmtId="0" fontId="32" fillId="3" borderId="13" xfId="0" applyFont="1" applyFill="1" applyBorder="1">
      <alignment vertical="center"/>
    </xf>
    <xf numFmtId="0" fontId="32" fillId="3" borderId="12" xfId="0" applyFont="1" applyFill="1" applyBorder="1" applyAlignment="1">
      <alignment horizontal="center" shrinkToFit="1"/>
    </xf>
    <xf numFmtId="0" fontId="32" fillId="3" borderId="13" xfId="0" applyFont="1" applyFill="1" applyBorder="1" applyAlignment="1">
      <alignment horizontal="center" shrinkToFit="1"/>
    </xf>
    <xf numFmtId="0" fontId="32" fillId="3" borderId="0" xfId="0" applyFont="1" applyFill="1" applyBorder="1" applyAlignment="1">
      <alignment horizontal="center" vertical="top" shrinkToFit="1"/>
    </xf>
    <xf numFmtId="0" fontId="32" fillId="3" borderId="8" xfId="0" applyFont="1" applyFill="1" applyBorder="1" applyAlignment="1">
      <alignment horizontal="center" vertical="top" shrinkToFit="1"/>
    </xf>
    <xf numFmtId="0" fontId="25" fillId="3" borderId="0" xfId="0" applyFont="1" applyFill="1" applyBorder="1" applyAlignment="1">
      <alignment horizontal="center" vertical="center"/>
    </xf>
    <xf numFmtId="191" fontId="28" fillId="0" borderId="8" xfId="2" applyNumberFormat="1" applyFont="1" applyBorder="1" applyAlignment="1">
      <alignment vertical="center" shrinkToFit="1"/>
    </xf>
    <xf numFmtId="0" fontId="32" fillId="3" borderId="12" xfId="0" applyFont="1" applyFill="1" applyBorder="1" applyAlignment="1">
      <alignment horizontal="center"/>
    </xf>
    <xf numFmtId="0" fontId="32" fillId="3" borderId="13" xfId="0" applyFont="1" applyFill="1" applyBorder="1" applyAlignment="1">
      <alignment horizontal="center"/>
    </xf>
    <xf numFmtId="0" fontId="25" fillId="3" borderId="10"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180" fontId="25" fillId="0" borderId="0" xfId="0" applyNumberFormat="1" applyFont="1" applyFill="1">
      <alignment vertical="center"/>
    </xf>
    <xf numFmtId="180" fontId="32" fillId="3" borderId="9" xfId="0" applyNumberFormat="1" applyFont="1" applyFill="1" applyBorder="1" applyAlignment="1">
      <alignment horizontal="center" vertical="center" shrinkToFit="1"/>
    </xf>
    <xf numFmtId="179" fontId="32" fillId="3" borderId="1" xfId="0" applyNumberFormat="1" applyFont="1" applyFill="1" applyBorder="1" applyAlignment="1">
      <alignment horizontal="center" shrinkToFit="1"/>
    </xf>
    <xf numFmtId="0" fontId="32" fillId="0" borderId="0" xfId="0" applyFont="1" applyFill="1" applyAlignment="1">
      <alignment horizontal="left" vertical="center"/>
    </xf>
    <xf numFmtId="0" fontId="32" fillId="0" borderId="0" xfId="0" applyFont="1" applyFill="1" applyAlignment="1">
      <alignment vertical="center"/>
    </xf>
    <xf numFmtId="180" fontId="32" fillId="3" borderId="3" xfId="0" applyNumberFormat="1" applyFont="1" applyFill="1" applyBorder="1" applyAlignment="1">
      <alignment horizontal="center" vertical="center" shrinkToFit="1"/>
    </xf>
    <xf numFmtId="179" fontId="32" fillId="3" borderId="5" xfId="0" applyNumberFormat="1" applyFont="1" applyFill="1" applyBorder="1" applyAlignment="1">
      <alignment horizontal="center" vertical="center" shrinkToFit="1"/>
    </xf>
    <xf numFmtId="180" fontId="32" fillId="3" borderId="3" xfId="0" applyNumberFormat="1" applyFont="1" applyFill="1" applyBorder="1" applyAlignment="1">
      <alignment horizontal="center" vertical="top" shrinkToFit="1"/>
    </xf>
    <xf numFmtId="179" fontId="32" fillId="3" borderId="5" xfId="0" applyNumberFormat="1" applyFont="1" applyFill="1" applyBorder="1" applyAlignment="1">
      <alignment horizontal="center" vertical="top" shrinkToFit="1"/>
    </xf>
    <xf numFmtId="180" fontId="32" fillId="3" borderId="8" xfId="0" applyNumberFormat="1" applyFont="1" applyFill="1" applyBorder="1" applyAlignment="1">
      <alignment horizontal="center" vertical="top" shrinkToFit="1"/>
    </xf>
    <xf numFmtId="180" fontId="25" fillId="3" borderId="3" xfId="0" applyNumberFormat="1" applyFont="1" applyFill="1" applyBorder="1" applyAlignment="1">
      <alignment horizontal="center" vertical="center" shrinkToFit="1"/>
    </xf>
    <xf numFmtId="179" fontId="25" fillId="3" borderId="5" xfId="0" applyNumberFormat="1" applyFont="1" applyFill="1" applyBorder="1" applyAlignment="1">
      <alignment horizontal="center" vertical="center" shrinkToFit="1"/>
    </xf>
    <xf numFmtId="180" fontId="25" fillId="3" borderId="8" xfId="0" applyNumberFormat="1" applyFont="1" applyFill="1" applyBorder="1" applyAlignment="1">
      <alignment horizontal="center" vertical="center" shrinkToFit="1"/>
    </xf>
    <xf numFmtId="183" fontId="3" fillId="0" borderId="0" xfId="0" applyNumberFormat="1" applyFont="1" applyBorder="1" applyAlignment="1">
      <alignment horizontal="center" vertical="center" shrinkToFit="1"/>
    </xf>
    <xf numFmtId="180" fontId="0" fillId="0" borderId="0" xfId="0" applyNumberFormat="1" applyFont="1" applyBorder="1" applyAlignment="1">
      <alignment vertical="center"/>
    </xf>
    <xf numFmtId="0" fontId="10" fillId="0" borderId="0" xfId="0" applyFont="1" applyAlignment="1" applyProtection="1">
      <alignment vertical="center"/>
      <protection hidden="1"/>
    </xf>
    <xf numFmtId="0" fontId="10" fillId="0" borderId="0" xfId="0" applyFont="1" applyAlignment="1">
      <alignment vertical="center"/>
    </xf>
    <xf numFmtId="0" fontId="27" fillId="0" borderId="0" xfId="0" applyFont="1" applyAlignment="1" applyProtection="1">
      <alignment vertical="center"/>
      <protection hidden="1"/>
    </xf>
    <xf numFmtId="0" fontId="1" fillId="0" borderId="0" xfId="3" applyFont="1" applyFill="1" applyAlignment="1">
      <alignment vertical="center"/>
    </xf>
    <xf numFmtId="183" fontId="20" fillId="0" borderId="0" xfId="0" applyNumberFormat="1" applyFont="1" applyBorder="1" applyAlignment="1">
      <alignment vertical="center"/>
    </xf>
    <xf numFmtId="185" fontId="20" fillId="0" borderId="0" xfId="0" applyNumberFormat="1" applyFont="1" applyBorder="1" applyAlignment="1">
      <alignment vertical="center"/>
    </xf>
    <xf numFmtId="0" fontId="27" fillId="0" borderId="0" xfId="0" applyFont="1" applyAlignment="1">
      <alignment vertical="center"/>
    </xf>
    <xf numFmtId="180" fontId="0" fillId="0" borderId="34" xfId="0" applyNumberFormat="1" applyFont="1" applyBorder="1" applyAlignment="1">
      <alignment vertical="center"/>
    </xf>
    <xf numFmtId="180" fontId="0" fillId="0" borderId="11" xfId="0" applyNumberFormat="1" applyFont="1" applyBorder="1" applyAlignment="1">
      <alignment vertical="center"/>
    </xf>
    <xf numFmtId="182" fontId="0" fillId="0" borderId="15" xfId="0" applyNumberFormat="1" applyFont="1" applyBorder="1" applyAlignment="1">
      <alignment horizontal="center" vertical="center"/>
    </xf>
    <xf numFmtId="180" fontId="0" fillId="0" borderId="8" xfId="0" applyNumberFormat="1" applyFont="1" applyBorder="1" applyAlignment="1">
      <alignment vertical="center"/>
    </xf>
    <xf numFmtId="180" fontId="0" fillId="0" borderId="33" xfId="0" applyNumberFormat="1" applyFont="1" applyBorder="1" applyAlignment="1">
      <alignment vertical="center"/>
    </xf>
    <xf numFmtId="180" fontId="0" fillId="0" borderId="4" xfId="0" applyNumberFormat="1" applyFont="1" applyBorder="1" applyAlignment="1">
      <alignment vertical="center"/>
    </xf>
    <xf numFmtId="178" fontId="0" fillId="0" borderId="34" xfId="0" applyNumberFormat="1" applyFont="1" applyBorder="1" applyAlignment="1">
      <alignment vertical="center"/>
    </xf>
    <xf numFmtId="178" fontId="0" fillId="0" borderId="11" xfId="0" applyNumberFormat="1" applyFont="1" applyBorder="1" applyAlignment="1">
      <alignment vertical="center"/>
    </xf>
    <xf numFmtId="178" fontId="0" fillId="0" borderId="8" xfId="0" applyNumberFormat="1" applyFont="1" applyBorder="1" applyAlignment="1">
      <alignment vertical="center"/>
    </xf>
    <xf numFmtId="178" fontId="0" fillId="0" borderId="33" xfId="0" applyNumberFormat="1" applyFont="1" applyBorder="1" applyAlignment="1">
      <alignment vertical="center"/>
    </xf>
    <xf numFmtId="178" fontId="0" fillId="0" borderId="4" xfId="0" applyNumberFormat="1" applyFont="1" applyBorder="1" applyAlignment="1">
      <alignment vertical="center"/>
    </xf>
    <xf numFmtId="183" fontId="4" fillId="0" borderId="3" xfId="1" applyNumberFormat="1" applyFont="1" applyBorder="1" applyAlignment="1">
      <alignment horizontal="center" vertical="center"/>
    </xf>
    <xf numFmtId="183" fontId="4" fillId="0" borderId="27" xfId="0" applyNumberFormat="1" applyFont="1" applyFill="1" applyBorder="1" applyAlignment="1">
      <alignment horizontal="center"/>
    </xf>
    <xf numFmtId="183" fontId="4" fillId="0" borderId="17" xfId="0" applyNumberFormat="1" applyFont="1" applyBorder="1" applyAlignment="1">
      <alignment horizontal="center" vertical="center"/>
    </xf>
    <xf numFmtId="183" fontId="4" fillId="0" borderId="17" xfId="1" applyNumberFormat="1" applyFont="1" applyBorder="1" applyAlignment="1">
      <alignment horizontal="center" vertical="center"/>
    </xf>
    <xf numFmtId="183" fontId="4" fillId="0" borderId="27" xfId="0" applyNumberFormat="1" applyFont="1" applyBorder="1" applyAlignment="1">
      <alignment horizontal="center" vertical="center"/>
    </xf>
    <xf numFmtId="38" fontId="4" fillId="0" borderId="17" xfId="1" applyFont="1" applyBorder="1" applyAlignment="1">
      <alignment horizontal="center" vertical="center"/>
    </xf>
    <xf numFmtId="180" fontId="3" fillId="0" borderId="5" xfId="0" applyNumberFormat="1" applyFont="1" applyBorder="1" applyAlignment="1">
      <alignment horizontal="center" vertical="center"/>
    </xf>
    <xf numFmtId="180" fontId="8" fillId="0" borderId="0" xfId="0" applyNumberFormat="1" applyFont="1" applyBorder="1" applyAlignment="1">
      <alignment horizontal="center" vertical="center"/>
    </xf>
    <xf numFmtId="180" fontId="3" fillId="0" borderId="0" xfId="0" applyNumberFormat="1" applyFont="1" applyBorder="1" applyAlignment="1">
      <alignment horizontal="center" vertical="center"/>
    </xf>
    <xf numFmtId="180" fontId="3" fillId="0" borderId="24" xfId="0" applyNumberFormat="1" applyFont="1" applyBorder="1" applyAlignment="1">
      <alignment horizontal="center" vertical="center"/>
    </xf>
    <xf numFmtId="180" fontId="3" fillId="0" borderId="30" xfId="0" applyNumberFormat="1" applyFont="1" applyBorder="1" applyAlignment="1">
      <alignment horizontal="center" vertical="center"/>
    </xf>
    <xf numFmtId="180" fontId="3" fillId="0" borderId="35" xfId="0" applyNumberFormat="1" applyFont="1" applyBorder="1" applyAlignment="1">
      <alignment horizontal="center" vertical="center"/>
    </xf>
    <xf numFmtId="181" fontId="36" fillId="0" borderId="19" xfId="0" applyNumberFormat="1" applyFont="1" applyBorder="1" applyAlignment="1">
      <alignment horizontal="center" vertical="center"/>
    </xf>
    <xf numFmtId="185" fontId="4" fillId="0" borderId="3" xfId="1" applyNumberFormat="1" applyFont="1" applyBorder="1" applyAlignment="1">
      <alignment horizontal="center" vertical="center"/>
    </xf>
    <xf numFmtId="185" fontId="4" fillId="0" borderId="27" xfId="0" applyNumberFormat="1" applyFont="1" applyFill="1" applyBorder="1" applyAlignment="1">
      <alignment horizontal="center"/>
    </xf>
    <xf numFmtId="185" fontId="4" fillId="0" borderId="17" xfId="0" applyNumberFormat="1" applyFont="1" applyBorder="1" applyAlignment="1">
      <alignment horizontal="center" vertical="center"/>
    </xf>
    <xf numFmtId="185" fontId="4" fillId="0" borderId="27" xfId="0" applyNumberFormat="1" applyFont="1" applyBorder="1" applyAlignment="1">
      <alignment horizontal="center" vertical="center"/>
    </xf>
    <xf numFmtId="185" fontId="3" fillId="0" borderId="35" xfId="0" applyNumberFormat="1" applyFont="1" applyBorder="1" applyAlignment="1">
      <alignment horizontal="center" vertical="center"/>
    </xf>
    <xf numFmtId="185" fontId="3" fillId="0" borderId="30" xfId="0" applyNumberFormat="1" applyFont="1" applyBorder="1" applyAlignment="1">
      <alignment horizontal="center" vertical="center"/>
    </xf>
    <xf numFmtId="185" fontId="3" fillId="0" borderId="24" xfId="0" applyNumberFormat="1" applyFont="1" applyBorder="1" applyAlignment="1">
      <alignment horizontal="center" vertical="center"/>
    </xf>
    <xf numFmtId="185" fontId="3" fillId="0" borderId="0" xfId="0" applyNumberFormat="1" applyFont="1" applyBorder="1" applyAlignment="1">
      <alignment horizontal="center" vertical="center"/>
    </xf>
    <xf numFmtId="185" fontId="3" fillId="0" borderId="5" xfId="0" applyNumberFormat="1" applyFont="1" applyBorder="1" applyAlignment="1">
      <alignment horizontal="center" vertical="center"/>
    </xf>
    <xf numFmtId="185" fontId="8" fillId="0" borderId="0" xfId="0" applyNumberFormat="1" applyFont="1" applyBorder="1" applyAlignment="1">
      <alignment horizontal="center" vertical="center"/>
    </xf>
    <xf numFmtId="190" fontId="36" fillId="0" borderId="0" xfId="0" applyNumberFormat="1" applyFont="1" applyBorder="1" applyAlignment="1">
      <alignment horizontal="center" vertical="center"/>
    </xf>
    <xf numFmtId="181" fontId="4" fillId="0" borderId="5" xfId="0" applyNumberFormat="1" applyFont="1" applyBorder="1" applyAlignment="1">
      <alignment vertical="center"/>
    </xf>
    <xf numFmtId="181" fontId="4" fillId="0" borderId="8" xfId="0" applyNumberFormat="1" applyFont="1" applyBorder="1" applyAlignment="1">
      <alignment vertical="center"/>
    </xf>
    <xf numFmtId="181" fontId="4" fillId="3" borderId="6" xfId="0" applyNumberFormat="1" applyFont="1" applyFill="1" applyBorder="1" applyAlignment="1">
      <alignment vertical="center"/>
    </xf>
    <xf numFmtId="181" fontId="4" fillId="3" borderId="15" xfId="0" applyNumberFormat="1" applyFont="1" applyFill="1" applyBorder="1" applyAlignment="1">
      <alignment vertical="center"/>
    </xf>
    <xf numFmtId="178" fontId="4" fillId="0" borderId="5" xfId="0" applyNumberFormat="1" applyFont="1" applyBorder="1" applyAlignment="1">
      <alignment vertical="center" shrinkToFit="1"/>
    </xf>
    <xf numFmtId="178" fontId="4" fillId="0" borderId="8" xfId="0" applyNumberFormat="1" applyFont="1" applyBorder="1" applyAlignment="1">
      <alignment vertical="center" shrinkToFit="1"/>
    </xf>
    <xf numFmtId="178" fontId="4" fillId="3" borderId="6" xfId="0" applyNumberFormat="1" applyFont="1" applyFill="1" applyBorder="1" applyAlignment="1">
      <alignment vertical="center" shrinkToFit="1"/>
    </xf>
    <xf numFmtId="178" fontId="4" fillId="3" borderId="15" xfId="0" applyNumberFormat="1" applyFont="1" applyFill="1" applyBorder="1" applyAlignment="1">
      <alignment vertical="center" shrinkToFit="1"/>
    </xf>
    <xf numFmtId="179" fontId="25" fillId="0" borderId="2" xfId="0" applyNumberFormat="1" applyFont="1" applyFill="1" applyBorder="1">
      <alignment vertical="center"/>
    </xf>
    <xf numFmtId="179" fontId="25" fillId="0" borderId="6" xfId="0" applyNumberFormat="1" applyFont="1" applyFill="1" applyBorder="1">
      <alignment vertical="center"/>
    </xf>
    <xf numFmtId="179" fontId="25" fillId="0" borderId="1" xfId="0" applyNumberFormat="1" applyFont="1" applyFill="1" applyBorder="1">
      <alignment vertical="center"/>
    </xf>
    <xf numFmtId="179" fontId="25" fillId="0" borderId="39" xfId="0" applyNumberFormat="1" applyFont="1" applyFill="1" applyBorder="1">
      <alignment vertical="center"/>
    </xf>
    <xf numFmtId="0" fontId="3" fillId="3" borderId="6" xfId="0" applyFont="1" applyFill="1" applyBorder="1" applyProtection="1">
      <alignment vertical="center"/>
      <protection locked="0"/>
    </xf>
    <xf numFmtId="189" fontId="25" fillId="0" borderId="6" xfId="1" applyNumberFormat="1" applyFont="1" applyFill="1" applyBorder="1" applyProtection="1">
      <alignment vertical="center"/>
      <protection hidden="1"/>
    </xf>
    <xf numFmtId="179" fontId="0" fillId="0" borderId="6" xfId="0" applyNumberFormat="1" applyFont="1" applyBorder="1" applyAlignment="1">
      <alignment vertical="center"/>
    </xf>
    <xf numFmtId="177" fontId="4" fillId="0" borderId="0" xfId="0" applyNumberFormat="1" applyFont="1" applyBorder="1" applyAlignment="1">
      <alignment horizontal="right" vertical="center"/>
    </xf>
    <xf numFmtId="177" fontId="4" fillId="0" borderId="0" xfId="0" applyNumberFormat="1" applyFont="1" applyBorder="1" applyAlignment="1">
      <alignment horizontal="left" vertical="center"/>
    </xf>
    <xf numFmtId="176" fontId="26" fillId="0" borderId="0" xfId="3" applyNumberFormat="1" applyFont="1" applyFill="1" applyProtection="1">
      <protection locked="0"/>
    </xf>
    <xf numFmtId="177" fontId="25" fillId="0" borderId="3" xfId="3" applyNumberFormat="1" applyFont="1" applyFill="1" applyBorder="1" applyAlignment="1">
      <alignment vertical="center"/>
    </xf>
    <xf numFmtId="177" fontId="25" fillId="0" borderId="42" xfId="3" applyNumberFormat="1" applyFont="1" applyFill="1" applyBorder="1" applyAlignment="1">
      <alignment vertical="center"/>
    </xf>
    <xf numFmtId="177" fontId="25" fillId="0" borderId="0" xfId="3" applyNumberFormat="1" applyFont="1" applyFill="1" applyBorder="1" applyAlignment="1">
      <alignment vertical="center"/>
    </xf>
    <xf numFmtId="177" fontId="25" fillId="0" borderId="5" xfId="3" applyNumberFormat="1" applyFont="1" applyFill="1" applyBorder="1" applyAlignment="1">
      <alignment vertical="center"/>
    </xf>
    <xf numFmtId="177" fontId="25" fillId="0" borderId="2" xfId="3" applyNumberFormat="1" applyFont="1" applyFill="1" applyBorder="1" applyAlignment="1">
      <alignment vertical="center"/>
    </xf>
    <xf numFmtId="177" fontId="25" fillId="0" borderId="7" xfId="3" applyNumberFormat="1" applyFont="1" applyFill="1" applyBorder="1" applyAlignment="1">
      <alignment vertical="center"/>
    </xf>
    <xf numFmtId="177" fontId="25" fillId="0" borderId="44" xfId="3" applyNumberFormat="1" applyFont="1" applyFill="1" applyBorder="1" applyAlignment="1">
      <alignment vertical="center"/>
    </xf>
    <xf numFmtId="177" fontId="25" fillId="0" borderId="14" xfId="3" applyNumberFormat="1" applyFont="1" applyFill="1" applyBorder="1" applyAlignment="1">
      <alignment vertical="center"/>
    </xf>
    <xf numFmtId="177" fontId="25" fillId="0" borderId="6" xfId="3" applyNumberFormat="1" applyFont="1" applyFill="1" applyBorder="1" applyAlignment="1">
      <alignment vertical="center"/>
    </xf>
    <xf numFmtId="177" fontId="25" fillId="0" borderId="1" xfId="3" applyNumberFormat="1" applyFont="1" applyFill="1" applyBorder="1" applyAlignment="1">
      <alignment vertical="center"/>
    </xf>
    <xf numFmtId="177" fontId="25" fillId="0" borderId="11" xfId="3" applyNumberFormat="1" applyFont="1" applyFill="1" applyBorder="1" applyAlignment="1">
      <alignment vertical="center"/>
    </xf>
    <xf numFmtId="177" fontId="25" fillId="0" borderId="43" xfId="3" applyNumberFormat="1" applyFont="1" applyFill="1" applyBorder="1" applyAlignment="1">
      <alignment vertical="center"/>
    </xf>
    <xf numFmtId="0" fontId="26" fillId="0" borderId="0" xfId="4" applyFont="1" applyAlignment="1" applyProtection="1">
      <alignment vertical="center"/>
      <protection locked="0"/>
    </xf>
    <xf numFmtId="179" fontId="25" fillId="0" borderId="1" xfId="4" applyNumberFormat="1" applyFont="1" applyFill="1" applyBorder="1" applyAlignment="1">
      <alignment vertical="center"/>
    </xf>
    <xf numFmtId="179" fontId="25" fillId="0" borderId="8" xfId="4" applyNumberFormat="1" applyFont="1" applyBorder="1" applyAlignment="1">
      <alignment vertical="center"/>
    </xf>
    <xf numFmtId="179" fontId="25" fillId="0" borderId="5" xfId="4" applyNumberFormat="1" applyFont="1" applyFill="1" applyBorder="1" applyAlignment="1">
      <alignment vertical="center"/>
    </xf>
    <xf numFmtId="179" fontId="25" fillId="0" borderId="39" xfId="4" applyNumberFormat="1" applyFont="1" applyBorder="1" applyAlignment="1">
      <alignment vertical="center"/>
    </xf>
    <xf numFmtId="179" fontId="25" fillId="0" borderId="45" xfId="4" applyNumberFormat="1" applyFont="1" applyBorder="1" applyAlignment="1">
      <alignment vertical="center"/>
    </xf>
    <xf numFmtId="176" fontId="26" fillId="0" borderId="0" xfId="4" applyNumberFormat="1" applyFont="1" applyFill="1" applyAlignment="1" applyProtection="1">
      <alignment vertical="center"/>
      <protection locked="0"/>
    </xf>
    <xf numFmtId="179" fontId="25" fillId="0" borderId="12" xfId="4" applyNumberFormat="1" applyFont="1" applyFill="1" applyBorder="1" applyAlignment="1">
      <alignment vertical="center"/>
    </xf>
    <xf numFmtId="179" fontId="25" fillId="0" borderId="46" xfId="4" applyNumberFormat="1" applyFont="1" applyFill="1" applyBorder="1" applyAlignment="1">
      <alignment vertical="center"/>
    </xf>
    <xf numFmtId="177" fontId="25" fillId="0" borderId="12" xfId="4" applyNumberFormat="1" applyFont="1" applyFill="1" applyBorder="1" applyAlignment="1">
      <alignment vertical="center"/>
    </xf>
    <xf numFmtId="177" fontId="25" fillId="0" borderId="1" xfId="4" applyNumberFormat="1" applyFont="1" applyFill="1" applyBorder="1" applyAlignment="1">
      <alignment vertical="center"/>
    </xf>
    <xf numFmtId="179" fontId="25" fillId="0" borderId="0" xfId="4" applyNumberFormat="1" applyFont="1" applyFill="1" applyBorder="1" applyAlignment="1">
      <alignment vertical="center"/>
    </xf>
    <xf numFmtId="179" fontId="25" fillId="0" borderId="42" xfId="4" applyNumberFormat="1" applyFont="1" applyFill="1" applyBorder="1" applyAlignment="1">
      <alignment vertical="center"/>
    </xf>
    <xf numFmtId="177" fontId="25" fillId="0" borderId="0" xfId="4" applyNumberFormat="1" applyFont="1" applyFill="1" applyBorder="1" applyAlignment="1">
      <alignment vertical="center"/>
    </xf>
    <xf numFmtId="177" fontId="25" fillId="0" borderId="5" xfId="4" applyNumberFormat="1" applyFont="1" applyFill="1" applyBorder="1" applyAlignment="1">
      <alignment vertical="center"/>
    </xf>
    <xf numFmtId="179" fontId="25" fillId="0" borderId="47" xfId="4" applyNumberFormat="1" applyFont="1" applyFill="1" applyBorder="1" applyAlignment="1">
      <alignment vertical="center"/>
    </xf>
    <xf numFmtId="179" fontId="25" fillId="0" borderId="48" xfId="4" applyNumberFormat="1" applyFont="1" applyFill="1" applyBorder="1" applyAlignment="1">
      <alignment vertical="center"/>
    </xf>
    <xf numFmtId="177" fontId="25" fillId="0" borderId="47" xfId="4" applyNumberFormat="1" applyFont="1" applyFill="1" applyBorder="1" applyAlignment="1">
      <alignment vertical="center"/>
    </xf>
    <xf numFmtId="177" fontId="25" fillId="0" borderId="39" xfId="4" applyNumberFormat="1" applyFont="1" applyFill="1" applyBorder="1" applyAlignment="1">
      <alignment vertical="center"/>
    </xf>
    <xf numFmtId="177" fontId="25" fillId="0" borderId="13" xfId="0" applyNumberFormat="1" applyFont="1" applyBorder="1" applyAlignment="1">
      <alignment vertical="center"/>
    </xf>
    <xf numFmtId="177" fontId="25" fillId="0" borderId="1" xfId="0" applyNumberFormat="1" applyFont="1" applyBorder="1" applyAlignment="1">
      <alignment vertical="center"/>
    </xf>
    <xf numFmtId="177" fontId="25" fillId="0" borderId="8" xfId="0" applyNumberFormat="1" applyFont="1" applyBorder="1" applyAlignment="1">
      <alignment vertical="center"/>
    </xf>
    <xf numFmtId="177" fontId="25" fillId="0" borderId="5" xfId="0" applyNumberFormat="1" applyFont="1" applyBorder="1" applyAlignment="1">
      <alignment vertical="center"/>
    </xf>
    <xf numFmtId="177" fontId="25" fillId="0" borderId="8" xfId="0" applyNumberFormat="1" applyFont="1" applyFill="1" applyBorder="1" applyAlignment="1">
      <alignment vertical="center"/>
    </xf>
    <xf numFmtId="177" fontId="25" fillId="0" borderId="5" xfId="0" applyNumberFormat="1" applyFont="1" applyFill="1" applyBorder="1" applyAlignment="1">
      <alignment vertical="center"/>
    </xf>
    <xf numFmtId="177" fontId="25" fillId="5" borderId="8" xfId="0" applyNumberFormat="1" applyFont="1" applyFill="1" applyBorder="1" applyAlignment="1">
      <alignment vertical="center"/>
    </xf>
    <xf numFmtId="177" fontId="25" fillId="5" borderId="5" xfId="0" applyNumberFormat="1" applyFont="1" applyFill="1" applyBorder="1" applyAlignment="1">
      <alignment vertical="center"/>
    </xf>
    <xf numFmtId="178" fontId="25" fillId="0" borderId="8" xfId="0" applyNumberFormat="1" applyFont="1" applyBorder="1" applyAlignment="1">
      <alignment vertical="center"/>
    </xf>
    <xf numFmtId="178" fontId="25" fillId="0" borderId="0" xfId="0" applyNumberFormat="1" applyFont="1" applyBorder="1" applyAlignment="1">
      <alignment vertical="center"/>
    </xf>
    <xf numFmtId="178" fontId="25" fillId="0" borderId="3" xfId="0" applyNumberFormat="1" applyFont="1" applyBorder="1" applyAlignment="1">
      <alignment vertical="center"/>
    </xf>
    <xf numFmtId="178" fontId="25" fillId="0" borderId="40" xfId="0" applyNumberFormat="1" applyFont="1" applyBorder="1" applyAlignment="1">
      <alignment vertical="center"/>
    </xf>
    <xf numFmtId="178" fontId="25" fillId="5" borderId="3" xfId="0" applyNumberFormat="1" applyFont="1" applyFill="1" applyBorder="1" applyAlignment="1">
      <alignment vertical="center"/>
    </xf>
    <xf numFmtId="178" fontId="25" fillId="0" borderId="3" xfId="0" applyNumberFormat="1" applyFont="1" applyFill="1" applyBorder="1" applyAlignment="1">
      <alignment vertical="center"/>
    </xf>
    <xf numFmtId="178" fontId="25" fillId="5" borderId="0" xfId="0" applyNumberFormat="1" applyFont="1" applyFill="1" applyBorder="1" applyAlignment="1">
      <alignment vertical="center"/>
    </xf>
    <xf numFmtId="178" fontId="25" fillId="0" borderId="6" xfId="0" applyNumberFormat="1" applyFont="1" applyBorder="1" applyAlignment="1">
      <alignment horizontal="right" vertical="center"/>
    </xf>
    <xf numFmtId="178" fontId="25" fillId="0" borderId="7" xfId="0" applyNumberFormat="1" applyFont="1" applyBorder="1" applyAlignment="1">
      <alignment horizontal="right" vertical="center"/>
    </xf>
    <xf numFmtId="178" fontId="25" fillId="0" borderId="29" xfId="0" applyNumberFormat="1" applyFont="1" applyBorder="1">
      <alignment vertical="center"/>
    </xf>
    <xf numFmtId="0" fontId="31" fillId="0" borderId="0" xfId="0" applyFont="1" applyAlignment="1"/>
    <xf numFmtId="0" fontId="31" fillId="0" borderId="0" xfId="0" applyFont="1" applyAlignment="1">
      <alignment horizontal="left" vertical="center"/>
    </xf>
    <xf numFmtId="179" fontId="25" fillId="0" borderId="5" xfId="0" applyNumberFormat="1" applyFont="1" applyBorder="1">
      <alignment vertical="center"/>
    </xf>
    <xf numFmtId="178" fontId="25" fillId="0" borderId="8" xfId="0" applyNumberFormat="1" applyFont="1" applyBorder="1">
      <alignment vertical="center"/>
    </xf>
    <xf numFmtId="178" fontId="25" fillId="0" borderId="1" xfId="0" applyNumberFormat="1" applyFont="1" applyBorder="1">
      <alignment vertical="center"/>
    </xf>
    <xf numFmtId="178" fontId="25" fillId="0" borderId="9" xfId="0" applyNumberFormat="1" applyFont="1" applyFill="1" applyBorder="1">
      <alignment vertical="center"/>
    </xf>
    <xf numFmtId="179" fontId="25" fillId="0" borderId="1" xfId="0" applyNumberFormat="1" applyFont="1" applyBorder="1">
      <alignment vertical="center"/>
    </xf>
    <xf numFmtId="178" fontId="25" fillId="0" borderId="13" xfId="0" applyNumberFormat="1" applyFont="1" applyBorder="1">
      <alignment vertical="center"/>
    </xf>
    <xf numFmtId="178" fontId="25" fillId="0" borderId="3" xfId="0" applyNumberFormat="1" applyFont="1" applyFill="1" applyBorder="1">
      <alignment vertical="center"/>
    </xf>
    <xf numFmtId="179" fontId="25" fillId="0" borderId="3" xfId="0" applyNumberFormat="1" applyFont="1" applyBorder="1">
      <alignment vertical="center"/>
    </xf>
    <xf numFmtId="178" fontId="25" fillId="0" borderId="2" xfId="0" applyNumberFormat="1" applyFont="1" applyBorder="1">
      <alignment vertical="center"/>
    </xf>
    <xf numFmtId="178" fontId="25" fillId="0" borderId="10" xfId="0" applyNumberFormat="1" applyFont="1" applyFill="1" applyBorder="1">
      <alignment vertical="center"/>
    </xf>
    <xf numFmtId="179" fontId="25" fillId="0" borderId="2" xfId="0" applyNumberFormat="1" applyFont="1" applyBorder="1">
      <alignment vertical="center"/>
    </xf>
    <xf numFmtId="178" fontId="25" fillId="0" borderId="11" xfId="0" applyNumberFormat="1" applyFont="1" applyBorder="1">
      <alignment vertical="center"/>
    </xf>
    <xf numFmtId="178" fontId="25" fillId="0" borderId="5" xfId="0" applyNumberFormat="1" applyFont="1" applyFill="1" applyBorder="1">
      <alignment vertical="center"/>
    </xf>
    <xf numFmtId="38" fontId="25" fillId="0" borderId="5" xfId="1" applyFont="1" applyBorder="1">
      <alignment vertical="center"/>
    </xf>
    <xf numFmtId="178" fontId="25" fillId="0" borderId="2" xfId="0" applyNumberFormat="1" applyFont="1" applyFill="1" applyBorder="1">
      <alignment vertical="center"/>
    </xf>
    <xf numFmtId="3" fontId="25" fillId="0" borderId="6" xfId="0" applyNumberFormat="1" applyFont="1" applyBorder="1">
      <alignment vertical="center"/>
    </xf>
    <xf numFmtId="178" fontId="25" fillId="0" borderId="0" xfId="0" applyNumberFormat="1" applyFont="1" applyBorder="1">
      <alignment vertical="center"/>
    </xf>
    <xf numFmtId="178" fontId="25" fillId="0" borderId="0" xfId="0" applyNumberFormat="1" applyFont="1" applyBorder="1" applyAlignment="1">
      <alignment horizontal="center" vertical="center"/>
    </xf>
    <xf numFmtId="178" fontId="25" fillId="0" borderId="4" xfId="0" applyNumberFormat="1" applyFont="1" applyBorder="1">
      <alignment vertical="center"/>
    </xf>
    <xf numFmtId="177" fontId="25" fillId="0" borderId="6" xfId="0" applyNumberFormat="1" applyFont="1" applyBorder="1">
      <alignment vertical="center"/>
    </xf>
    <xf numFmtId="178" fontId="25" fillId="0" borderId="7" xfId="0" applyNumberFormat="1" applyFont="1" applyBorder="1">
      <alignment vertical="center"/>
    </xf>
    <xf numFmtId="0" fontId="25" fillId="0" borderId="7" xfId="0" applyFont="1" applyBorder="1">
      <alignment vertical="center"/>
    </xf>
    <xf numFmtId="0" fontId="25" fillId="0" borderId="14" xfId="0" applyFont="1" applyBorder="1" applyAlignment="1">
      <alignment horizontal="right" vertical="center"/>
    </xf>
    <xf numFmtId="178" fontId="25" fillId="0" borderId="14" xfId="0" applyNumberFormat="1" applyFont="1" applyBorder="1">
      <alignment vertical="center"/>
    </xf>
    <xf numFmtId="178" fontId="25" fillId="0" borderId="15" xfId="0" applyNumberFormat="1" applyFont="1" applyBorder="1">
      <alignment vertical="center"/>
    </xf>
    <xf numFmtId="177" fontId="25" fillId="0" borderId="1" xfId="0" applyNumberFormat="1" applyFont="1" applyBorder="1">
      <alignment vertical="center"/>
    </xf>
    <xf numFmtId="178" fontId="25" fillId="0" borderId="12" xfId="0" applyNumberFormat="1" applyFont="1" applyBorder="1">
      <alignment vertical="center"/>
    </xf>
    <xf numFmtId="177" fontId="25" fillId="0" borderId="5" xfId="0" applyNumberFormat="1" applyFont="1" applyBorder="1">
      <alignment vertical="center"/>
    </xf>
    <xf numFmtId="177" fontId="25" fillId="0" borderId="3" xfId="0" applyNumberFormat="1" applyFont="1" applyBorder="1">
      <alignment vertical="center"/>
    </xf>
    <xf numFmtId="177" fontId="25" fillId="0" borderId="2" xfId="0" applyNumberFormat="1" applyFont="1" applyBorder="1">
      <alignment vertical="center"/>
    </xf>
    <xf numFmtId="180" fontId="25" fillId="0" borderId="9" xfId="0" applyNumberFormat="1" applyFont="1" applyBorder="1">
      <alignment vertical="center"/>
    </xf>
    <xf numFmtId="180" fontId="25" fillId="0" borderId="13" xfId="0" applyNumberFormat="1" applyFont="1" applyBorder="1">
      <alignment vertical="center"/>
    </xf>
    <xf numFmtId="180" fontId="25" fillId="0" borderId="3" xfId="0" applyNumberFormat="1" applyFont="1" applyBorder="1">
      <alignment vertical="center"/>
    </xf>
    <xf numFmtId="180" fontId="25" fillId="0" borderId="8" xfId="0" applyNumberFormat="1" applyFont="1" applyBorder="1">
      <alignment vertical="center"/>
    </xf>
    <xf numFmtId="179" fontId="25" fillId="0" borderId="8" xfId="0" applyNumberFormat="1" applyFont="1" applyBorder="1" applyAlignment="1">
      <alignment horizontal="right"/>
    </xf>
    <xf numFmtId="180" fontId="25" fillId="0" borderId="10" xfId="0" applyNumberFormat="1" applyFont="1" applyBorder="1">
      <alignment vertical="center"/>
    </xf>
    <xf numFmtId="179" fontId="25" fillId="0" borderId="4" xfId="0" applyNumberFormat="1" applyFont="1" applyBorder="1" applyAlignment="1">
      <alignment horizontal="right"/>
    </xf>
    <xf numFmtId="180" fontId="25" fillId="0" borderId="4" xfId="0" applyNumberFormat="1" applyFont="1" applyBorder="1">
      <alignment vertical="center"/>
    </xf>
    <xf numFmtId="0" fontId="1" fillId="0" borderId="0" xfId="4" applyFont="1" applyFill="1"/>
    <xf numFmtId="0" fontId="1" fillId="0" borderId="0" xfId="4" applyFont="1" applyFill="1" applyAlignment="1">
      <alignment wrapText="1"/>
    </xf>
    <xf numFmtId="177" fontId="25" fillId="0" borderId="9" xfId="3" applyNumberFormat="1" applyFont="1" applyFill="1" applyBorder="1" applyAlignment="1">
      <alignment vertical="center"/>
    </xf>
    <xf numFmtId="177" fontId="25" fillId="0" borderId="12" xfId="3" applyNumberFormat="1" applyFont="1" applyFill="1" applyBorder="1" applyAlignment="1">
      <alignment vertical="center"/>
    </xf>
    <xf numFmtId="49" fontId="26" fillId="0" borderId="0" xfId="3" applyNumberFormat="1" applyFont="1" applyFill="1" applyProtection="1">
      <protection locked="0"/>
    </xf>
    <xf numFmtId="177" fontId="25" fillId="0" borderId="46" xfId="3" applyNumberFormat="1" applyFont="1" applyFill="1" applyBorder="1" applyAlignment="1">
      <alignment vertical="center"/>
    </xf>
    <xf numFmtId="177" fontId="25" fillId="0" borderId="59" xfId="3" applyNumberFormat="1" applyFont="1" applyFill="1" applyBorder="1" applyAlignment="1">
      <alignment vertical="center"/>
    </xf>
    <xf numFmtId="177" fontId="25" fillId="0" borderId="60" xfId="3" applyNumberFormat="1" applyFont="1" applyFill="1" applyBorder="1" applyAlignment="1">
      <alignment vertical="center"/>
    </xf>
    <xf numFmtId="177" fontId="25" fillId="0" borderId="58" xfId="3" applyNumberFormat="1" applyFont="1" applyFill="1" applyBorder="1" applyAlignment="1">
      <alignment vertical="center"/>
    </xf>
    <xf numFmtId="177" fontId="25" fillId="0" borderId="61" xfId="3" applyNumberFormat="1" applyFont="1" applyFill="1" applyBorder="1" applyAlignment="1">
      <alignment vertical="center"/>
    </xf>
    <xf numFmtId="179" fontId="25" fillId="0" borderId="5" xfId="0" applyNumberFormat="1" applyFont="1" applyFill="1" applyBorder="1">
      <alignment vertical="center"/>
    </xf>
    <xf numFmtId="179" fontId="25" fillId="0" borderId="2" xfId="0" applyNumberFormat="1" applyFont="1" applyFill="1" applyBorder="1" applyAlignment="1">
      <alignment vertical="center"/>
    </xf>
    <xf numFmtId="38" fontId="3" fillId="0" borderId="6" xfId="1" applyFont="1" applyFill="1" applyBorder="1" applyAlignment="1" applyProtection="1">
      <alignment horizontal="left" vertical="center"/>
    </xf>
    <xf numFmtId="189" fontId="3" fillId="0" borderId="6" xfId="1" applyNumberFormat="1" applyFont="1" applyFill="1" applyBorder="1" applyProtection="1">
      <alignment vertical="center"/>
    </xf>
    <xf numFmtId="38" fontId="3" fillId="2" borderId="6" xfId="1" applyFont="1" applyFill="1" applyBorder="1" applyProtection="1">
      <alignment vertical="center"/>
    </xf>
    <xf numFmtId="0" fontId="17" fillId="0" borderId="0" xfId="0" applyFont="1" applyBorder="1" applyAlignment="1">
      <alignment horizontal="left" vertical="center" wrapText="1"/>
    </xf>
    <xf numFmtId="0" fontId="17" fillId="0" borderId="0" xfId="0" applyFont="1" applyBorder="1" applyAlignment="1">
      <alignment vertical="center" wrapText="1"/>
    </xf>
    <xf numFmtId="0" fontId="25" fillId="0" borderId="51" xfId="0" applyFont="1" applyBorder="1" applyAlignment="1">
      <alignment horizontal="center" vertical="center"/>
    </xf>
    <xf numFmtId="0" fontId="25" fillId="0" borderId="45" xfId="0" applyFont="1" applyBorder="1" applyAlignment="1">
      <alignment horizontal="center" vertical="center"/>
    </xf>
    <xf numFmtId="0" fontId="3" fillId="4" borderId="0" xfId="0" applyFont="1" applyFill="1" applyAlignment="1" applyProtection="1">
      <alignment horizontal="center" vertical="center"/>
      <protection locked="0"/>
    </xf>
    <xf numFmtId="38" fontId="3" fillId="0" borderId="1" xfId="1" applyFont="1" applyBorder="1" applyAlignment="1">
      <alignment horizontal="center" vertical="center" wrapText="1"/>
    </xf>
    <xf numFmtId="38" fontId="3" fillId="0" borderId="49" xfId="1" applyFont="1" applyBorder="1" applyAlignment="1">
      <alignment horizontal="center" vertical="center" wrapText="1"/>
    </xf>
    <xf numFmtId="0" fontId="5" fillId="3" borderId="7"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10" fillId="0" borderId="0" xfId="0" applyFont="1" applyBorder="1" applyAlignment="1">
      <alignment horizontal="center" vertical="center" shrinkToFit="1"/>
    </xf>
    <xf numFmtId="38" fontId="10" fillId="0" borderId="0" xfId="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18" fillId="0" borderId="0" xfId="0" applyFont="1" applyBorder="1" applyAlignment="1" applyProtection="1">
      <alignment horizontal="left" vertical="center" wrapText="1"/>
      <protection hidden="1"/>
    </xf>
    <xf numFmtId="0" fontId="4" fillId="0" borderId="7" xfId="0" applyFont="1" applyBorder="1" applyAlignment="1">
      <alignment horizontal="left" vertical="center" shrinkToFit="1"/>
    </xf>
    <xf numFmtId="0" fontId="4" fillId="0" borderId="15" xfId="0" applyFont="1" applyBorder="1" applyAlignment="1">
      <alignment horizontal="left" vertical="center" shrinkToFit="1"/>
    </xf>
    <xf numFmtId="0" fontId="3" fillId="0" borderId="9" xfId="0" applyFont="1" applyBorder="1" applyAlignment="1">
      <alignment horizontal="center" vertical="center" wrapText="1"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178" fontId="0" fillId="0" borderId="13" xfId="0" applyNumberFormat="1" applyFont="1" applyBorder="1" applyAlignment="1">
      <alignment horizontal="center" vertical="center" shrinkToFit="1"/>
    </xf>
    <xf numFmtId="178" fontId="0" fillId="0" borderId="8" xfId="0" applyNumberFormat="1" applyFont="1" applyBorder="1" applyAlignment="1">
      <alignment horizontal="center" vertical="center" shrinkToFit="1"/>
    </xf>
    <xf numFmtId="178" fontId="0" fillId="0" borderId="4" xfId="0" applyNumberFormat="1" applyFont="1" applyBorder="1" applyAlignment="1">
      <alignment horizontal="center" vertical="center" shrinkToFit="1"/>
    </xf>
    <xf numFmtId="183" fontId="3" fillId="0" borderId="52" xfId="0" applyNumberFormat="1" applyFont="1" applyBorder="1" applyAlignment="1">
      <alignment horizontal="center" vertical="center" wrapText="1"/>
    </xf>
    <xf numFmtId="183" fontId="3" fillId="0" borderId="53" xfId="0" applyNumberFormat="1" applyFont="1" applyBorder="1" applyAlignment="1">
      <alignment horizontal="center" vertical="center" wrapText="1"/>
    </xf>
    <xf numFmtId="183" fontId="3" fillId="0" borderId="54" xfId="0" applyNumberFormat="1" applyFont="1" applyBorder="1" applyAlignment="1">
      <alignment horizontal="center" vertical="center" wrapText="1"/>
    </xf>
    <xf numFmtId="183" fontId="3" fillId="0" borderId="18" xfId="0" applyNumberFormat="1" applyFont="1" applyBorder="1" applyAlignment="1">
      <alignment horizontal="center" vertical="center" wrapText="1"/>
    </xf>
    <xf numFmtId="183" fontId="3" fillId="0" borderId="19" xfId="0" applyNumberFormat="1" applyFont="1" applyBorder="1" applyAlignment="1">
      <alignment horizontal="center" vertical="center" wrapText="1"/>
    </xf>
    <xf numFmtId="0" fontId="5" fillId="0" borderId="0" xfId="0" applyFont="1" applyBorder="1" applyAlignment="1">
      <alignment horizontal="center" vertical="center"/>
    </xf>
    <xf numFmtId="185" fontId="3" fillId="0" borderId="52" xfId="0" applyNumberFormat="1" applyFont="1" applyBorder="1" applyAlignment="1">
      <alignment horizontal="center" vertical="center" wrapText="1"/>
    </xf>
    <xf numFmtId="185" fontId="3" fillId="0" borderId="53" xfId="0" applyNumberFormat="1" applyFont="1" applyBorder="1" applyAlignment="1">
      <alignment horizontal="center" vertical="center" wrapText="1"/>
    </xf>
    <xf numFmtId="185" fontId="3" fillId="0" borderId="54" xfId="0" applyNumberFormat="1" applyFont="1" applyBorder="1" applyAlignment="1">
      <alignment horizontal="center" vertical="center" wrapText="1"/>
    </xf>
    <xf numFmtId="185" fontId="3" fillId="0" borderId="18" xfId="0" applyNumberFormat="1" applyFont="1" applyBorder="1" applyAlignment="1">
      <alignment horizontal="center" vertical="center" wrapText="1"/>
    </xf>
    <xf numFmtId="185" fontId="3" fillId="0" borderId="19" xfId="0" applyNumberFormat="1" applyFont="1" applyBorder="1" applyAlignment="1">
      <alignment horizontal="center" vertical="center" wrapText="1"/>
    </xf>
    <xf numFmtId="176" fontId="25" fillId="3" borderId="9" xfId="3" applyNumberFormat="1" applyFont="1" applyFill="1" applyBorder="1" applyAlignment="1">
      <alignment horizontal="center" vertical="center"/>
    </xf>
    <xf numFmtId="176" fontId="25" fillId="3" borderId="13" xfId="3" applyNumberFormat="1" applyFont="1" applyFill="1" applyBorder="1" applyAlignment="1">
      <alignment horizontal="center" vertical="center"/>
    </xf>
    <xf numFmtId="176" fontId="25" fillId="3" borderId="10" xfId="3" applyNumberFormat="1" applyFont="1" applyFill="1" applyBorder="1" applyAlignment="1">
      <alignment horizontal="center" vertical="center"/>
    </xf>
    <xf numFmtId="176" fontId="25" fillId="3" borderId="4" xfId="3" applyNumberFormat="1" applyFont="1" applyFill="1" applyBorder="1" applyAlignment="1">
      <alignment horizontal="center" vertical="center"/>
    </xf>
    <xf numFmtId="0" fontId="25" fillId="3" borderId="1" xfId="4" applyFont="1" applyFill="1" applyBorder="1" applyAlignment="1">
      <alignment horizontal="center" vertical="center"/>
    </xf>
    <xf numFmtId="0" fontId="25" fillId="3" borderId="2" xfId="4" applyFont="1" applyFill="1" applyBorder="1" applyAlignment="1">
      <alignment horizontal="center" vertical="center"/>
    </xf>
    <xf numFmtId="0" fontId="25" fillId="0" borderId="51" xfId="4" applyFont="1" applyBorder="1" applyAlignment="1">
      <alignment horizontal="center" vertical="center"/>
    </xf>
    <xf numFmtId="0" fontId="25" fillId="0" borderId="47" xfId="4" applyFont="1" applyBorder="1" applyAlignment="1">
      <alignment horizontal="center" vertical="center"/>
    </xf>
    <xf numFmtId="176" fontId="25" fillId="3" borderId="9" xfId="4" applyNumberFormat="1" applyFont="1" applyFill="1" applyBorder="1" applyAlignment="1">
      <alignment horizontal="center" vertical="center"/>
    </xf>
    <xf numFmtId="176" fontId="25" fillId="3" borderId="13" xfId="4" applyNumberFormat="1" applyFont="1" applyFill="1" applyBorder="1" applyAlignment="1">
      <alignment horizontal="center" vertical="center"/>
    </xf>
    <xf numFmtId="176" fontId="25" fillId="3" borderId="10" xfId="4" applyNumberFormat="1" applyFont="1" applyFill="1" applyBorder="1" applyAlignment="1">
      <alignment horizontal="center" vertical="center"/>
    </xf>
    <xf numFmtId="176" fontId="25" fillId="3" borderId="4" xfId="4" applyNumberFormat="1" applyFont="1" applyFill="1" applyBorder="1" applyAlignment="1">
      <alignment horizontal="center" vertical="center"/>
    </xf>
    <xf numFmtId="0" fontId="26" fillId="0" borderId="51" xfId="4" applyFont="1" applyFill="1" applyBorder="1" applyAlignment="1">
      <alignment horizontal="center" vertical="center"/>
    </xf>
    <xf numFmtId="0" fontId="26" fillId="0" borderId="45" xfId="4" applyFont="1" applyFill="1" applyBorder="1" applyAlignment="1">
      <alignment horizontal="center" vertical="center"/>
    </xf>
    <xf numFmtId="0" fontId="25" fillId="3" borderId="9"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1"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36" xfId="0" applyFont="1" applyFill="1" applyBorder="1" applyAlignment="1">
      <alignment horizontal="center" vertical="center" shrinkToFit="1"/>
    </xf>
    <xf numFmtId="0" fontId="25" fillId="0" borderId="7"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7"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32" fillId="3" borderId="9"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9" xfId="0" applyFont="1" applyFill="1" applyBorder="1" applyAlignment="1">
      <alignment horizontal="center" vertical="center" wrapText="1"/>
    </xf>
    <xf numFmtId="180" fontId="32" fillId="3" borderId="1" xfId="0" applyNumberFormat="1" applyFont="1" applyFill="1" applyBorder="1" applyAlignment="1">
      <alignment horizontal="center" vertical="center" shrinkToFit="1"/>
    </xf>
    <xf numFmtId="180" fontId="32" fillId="3" borderId="5" xfId="0" applyNumberFormat="1" applyFont="1" applyFill="1" applyBorder="1" applyAlignment="1">
      <alignment horizontal="center" vertical="center" shrinkToFit="1"/>
    </xf>
    <xf numFmtId="0" fontId="32" fillId="3" borderId="1" xfId="0" applyFont="1" applyFill="1" applyBorder="1" applyAlignment="1">
      <alignment horizontal="center" vertical="center" wrapText="1"/>
    </xf>
    <xf numFmtId="0" fontId="32" fillId="3" borderId="5" xfId="0" applyFont="1" applyFill="1" applyBorder="1" applyAlignment="1">
      <alignment horizontal="center" vertical="center"/>
    </xf>
    <xf numFmtId="178" fontId="25" fillId="0" borderId="55" xfId="0" applyNumberFormat="1" applyFont="1" applyFill="1" applyBorder="1" applyAlignment="1">
      <alignment horizontal="center" vertical="center" shrinkToFit="1"/>
    </xf>
    <xf numFmtId="178" fontId="25" fillId="0" borderId="56" xfId="0" applyNumberFormat="1" applyFont="1" applyFill="1" applyBorder="1" applyAlignment="1">
      <alignment horizontal="center" vertical="center" shrinkToFit="1"/>
    </xf>
    <xf numFmtId="178" fontId="25" fillId="0" borderId="57" xfId="0" applyNumberFormat="1" applyFont="1" applyFill="1" applyBorder="1" applyAlignment="1">
      <alignment horizontal="center" vertical="center" shrinkToFit="1"/>
    </xf>
    <xf numFmtId="178" fontId="32" fillId="3" borderId="1" xfId="0" applyNumberFormat="1" applyFont="1" applyFill="1" applyBorder="1" applyAlignment="1">
      <alignment horizontal="center" vertical="center" wrapText="1"/>
    </xf>
    <xf numFmtId="178" fontId="32" fillId="3" borderId="5" xfId="0" applyNumberFormat="1" applyFont="1" applyFill="1" applyBorder="1" applyAlignment="1">
      <alignment horizontal="center" vertical="center"/>
    </xf>
    <xf numFmtId="178" fontId="32" fillId="3" borderId="9" xfId="0" applyNumberFormat="1" applyFont="1" applyFill="1" applyBorder="1" applyAlignment="1">
      <alignment horizontal="center" vertical="center" wrapText="1"/>
    </xf>
    <xf numFmtId="178" fontId="32" fillId="3" borderId="3" xfId="0" applyNumberFormat="1" applyFont="1" applyFill="1" applyBorder="1" applyAlignment="1">
      <alignment horizontal="center" vertical="center" wrapText="1"/>
    </xf>
    <xf numFmtId="38" fontId="32" fillId="3" borderId="9" xfId="1" applyFont="1" applyFill="1" applyBorder="1" applyAlignment="1">
      <alignment horizontal="center" vertical="center" wrapText="1"/>
    </xf>
    <xf numFmtId="38" fontId="32" fillId="3" borderId="3" xfId="1" applyFont="1" applyFill="1" applyBorder="1" applyAlignment="1">
      <alignment horizontal="center" vertical="center" wrapText="1"/>
    </xf>
    <xf numFmtId="179" fontId="32" fillId="3" borderId="1" xfId="0" applyNumberFormat="1" applyFont="1" applyFill="1" applyBorder="1" applyAlignment="1">
      <alignment horizontal="center" vertical="center" wrapText="1" shrinkToFit="1"/>
    </xf>
    <xf numFmtId="0" fontId="32" fillId="3" borderId="5" xfId="0" applyFont="1" applyFill="1" applyBorder="1" applyAlignment="1">
      <alignment horizontal="center" vertical="center" shrinkToFit="1"/>
    </xf>
    <xf numFmtId="0" fontId="32" fillId="3" borderId="5" xfId="0" applyFont="1" applyFill="1" applyBorder="1" applyAlignment="1">
      <alignment horizontal="center" vertical="center" wrapText="1"/>
    </xf>
    <xf numFmtId="0" fontId="32" fillId="3" borderId="1" xfId="0" applyFont="1" applyFill="1" applyBorder="1" applyAlignment="1">
      <alignment horizontal="center" vertical="center" shrinkToFit="1"/>
    </xf>
  </cellXfs>
  <cellStyles count="6">
    <cellStyle name="桁区切り" xfId="1" builtinId="6"/>
    <cellStyle name="標準" xfId="0" builtinId="0"/>
    <cellStyle name="標準 2" xfId="2"/>
    <cellStyle name="標準_34bumon" xfId="3"/>
    <cellStyle name="標準_EACB1204000003003" xfId="4"/>
    <cellStyle name="未定義"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886940125264125"/>
          <c:y val="9.7748465202533437E-4"/>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083094624032189E-2"/>
          <c:y val="6.3718217524757731E-2"/>
          <c:w val="0.86903105608448383"/>
          <c:h val="0.69929279181703863"/>
        </c:manualLayout>
      </c:layout>
      <c:barChart>
        <c:barDir val="col"/>
        <c:grouping val="stacked"/>
        <c:varyColors val="0"/>
        <c:ser>
          <c:idx val="0"/>
          <c:order val="0"/>
          <c:tx>
            <c:strRef>
              <c:f>'波及ｸﾞﾗﾌ（億円）'!$B$3</c:f>
              <c:strCache>
                <c:ptCount val="1"/>
                <c:pt idx="0">
                  <c:v>　「直接③」＋「一次波及⑫」</c:v>
                </c:pt>
              </c:strCache>
            </c:strRef>
          </c:tx>
          <c:spPr>
            <a:solidFill>
              <a:srgbClr val="CCFFCC"/>
            </a:solidFill>
            <a:ln w="12700">
              <a:solidFill>
                <a:schemeClr val="tx1"/>
              </a:solidFill>
              <a:prstDash val="solid"/>
            </a:ln>
          </c:spPr>
          <c:invertIfNegative val="0"/>
          <c:cat>
            <c:strRef>
              <c:f>'波及ｸﾞﾗﾌ（億円）'!$D$4:$D$42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'波及ｸﾞﾗﾌ（億円）'!$E$4:$E$42</c:f>
              <c:numCache>
                <c:formatCode>0.00_ </c:formatCode>
                <c:ptCount val="39"/>
                <c:pt idx="0">
                  <c:v>8.7981394167298402E-2</c:v>
                </c:pt>
                <c:pt idx="1">
                  <c:v>4.1904658937892338E-2</c:v>
                </c:pt>
                <c:pt idx="2">
                  <c:v>2.7938290935224314E-4</c:v>
                </c:pt>
                <c:pt idx="3">
                  <c:v>0.12006144501522817</c:v>
                </c:pt>
                <c:pt idx="4">
                  <c:v>4.0006583898974102E-3</c:v>
                </c:pt>
                <c:pt idx="5">
                  <c:v>1.1745907379219983E-2</c:v>
                </c:pt>
                <c:pt idx="6">
                  <c:v>0.48018163557705235</c:v>
                </c:pt>
                <c:pt idx="7">
                  <c:v>2.3413868771226472E-2</c:v>
                </c:pt>
                <c:pt idx="8">
                  <c:v>9.5808008480588194E-2</c:v>
                </c:pt>
                <c:pt idx="9">
                  <c:v>0.13621484895803751</c:v>
                </c:pt>
                <c:pt idx="10">
                  <c:v>3.244822756517721</c:v>
                </c:pt>
                <c:pt idx="11">
                  <c:v>0.60581830201562803</c:v>
                </c:pt>
                <c:pt idx="12">
                  <c:v>0.23675469422737289</c:v>
                </c:pt>
                <c:pt idx="13">
                  <c:v>1.5872028067039645</c:v>
                </c:pt>
                <c:pt idx="14">
                  <c:v>0.11134051519984674</c:v>
                </c:pt>
                <c:pt idx="15">
                  <c:v>2.399955623442554E-2</c:v>
                </c:pt>
                <c:pt idx="16">
                  <c:v>6.0592955847570623E-3</c:v>
                </c:pt>
                <c:pt idx="17">
                  <c:v>9.5462719580790799E-3</c:v>
                </c:pt>
                <c:pt idx="18">
                  <c:v>6.0361526128418788E-2</c:v>
                </c:pt>
                <c:pt idx="19">
                  <c:v>0</c:v>
                </c:pt>
                <c:pt idx="20">
                  <c:v>0.13388759429883046</c:v>
                </c:pt>
                <c:pt idx="21">
                  <c:v>0.10661402056951524</c:v>
                </c:pt>
                <c:pt idx="22">
                  <c:v>100.11582911307893</c:v>
                </c:pt>
                <c:pt idx="23">
                  <c:v>0.36598202521589024</c:v>
                </c:pt>
                <c:pt idx="24">
                  <c:v>8.2946149475771072E-2</c:v>
                </c:pt>
                <c:pt idx="25">
                  <c:v>0.24321125255306789</c:v>
                </c:pt>
                <c:pt idx="26">
                  <c:v>2.3642361662924904</c:v>
                </c:pt>
                <c:pt idx="27">
                  <c:v>1.081634647134138</c:v>
                </c:pt>
                <c:pt idx="28">
                  <c:v>0.44054520050946805</c:v>
                </c:pt>
                <c:pt idx="29">
                  <c:v>4.102685763788112</c:v>
                </c:pt>
                <c:pt idx="30">
                  <c:v>1.2879742437110948</c:v>
                </c:pt>
                <c:pt idx="31">
                  <c:v>1.0729144464828703E-2</c:v>
                </c:pt>
                <c:pt idx="32">
                  <c:v>2.7031541188829888E-2</c:v>
                </c:pt>
                <c:pt idx="33">
                  <c:v>3.7770424035305844E-3</c:v>
                </c:pt>
                <c:pt idx="34">
                  <c:v>0.15053189935164057</c:v>
                </c:pt>
                <c:pt idx="35">
                  <c:v>6.7930898285235468</c:v>
                </c:pt>
                <c:pt idx="36">
                  <c:v>2.4277706842402581E-2</c:v>
                </c:pt>
                <c:pt idx="37">
                  <c:v>0.1603083936829087</c:v>
                </c:pt>
                <c:pt idx="38">
                  <c:v>4.3508232479043008E-2</c:v>
                </c:pt>
              </c:numCache>
            </c:numRef>
          </c:val>
          <c:extLst>
            <c:ext xmlns:c16="http://schemas.microsoft.com/office/drawing/2014/chart" uri="{C3380CC4-5D6E-409C-BE32-E72D297353CC}">
              <c16:uniqueId val="{00000000-1B63-408D-8FF4-E0A5D9F0D740}"/>
            </c:ext>
          </c:extLst>
        </c:ser>
        <c:ser>
          <c:idx val="1"/>
          <c:order val="1"/>
          <c:tx>
            <c:strRef>
              <c:f>'波及ｸﾞﾗﾌ（億円）'!$C$3</c:f>
              <c:strCache>
                <c:ptCount val="1"/>
                <c:pt idx="0">
                  <c:v>　「二次波及⑲」</c:v>
                </c:pt>
              </c:strCache>
            </c:strRef>
          </c:tx>
          <c:spPr>
            <a:solidFill>
              <a:srgbClr val="FFCCCC"/>
            </a:solidFill>
            <a:ln w="12700">
              <a:solidFill>
                <a:schemeClr val="tx1"/>
              </a:solidFill>
              <a:prstDash val="solid"/>
            </a:ln>
          </c:spPr>
          <c:invertIfNegative val="0"/>
          <c:cat>
            <c:strRef>
              <c:f>'波及ｸﾞﾗﾌ（億円）'!$D$4:$D$42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'波及ｸﾞﾗﾌ（億円）'!$F$4:$F$42</c:f>
              <c:numCache>
                <c:formatCode>0.00_ </c:formatCode>
                <c:ptCount val="39"/>
                <c:pt idx="0">
                  <c:v>0.24518952316170431</c:v>
                </c:pt>
                <c:pt idx="1">
                  <c:v>1.703412137081493E-2</c:v>
                </c:pt>
                <c:pt idx="2">
                  <c:v>3.3089032501394652E-2</c:v>
                </c:pt>
                <c:pt idx="3">
                  <c:v>1.2050129263272594E-2</c:v>
                </c:pt>
                <c:pt idx="4">
                  <c:v>0.3216745157702004</c:v>
                </c:pt>
                <c:pt idx="5">
                  <c:v>1.2340613240654786E-2</c:v>
                </c:pt>
                <c:pt idx="6">
                  <c:v>1.970902692782224E-2</c:v>
                </c:pt>
                <c:pt idx="7">
                  <c:v>1.5528402561555715E-2</c:v>
                </c:pt>
                <c:pt idx="8">
                  <c:v>3.0099364278192584E-2</c:v>
                </c:pt>
                <c:pt idx="9">
                  <c:v>1.3917760486776148E-2</c:v>
                </c:pt>
                <c:pt idx="10">
                  <c:v>1.2825004358574388E-2</c:v>
                </c:pt>
                <c:pt idx="11">
                  <c:v>3.2998196413253794E-3</c:v>
                </c:pt>
                <c:pt idx="12">
                  <c:v>5.5789224061753529E-3</c:v>
                </c:pt>
                <c:pt idx="13">
                  <c:v>1.0133179365290495E-2</c:v>
                </c:pt>
                <c:pt idx="14">
                  <c:v>1.9930626877776043E-3</c:v>
                </c:pt>
                <c:pt idx="15">
                  <c:v>2.6355705117797326E-3</c:v>
                </c:pt>
                <c:pt idx="16">
                  <c:v>3.7244602546832924E-3</c:v>
                </c:pt>
                <c:pt idx="17">
                  <c:v>2.6015975913175151E-3</c:v>
                </c:pt>
                <c:pt idx="18">
                  <c:v>2.1628721689335075E-2</c:v>
                </c:pt>
                <c:pt idx="19">
                  <c:v>0</c:v>
                </c:pt>
                <c:pt idx="20">
                  <c:v>0.18799008705158499</c:v>
                </c:pt>
                <c:pt idx="21">
                  <c:v>6.2896980197929386E-2</c:v>
                </c:pt>
                <c:pt idx="22">
                  <c:v>6.9485967264123483E-2</c:v>
                </c:pt>
                <c:pt idx="23">
                  <c:v>0.40278199058787012</c:v>
                </c:pt>
                <c:pt idx="24">
                  <c:v>0.1800483478225807</c:v>
                </c:pt>
                <c:pt idx="25">
                  <c:v>9.4184938696517492E-2</c:v>
                </c:pt>
                <c:pt idx="26">
                  <c:v>1.8225253441004921</c:v>
                </c:pt>
                <c:pt idx="27">
                  <c:v>1.4480583995533505</c:v>
                </c:pt>
                <c:pt idx="28">
                  <c:v>4.4040721848670339</c:v>
                </c:pt>
                <c:pt idx="29">
                  <c:v>1.0284823583044713</c:v>
                </c:pt>
                <c:pt idx="30">
                  <c:v>1.3430335620991776</c:v>
                </c:pt>
                <c:pt idx="31">
                  <c:v>0.14688687995453908</c:v>
                </c:pt>
                <c:pt idx="32">
                  <c:v>0.37104746610570605</c:v>
                </c:pt>
                <c:pt idx="33">
                  <c:v>1.6358062901379333</c:v>
                </c:pt>
                <c:pt idx="34">
                  <c:v>0.53802356526484119</c:v>
                </c:pt>
                <c:pt idx="35">
                  <c:v>0.78954986239435265</c:v>
                </c:pt>
                <c:pt idx="36">
                  <c:v>1.6017801843628776</c:v>
                </c:pt>
                <c:pt idx="37">
                  <c:v>2.8662254255291415E-2</c:v>
                </c:pt>
                <c:pt idx="38">
                  <c:v>2.243309755127106E-3</c:v>
                </c:pt>
              </c:numCache>
            </c:numRef>
          </c:val>
          <c:extLst>
            <c:ext xmlns:c16="http://schemas.microsoft.com/office/drawing/2014/chart" uri="{C3380CC4-5D6E-409C-BE32-E72D297353CC}">
              <c16:uniqueId val="{00000001-1B63-408D-8FF4-E0A5D9F0D740}"/>
            </c:ext>
          </c:extLst>
        </c:ser>
        <c:dLbls>
          <c:showLegendKey val="0"/>
          <c:showVal val="0"/>
          <c:showCatName val="0"/>
          <c:showSerName val="0"/>
          <c:showPercent val="0"/>
          <c:showBubbleSize val="0"/>
        </c:dLbls>
        <c:gapWidth val="50"/>
        <c:overlap val="100"/>
        <c:axId val="294961232"/>
        <c:axId val="73178520"/>
      </c:barChart>
      <c:catAx>
        <c:axId val="294961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73178520"/>
        <c:crosses val="autoZero"/>
        <c:auto val="1"/>
        <c:lblAlgn val="ctr"/>
        <c:lblOffset val="100"/>
        <c:tickLblSkip val="1"/>
        <c:tickMarkSkip val="1"/>
        <c:noMultiLvlLbl val="0"/>
      </c:catAx>
      <c:valAx>
        <c:axId val="73178520"/>
        <c:scaling>
          <c:orientation val="minMax"/>
          <c:min val="0"/>
        </c:scaling>
        <c:delete val="0"/>
        <c:axPos val="l"/>
        <c:majorGridlines>
          <c:spPr>
            <a:ln w="3175">
              <a:solidFill>
                <a:srgbClr val="000000"/>
              </a:solidFill>
              <a:prstDash val="solid"/>
            </a:ln>
          </c:spPr>
        </c:majorGridlines>
        <c:title>
          <c:tx>
            <c:strRef>
              <c:f>'波及ｸﾞﾗﾌ（億円）'!$F$2</c:f>
              <c:strCache>
                <c:ptCount val="1"/>
                <c:pt idx="0">
                  <c:v>（単位：億円）</c:v>
                </c:pt>
              </c:strCache>
            </c:strRef>
          </c:tx>
          <c:layout>
            <c:manualLayout>
              <c:xMode val="edge"/>
              <c:yMode val="edge"/>
              <c:x val="1.763678457160364E-4"/>
              <c:y val="1.047027241252963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961232"/>
        <c:crosses val="autoZero"/>
        <c:crossBetween val="between"/>
      </c:valAx>
      <c:spPr>
        <a:noFill/>
        <a:ln w="12700">
          <a:solidFill>
            <a:srgbClr val="808080"/>
          </a:solidFill>
          <a:prstDash val="solid"/>
        </a:ln>
      </c:spPr>
    </c:plotArea>
    <c:legend>
      <c:legendPos val="r"/>
      <c:layout>
        <c:manualLayout>
          <c:xMode val="edge"/>
          <c:yMode val="edge"/>
          <c:x val="0.72508245133618232"/>
          <c:y val="1.2294830667534079E-3"/>
          <c:w val="0.21710338554251118"/>
          <c:h val="5.7393573666539549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2" l="0.2" r="0.2" t="0.28999999999999998" header="0.2" footer="0.25"/>
    <c:pageSetup paperSize="8"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435387123372168"/>
          <c:y val="3.1658034330561412E-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70690466480534E-2"/>
          <c:y val="6.0997723131272094E-2"/>
          <c:w val="0.8687640618627851"/>
          <c:h val="0.70848731698409917"/>
        </c:manualLayout>
      </c:layout>
      <c:barChart>
        <c:barDir val="col"/>
        <c:grouping val="stacked"/>
        <c:varyColors val="0"/>
        <c:ser>
          <c:idx val="0"/>
          <c:order val="0"/>
          <c:tx>
            <c:strRef>
              <c:f>'波及ｸﾞﾗﾌ（億円）'!$B$46</c:f>
              <c:strCache>
                <c:ptCount val="1"/>
                <c:pt idx="0">
                  <c:v>　「一次波及⑫」</c:v>
                </c:pt>
              </c:strCache>
            </c:strRef>
          </c:tx>
          <c:spPr>
            <a:solidFill>
              <a:srgbClr val="CCFFCC"/>
            </a:solidFill>
            <a:ln w="12700">
              <a:solidFill>
                <a:srgbClr val="000000"/>
              </a:solidFill>
              <a:prstDash val="solid"/>
            </a:ln>
          </c:spPr>
          <c:invertIfNegative val="0"/>
          <c:cat>
            <c:strRef>
              <c:f>'波及ｸﾞﾗﾌ（億円）'!$D$47:$D$85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'波及ｸﾞﾗﾌ（億円）'!$E$47:$E$85</c:f>
              <c:numCache>
                <c:formatCode>0.00_ </c:formatCode>
                <c:ptCount val="39"/>
                <c:pt idx="0">
                  <c:v>8.7981394167298402E-2</c:v>
                </c:pt>
                <c:pt idx="1">
                  <c:v>4.1904658937892338E-2</c:v>
                </c:pt>
                <c:pt idx="2">
                  <c:v>2.7938290935224314E-4</c:v>
                </c:pt>
                <c:pt idx="3">
                  <c:v>0.12006144501522817</c:v>
                </c:pt>
                <c:pt idx="4">
                  <c:v>4.0006583898974102E-3</c:v>
                </c:pt>
                <c:pt idx="5">
                  <c:v>1.1745907379219983E-2</c:v>
                </c:pt>
                <c:pt idx="6">
                  <c:v>0.48018163557705235</c:v>
                </c:pt>
                <c:pt idx="7">
                  <c:v>2.3413868771226472E-2</c:v>
                </c:pt>
                <c:pt idx="8">
                  <c:v>9.5808008480588194E-2</c:v>
                </c:pt>
                <c:pt idx="9">
                  <c:v>0.13621484895803751</c:v>
                </c:pt>
                <c:pt idx="10">
                  <c:v>3.244822756517721</c:v>
                </c:pt>
                <c:pt idx="11">
                  <c:v>0.60581830201562803</c:v>
                </c:pt>
                <c:pt idx="12">
                  <c:v>0.23675469422737289</c:v>
                </c:pt>
                <c:pt idx="13">
                  <c:v>1.5872028067039645</c:v>
                </c:pt>
                <c:pt idx="14">
                  <c:v>0.11134051519984674</c:v>
                </c:pt>
                <c:pt idx="15">
                  <c:v>2.399955623442554E-2</c:v>
                </c:pt>
                <c:pt idx="16">
                  <c:v>6.0592955847570623E-3</c:v>
                </c:pt>
                <c:pt idx="17">
                  <c:v>9.5462719580790799E-3</c:v>
                </c:pt>
                <c:pt idx="18">
                  <c:v>6.0361526128418788E-2</c:v>
                </c:pt>
                <c:pt idx="19">
                  <c:v>0</c:v>
                </c:pt>
                <c:pt idx="20">
                  <c:v>0.13388759429883046</c:v>
                </c:pt>
                <c:pt idx="21">
                  <c:v>0.10661402056951524</c:v>
                </c:pt>
                <c:pt idx="22">
                  <c:v>0.11582911307893694</c:v>
                </c:pt>
                <c:pt idx="23">
                  <c:v>0.36598202521589024</c:v>
                </c:pt>
                <c:pt idx="24">
                  <c:v>8.2946149475771072E-2</c:v>
                </c:pt>
                <c:pt idx="25">
                  <c:v>0.24321125255306789</c:v>
                </c:pt>
                <c:pt idx="26">
                  <c:v>2.3642361662924904</c:v>
                </c:pt>
                <c:pt idx="27">
                  <c:v>1.081634647134138</c:v>
                </c:pt>
                <c:pt idx="28">
                  <c:v>0.44054520050946805</c:v>
                </c:pt>
                <c:pt idx="29">
                  <c:v>4.102685763788112</c:v>
                </c:pt>
                <c:pt idx="30">
                  <c:v>1.2879742437110948</c:v>
                </c:pt>
                <c:pt idx="31">
                  <c:v>1.0729144464828703E-2</c:v>
                </c:pt>
                <c:pt idx="32">
                  <c:v>2.7031541188829888E-2</c:v>
                </c:pt>
                <c:pt idx="33">
                  <c:v>3.7770424035305844E-3</c:v>
                </c:pt>
                <c:pt idx="34">
                  <c:v>0.15053189935164057</c:v>
                </c:pt>
                <c:pt idx="35">
                  <c:v>6.7930898285235468</c:v>
                </c:pt>
                <c:pt idx="36">
                  <c:v>2.4277706842402581E-2</c:v>
                </c:pt>
                <c:pt idx="37">
                  <c:v>0.1603083936829087</c:v>
                </c:pt>
                <c:pt idx="38">
                  <c:v>4.3508232479043008E-2</c:v>
                </c:pt>
              </c:numCache>
            </c:numRef>
          </c:val>
          <c:extLst>
            <c:ext xmlns:c16="http://schemas.microsoft.com/office/drawing/2014/chart" uri="{C3380CC4-5D6E-409C-BE32-E72D297353CC}">
              <c16:uniqueId val="{00000000-338A-49E1-9BEE-0F65C4B2F20F}"/>
            </c:ext>
          </c:extLst>
        </c:ser>
        <c:ser>
          <c:idx val="1"/>
          <c:order val="1"/>
          <c:tx>
            <c:strRef>
              <c:f>'波及ｸﾞﾗﾌ（億円）'!$C$46</c:f>
              <c:strCache>
                <c:ptCount val="1"/>
                <c:pt idx="0">
                  <c:v>　「二次波及⑲」</c:v>
                </c:pt>
              </c:strCache>
            </c:strRef>
          </c:tx>
          <c:spPr>
            <a:solidFill>
              <a:srgbClr val="FFCCCC"/>
            </a:solidFill>
            <a:ln w="12700">
              <a:solidFill>
                <a:schemeClr val="tx1"/>
              </a:solidFill>
              <a:prstDash val="solid"/>
            </a:ln>
          </c:spPr>
          <c:invertIfNegative val="0"/>
          <c:cat>
            <c:strRef>
              <c:f>'波及ｸﾞﾗﾌ（億円）'!$D$47:$D$85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'波及ｸﾞﾗﾌ（億円）'!$F$47:$F$85</c:f>
              <c:numCache>
                <c:formatCode>0.00_ </c:formatCode>
                <c:ptCount val="39"/>
                <c:pt idx="0">
                  <c:v>0.24518952316170431</c:v>
                </c:pt>
                <c:pt idx="1">
                  <c:v>1.703412137081493E-2</c:v>
                </c:pt>
                <c:pt idx="2">
                  <c:v>3.3089032501394652E-2</c:v>
                </c:pt>
                <c:pt idx="3">
                  <c:v>1.2050129263272594E-2</c:v>
                </c:pt>
                <c:pt idx="4">
                  <c:v>0.3216745157702004</c:v>
                </c:pt>
                <c:pt idx="5">
                  <c:v>1.2340613240654786E-2</c:v>
                </c:pt>
                <c:pt idx="6">
                  <c:v>1.970902692782224E-2</c:v>
                </c:pt>
                <c:pt idx="7">
                  <c:v>1.5528402561555715E-2</c:v>
                </c:pt>
                <c:pt idx="8">
                  <c:v>3.0099364278192584E-2</c:v>
                </c:pt>
                <c:pt idx="9">
                  <c:v>1.3917760486776148E-2</c:v>
                </c:pt>
                <c:pt idx="10">
                  <c:v>1.2825004358574388E-2</c:v>
                </c:pt>
                <c:pt idx="11">
                  <c:v>3.2998196413253794E-3</c:v>
                </c:pt>
                <c:pt idx="12">
                  <c:v>5.5789224061753529E-3</c:v>
                </c:pt>
                <c:pt idx="13">
                  <c:v>1.0133179365290495E-2</c:v>
                </c:pt>
                <c:pt idx="14">
                  <c:v>1.9930626877776043E-3</c:v>
                </c:pt>
                <c:pt idx="15">
                  <c:v>2.6355705117797326E-3</c:v>
                </c:pt>
                <c:pt idx="16">
                  <c:v>3.7244602546832924E-3</c:v>
                </c:pt>
                <c:pt idx="17">
                  <c:v>2.6015975913175151E-3</c:v>
                </c:pt>
                <c:pt idx="18">
                  <c:v>2.1628721689335075E-2</c:v>
                </c:pt>
                <c:pt idx="19">
                  <c:v>0</c:v>
                </c:pt>
                <c:pt idx="20">
                  <c:v>0.18799008705158499</c:v>
                </c:pt>
                <c:pt idx="21">
                  <c:v>6.2896980197929386E-2</c:v>
                </c:pt>
                <c:pt idx="22">
                  <c:v>6.9485967264123483E-2</c:v>
                </c:pt>
                <c:pt idx="23">
                  <c:v>0.40278199058787012</c:v>
                </c:pt>
                <c:pt idx="24">
                  <c:v>0.1800483478225807</c:v>
                </c:pt>
                <c:pt idx="25">
                  <c:v>9.4184938696517492E-2</c:v>
                </c:pt>
                <c:pt idx="26">
                  <c:v>1.8225253441004921</c:v>
                </c:pt>
                <c:pt idx="27">
                  <c:v>1.4480583995533505</c:v>
                </c:pt>
                <c:pt idx="28">
                  <c:v>4.4040721848670339</c:v>
                </c:pt>
                <c:pt idx="29">
                  <c:v>1.0284823583044713</c:v>
                </c:pt>
                <c:pt idx="30">
                  <c:v>1.3430335620991776</c:v>
                </c:pt>
                <c:pt idx="31">
                  <c:v>0.14688687995453908</c:v>
                </c:pt>
                <c:pt idx="32">
                  <c:v>0.37104746610570605</c:v>
                </c:pt>
                <c:pt idx="33">
                  <c:v>1.6358062901379333</c:v>
                </c:pt>
                <c:pt idx="34">
                  <c:v>0.53802356526484119</c:v>
                </c:pt>
                <c:pt idx="35">
                  <c:v>0.78954986239435265</c:v>
                </c:pt>
                <c:pt idx="36">
                  <c:v>1.6017801843628776</c:v>
                </c:pt>
                <c:pt idx="37">
                  <c:v>2.8662254255291415E-2</c:v>
                </c:pt>
                <c:pt idx="38">
                  <c:v>2.243309755127106E-3</c:v>
                </c:pt>
              </c:numCache>
            </c:numRef>
          </c:val>
          <c:extLst>
            <c:ext xmlns:c16="http://schemas.microsoft.com/office/drawing/2014/chart" uri="{C3380CC4-5D6E-409C-BE32-E72D297353CC}">
              <c16:uniqueId val="{00000001-338A-49E1-9BEE-0F65C4B2F20F}"/>
            </c:ext>
          </c:extLst>
        </c:ser>
        <c:dLbls>
          <c:showLegendKey val="0"/>
          <c:showVal val="0"/>
          <c:showCatName val="0"/>
          <c:showSerName val="0"/>
          <c:showPercent val="0"/>
          <c:showBubbleSize val="0"/>
        </c:dLbls>
        <c:gapWidth val="50"/>
        <c:overlap val="100"/>
        <c:axId val="73177736"/>
        <c:axId val="73178128"/>
      </c:barChart>
      <c:catAx>
        <c:axId val="73177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73178128"/>
        <c:crosses val="autoZero"/>
        <c:auto val="1"/>
        <c:lblAlgn val="ctr"/>
        <c:lblOffset val="100"/>
        <c:tickLblSkip val="1"/>
        <c:tickMarkSkip val="1"/>
        <c:noMultiLvlLbl val="0"/>
      </c:catAx>
      <c:valAx>
        <c:axId val="73178128"/>
        <c:scaling>
          <c:orientation val="minMax"/>
          <c:min val="0"/>
        </c:scaling>
        <c:delete val="0"/>
        <c:axPos val="l"/>
        <c:majorGridlines>
          <c:spPr>
            <a:ln w="3175">
              <a:solidFill>
                <a:srgbClr val="000000"/>
              </a:solidFill>
              <a:prstDash val="solid"/>
            </a:ln>
          </c:spPr>
        </c:majorGridlines>
        <c:title>
          <c:tx>
            <c:strRef>
              <c:f>'波及ｸﾞﾗﾌ（億円）'!$F$45</c:f>
              <c:strCache>
                <c:ptCount val="1"/>
                <c:pt idx="0">
                  <c:v>（単位：億円）</c:v>
                </c:pt>
              </c:strCache>
            </c:strRef>
          </c:tx>
          <c:layout>
            <c:manualLayout>
              <c:xMode val="edge"/>
              <c:yMode val="edge"/>
              <c:x val="2.7276446559288004E-3"/>
              <c:y val="4.255576047383979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7736"/>
        <c:crosses val="autoZero"/>
        <c:crossBetween val="between"/>
      </c:valAx>
      <c:spPr>
        <a:noFill/>
        <a:ln w="12700">
          <a:solidFill>
            <a:srgbClr val="808080"/>
          </a:solidFill>
          <a:prstDash val="solid"/>
        </a:ln>
      </c:spPr>
    </c:plotArea>
    <c:legend>
      <c:legendPos val="r"/>
      <c:layout>
        <c:manualLayout>
          <c:xMode val="edge"/>
          <c:yMode val="edge"/>
          <c:x val="0.78750933111778298"/>
          <c:y val="7.4447917011776052E-4"/>
          <c:w val="0.15507556159796576"/>
          <c:h val="5.1120657603634045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&amp;C&amp;F&amp;A</c:oddFooter>
    </c:headerFooter>
    <c:pageMargins b="0.56000000000000005" l="0.25" r="0.24" t="0.33" header="0.28000000000000003" footer="0.3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886940125264125"/>
          <c:y val="9.7748465202533437E-4"/>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083094624032189E-2"/>
          <c:y val="6.3718217524757731E-2"/>
          <c:w val="0.86903105608448383"/>
          <c:h val="0.69929279181703863"/>
        </c:manualLayout>
      </c:layout>
      <c:barChart>
        <c:barDir val="col"/>
        <c:grouping val="stacked"/>
        <c:varyColors val="0"/>
        <c:ser>
          <c:idx val="0"/>
          <c:order val="0"/>
          <c:tx>
            <c:strRef>
              <c:f>'波及ｸﾞﾗﾌ（億円）'!$B$3</c:f>
              <c:strCache>
                <c:ptCount val="1"/>
                <c:pt idx="0">
                  <c:v>　「直接③」＋「一次波及⑫」</c:v>
                </c:pt>
              </c:strCache>
            </c:strRef>
          </c:tx>
          <c:spPr>
            <a:solidFill>
              <a:srgbClr val="CCFFCC"/>
            </a:solidFill>
            <a:ln w="12700">
              <a:solidFill>
                <a:schemeClr val="tx1"/>
              </a:solidFill>
              <a:prstDash val="solid"/>
            </a:ln>
          </c:spPr>
          <c:invertIfNegative val="0"/>
          <c:cat>
            <c:strRef>
              <c:f>'波及ｸﾞﾗﾌ（千円）'!$A$4:$A$42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'波及ｸﾞﾗﾌ（千円）'!$B$4:$B$42</c:f>
              <c:numCache>
                <c:formatCode>#,##0_ </c:formatCode>
                <c:ptCount val="39"/>
                <c:pt idx="0">
                  <c:v>8798.1394167298404</c:v>
                </c:pt>
                <c:pt idx="1">
                  <c:v>4190.4658937892336</c:v>
                </c:pt>
                <c:pt idx="2">
                  <c:v>27.938290935224316</c:v>
                </c:pt>
                <c:pt idx="3">
                  <c:v>12006.144501522816</c:v>
                </c:pt>
                <c:pt idx="4">
                  <c:v>400.06583898974105</c:v>
                </c:pt>
                <c:pt idx="5">
                  <c:v>1174.5907379219984</c:v>
                </c:pt>
                <c:pt idx="6">
                  <c:v>48018.163557705237</c:v>
                </c:pt>
                <c:pt idx="7">
                  <c:v>2341.3868771226471</c:v>
                </c:pt>
                <c:pt idx="8">
                  <c:v>9580.8008480588196</c:v>
                </c:pt>
                <c:pt idx="9">
                  <c:v>13621.484895803751</c:v>
                </c:pt>
                <c:pt idx="10">
                  <c:v>324482.2756517721</c:v>
                </c:pt>
                <c:pt idx="11">
                  <c:v>60581.830201562807</c:v>
                </c:pt>
                <c:pt idx="12">
                  <c:v>23675.469422737289</c:v>
                </c:pt>
                <c:pt idx="13">
                  <c:v>158720.28067039646</c:v>
                </c:pt>
                <c:pt idx="14">
                  <c:v>11134.051519984674</c:v>
                </c:pt>
                <c:pt idx="15">
                  <c:v>2399.955623442554</c:v>
                </c:pt>
                <c:pt idx="16">
                  <c:v>605.92955847570624</c:v>
                </c:pt>
                <c:pt idx="17">
                  <c:v>954.62719580790792</c:v>
                </c:pt>
                <c:pt idx="18">
                  <c:v>6036.1526128418791</c:v>
                </c:pt>
                <c:pt idx="19">
                  <c:v>0</c:v>
                </c:pt>
                <c:pt idx="20">
                  <c:v>13388.759429883046</c:v>
                </c:pt>
                <c:pt idx="21">
                  <c:v>10661.402056951525</c:v>
                </c:pt>
                <c:pt idx="22">
                  <c:v>10011582.911307894</c:v>
                </c:pt>
                <c:pt idx="23">
                  <c:v>36598.202521589024</c:v>
                </c:pt>
                <c:pt idx="24">
                  <c:v>8294.6149475771072</c:v>
                </c:pt>
                <c:pt idx="25">
                  <c:v>24321.12525530679</c:v>
                </c:pt>
                <c:pt idx="26">
                  <c:v>236423.61662924907</c:v>
                </c:pt>
                <c:pt idx="27">
                  <c:v>108163.46471341381</c:v>
                </c:pt>
                <c:pt idx="28">
                  <c:v>44054.520050946805</c:v>
                </c:pt>
                <c:pt idx="29">
                  <c:v>410268.57637881121</c:v>
                </c:pt>
                <c:pt idx="30">
                  <c:v>128797.42437110948</c:v>
                </c:pt>
                <c:pt idx="31">
                  <c:v>1072.9144464828703</c:v>
                </c:pt>
                <c:pt idx="32">
                  <c:v>2703.1541188829888</c:v>
                </c:pt>
                <c:pt idx="33">
                  <c:v>377.70424035305842</c:v>
                </c:pt>
                <c:pt idx="34">
                  <c:v>15053.189935164059</c:v>
                </c:pt>
                <c:pt idx="35">
                  <c:v>679308.98285235465</c:v>
                </c:pt>
                <c:pt idx="36">
                  <c:v>2427.7706842402581</c:v>
                </c:pt>
                <c:pt idx="37">
                  <c:v>16030.839368290868</c:v>
                </c:pt>
                <c:pt idx="38">
                  <c:v>4350.8232479043008</c:v>
                </c:pt>
              </c:numCache>
            </c:numRef>
          </c:val>
          <c:extLst>
            <c:ext xmlns:c16="http://schemas.microsoft.com/office/drawing/2014/chart" uri="{C3380CC4-5D6E-409C-BE32-E72D297353CC}">
              <c16:uniqueId val="{00000000-16DE-4B2D-ABA4-C04FB3157684}"/>
            </c:ext>
          </c:extLst>
        </c:ser>
        <c:ser>
          <c:idx val="1"/>
          <c:order val="1"/>
          <c:tx>
            <c:strRef>
              <c:f>'波及ｸﾞﾗﾌ（億円）'!$C$3</c:f>
              <c:strCache>
                <c:ptCount val="1"/>
                <c:pt idx="0">
                  <c:v>　「二次波及⑲」</c:v>
                </c:pt>
              </c:strCache>
            </c:strRef>
          </c:tx>
          <c:spPr>
            <a:solidFill>
              <a:srgbClr val="FFCCCC"/>
            </a:solidFill>
            <a:ln w="12700">
              <a:solidFill>
                <a:schemeClr val="tx1"/>
              </a:solidFill>
              <a:prstDash val="solid"/>
            </a:ln>
          </c:spPr>
          <c:invertIfNegative val="0"/>
          <c:cat>
            <c:strRef>
              <c:f>'波及ｸﾞﾗﾌ（千円）'!$A$4:$A$42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'波及ｸﾞﾗﾌ（千円）'!$C$4:$C$42</c:f>
              <c:numCache>
                <c:formatCode>#,##0_ </c:formatCode>
                <c:ptCount val="39"/>
                <c:pt idx="0">
                  <c:v>24518.952316170431</c:v>
                </c:pt>
                <c:pt idx="1">
                  <c:v>1703.412137081493</c:v>
                </c:pt>
                <c:pt idx="2">
                  <c:v>3308.9032501394654</c:v>
                </c:pt>
                <c:pt idx="3">
                  <c:v>1205.0129263272595</c:v>
                </c:pt>
                <c:pt idx="4">
                  <c:v>32167.451577020041</c:v>
                </c:pt>
                <c:pt idx="5">
                  <c:v>1234.0613240654786</c:v>
                </c:pt>
                <c:pt idx="6">
                  <c:v>1970.902692782224</c:v>
                </c:pt>
                <c:pt idx="7">
                  <c:v>1552.8402561555715</c:v>
                </c:pt>
                <c:pt idx="8">
                  <c:v>3009.9364278192584</c:v>
                </c:pt>
                <c:pt idx="9">
                  <c:v>1391.7760486776149</c:v>
                </c:pt>
                <c:pt idx="10">
                  <c:v>1282.5004358574388</c:v>
                </c:pt>
                <c:pt idx="11">
                  <c:v>329.98196413253794</c:v>
                </c:pt>
                <c:pt idx="12">
                  <c:v>557.89224061753532</c:v>
                </c:pt>
                <c:pt idx="13">
                  <c:v>1013.3179365290495</c:v>
                </c:pt>
                <c:pt idx="14">
                  <c:v>199.30626877776041</c:v>
                </c:pt>
                <c:pt idx="15">
                  <c:v>263.55705117797328</c:v>
                </c:pt>
                <c:pt idx="16">
                  <c:v>372.44602546832925</c:v>
                </c:pt>
                <c:pt idx="17">
                  <c:v>260.15975913175151</c:v>
                </c:pt>
                <c:pt idx="18">
                  <c:v>2162.8721689335075</c:v>
                </c:pt>
                <c:pt idx="19">
                  <c:v>0</c:v>
                </c:pt>
                <c:pt idx="20">
                  <c:v>18799.0087051585</c:v>
                </c:pt>
                <c:pt idx="21">
                  <c:v>6289.6980197929388</c:v>
                </c:pt>
                <c:pt idx="22">
                  <c:v>6948.5967264123483</c:v>
                </c:pt>
                <c:pt idx="23">
                  <c:v>40278.19905878701</c:v>
                </c:pt>
                <c:pt idx="24">
                  <c:v>18004.834782258069</c:v>
                </c:pt>
                <c:pt idx="25">
                  <c:v>9418.4938696517493</c:v>
                </c:pt>
                <c:pt idx="26">
                  <c:v>182252.53441004921</c:v>
                </c:pt>
                <c:pt idx="27">
                  <c:v>144805.83995533505</c:v>
                </c:pt>
                <c:pt idx="28">
                  <c:v>440407.21848670341</c:v>
                </c:pt>
                <c:pt idx="29">
                  <c:v>102848.23583044713</c:v>
                </c:pt>
                <c:pt idx="30">
                  <c:v>134303.35620991775</c:v>
                </c:pt>
                <c:pt idx="31">
                  <c:v>14688.687995453909</c:v>
                </c:pt>
                <c:pt idx="32">
                  <c:v>37104.746610570604</c:v>
                </c:pt>
                <c:pt idx="33">
                  <c:v>163580.62901379334</c:v>
                </c:pt>
                <c:pt idx="34">
                  <c:v>53802.356526484124</c:v>
                </c:pt>
                <c:pt idx="35">
                  <c:v>78954.986239435268</c:v>
                </c:pt>
                <c:pt idx="36">
                  <c:v>160178.01843628776</c:v>
                </c:pt>
                <c:pt idx="37">
                  <c:v>2866.2254255291414</c:v>
                </c:pt>
                <c:pt idx="38">
                  <c:v>224.33097551271058</c:v>
                </c:pt>
              </c:numCache>
            </c:numRef>
          </c:val>
          <c:extLst>
            <c:ext xmlns:c16="http://schemas.microsoft.com/office/drawing/2014/chart" uri="{C3380CC4-5D6E-409C-BE32-E72D297353CC}">
              <c16:uniqueId val="{00000001-16DE-4B2D-ABA4-C04FB3157684}"/>
            </c:ext>
          </c:extLst>
        </c:ser>
        <c:dLbls>
          <c:showLegendKey val="0"/>
          <c:showVal val="0"/>
          <c:showCatName val="0"/>
          <c:showSerName val="0"/>
          <c:showPercent val="0"/>
          <c:showBubbleSize val="0"/>
        </c:dLbls>
        <c:gapWidth val="50"/>
        <c:overlap val="100"/>
        <c:axId val="73179304"/>
        <c:axId val="293349016"/>
      </c:barChart>
      <c:catAx>
        <c:axId val="73179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293349016"/>
        <c:crosses val="autoZero"/>
        <c:auto val="1"/>
        <c:lblAlgn val="ctr"/>
        <c:lblOffset val="100"/>
        <c:tickLblSkip val="1"/>
        <c:tickMarkSkip val="1"/>
        <c:noMultiLvlLbl val="0"/>
      </c:catAx>
      <c:valAx>
        <c:axId val="293349016"/>
        <c:scaling>
          <c:orientation val="minMax"/>
          <c:min val="0"/>
        </c:scaling>
        <c:delete val="0"/>
        <c:axPos val="l"/>
        <c:majorGridlines>
          <c:spPr>
            <a:ln w="3175">
              <a:solidFill>
                <a:srgbClr val="000000"/>
              </a:solidFill>
              <a:prstDash val="solid"/>
            </a:ln>
          </c:spPr>
        </c:majorGridlines>
        <c:title>
          <c:tx>
            <c:strRef>
              <c:f>'波及ｸﾞﾗﾌ（千円）'!$C$2</c:f>
              <c:strCache>
                <c:ptCount val="1"/>
                <c:pt idx="0">
                  <c:v>（単位：千円）</c:v>
                </c:pt>
              </c:strCache>
            </c:strRef>
          </c:tx>
          <c:layout>
            <c:manualLayout>
              <c:xMode val="edge"/>
              <c:yMode val="edge"/>
              <c:x val="1.763678457160364E-4"/>
              <c:y val="1.047027241252963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9304"/>
        <c:crosses val="autoZero"/>
        <c:crossBetween val="between"/>
      </c:valAx>
      <c:spPr>
        <a:noFill/>
        <a:ln w="12700">
          <a:solidFill>
            <a:srgbClr val="808080"/>
          </a:solidFill>
          <a:prstDash val="solid"/>
        </a:ln>
      </c:spPr>
    </c:plotArea>
    <c:legend>
      <c:legendPos val="r"/>
      <c:layout>
        <c:manualLayout>
          <c:xMode val="edge"/>
          <c:yMode val="edge"/>
          <c:x val="0.72508245133618232"/>
          <c:y val="1.2294830667534079E-3"/>
          <c:w val="0.21710338554251118"/>
          <c:h val="5.7393573666539549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2" l="0.2" r="0.2" t="0.28999999999999998" header="0.2" footer="0.25"/>
    <c:pageSetup paperSize="8"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435387123372168"/>
          <c:y val="3.1658034330561412E-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70690466480534E-2"/>
          <c:y val="6.0997723131272094E-2"/>
          <c:w val="0.8687640618627851"/>
          <c:h val="0.70848731698409917"/>
        </c:manualLayout>
      </c:layout>
      <c:barChart>
        <c:barDir val="col"/>
        <c:grouping val="stacked"/>
        <c:varyColors val="0"/>
        <c:ser>
          <c:idx val="0"/>
          <c:order val="0"/>
          <c:tx>
            <c:strRef>
              <c:f>'波及ｸﾞﾗﾌ（億円）'!$B$46</c:f>
              <c:strCache>
                <c:ptCount val="1"/>
                <c:pt idx="0">
                  <c:v>　「一次波及⑫」</c:v>
                </c:pt>
              </c:strCache>
            </c:strRef>
          </c:tx>
          <c:spPr>
            <a:solidFill>
              <a:srgbClr val="CCFFCC"/>
            </a:solidFill>
            <a:ln w="12700">
              <a:solidFill>
                <a:srgbClr val="000000"/>
              </a:solidFill>
              <a:prstDash val="solid"/>
            </a:ln>
          </c:spPr>
          <c:invertIfNegative val="0"/>
          <c:cat>
            <c:strRef>
              <c:f>'波及ｸﾞﾗﾌ（千円）'!$A$47:$A$85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'波及ｸﾞﾗﾌ（千円）'!$B$47:$B$85</c:f>
              <c:numCache>
                <c:formatCode>#,##0_ </c:formatCode>
                <c:ptCount val="39"/>
                <c:pt idx="0">
                  <c:v>8798.1394167298404</c:v>
                </c:pt>
                <c:pt idx="1">
                  <c:v>4190.4658937892336</c:v>
                </c:pt>
                <c:pt idx="2">
                  <c:v>27.938290935224316</c:v>
                </c:pt>
                <c:pt idx="3">
                  <c:v>12006.144501522816</c:v>
                </c:pt>
                <c:pt idx="4">
                  <c:v>400.06583898974105</c:v>
                </c:pt>
                <c:pt idx="5">
                  <c:v>1174.5907379219984</c:v>
                </c:pt>
                <c:pt idx="6">
                  <c:v>48018.163557705237</c:v>
                </c:pt>
                <c:pt idx="7">
                  <c:v>2341.3868771226471</c:v>
                </c:pt>
                <c:pt idx="8">
                  <c:v>9580.8008480588196</c:v>
                </c:pt>
                <c:pt idx="9">
                  <c:v>13621.484895803751</c:v>
                </c:pt>
                <c:pt idx="10">
                  <c:v>324482.2756517721</c:v>
                </c:pt>
                <c:pt idx="11">
                  <c:v>60581.830201562807</c:v>
                </c:pt>
                <c:pt idx="12">
                  <c:v>23675.469422737289</c:v>
                </c:pt>
                <c:pt idx="13">
                  <c:v>158720.28067039646</c:v>
                </c:pt>
                <c:pt idx="14">
                  <c:v>11134.051519984674</c:v>
                </c:pt>
                <c:pt idx="15">
                  <c:v>2399.955623442554</c:v>
                </c:pt>
                <c:pt idx="16">
                  <c:v>605.92955847570624</c:v>
                </c:pt>
                <c:pt idx="17">
                  <c:v>954.62719580790792</c:v>
                </c:pt>
                <c:pt idx="18">
                  <c:v>6036.1526128418791</c:v>
                </c:pt>
                <c:pt idx="19">
                  <c:v>0</c:v>
                </c:pt>
                <c:pt idx="20">
                  <c:v>13388.759429883046</c:v>
                </c:pt>
                <c:pt idx="21">
                  <c:v>10661.402056951525</c:v>
                </c:pt>
                <c:pt idx="22">
                  <c:v>11582.911307893693</c:v>
                </c:pt>
                <c:pt idx="23">
                  <c:v>36598.202521589024</c:v>
                </c:pt>
                <c:pt idx="24">
                  <c:v>8294.6149475771072</c:v>
                </c:pt>
                <c:pt idx="25">
                  <c:v>24321.12525530679</c:v>
                </c:pt>
                <c:pt idx="26">
                  <c:v>236423.61662924907</c:v>
                </c:pt>
                <c:pt idx="27">
                  <c:v>108163.46471341381</c:v>
                </c:pt>
                <c:pt idx="28">
                  <c:v>44054.520050946805</c:v>
                </c:pt>
                <c:pt idx="29">
                  <c:v>410268.57637881121</c:v>
                </c:pt>
                <c:pt idx="30">
                  <c:v>128797.42437110948</c:v>
                </c:pt>
                <c:pt idx="31">
                  <c:v>1072.9144464828703</c:v>
                </c:pt>
                <c:pt idx="32">
                  <c:v>2703.1541188829888</c:v>
                </c:pt>
                <c:pt idx="33">
                  <c:v>377.70424035305842</c:v>
                </c:pt>
                <c:pt idx="34">
                  <c:v>15053.189935164059</c:v>
                </c:pt>
                <c:pt idx="35">
                  <c:v>679308.98285235465</c:v>
                </c:pt>
                <c:pt idx="36">
                  <c:v>2427.7706842402581</c:v>
                </c:pt>
                <c:pt idx="37">
                  <c:v>16030.839368290868</c:v>
                </c:pt>
                <c:pt idx="38">
                  <c:v>4350.8232479043008</c:v>
                </c:pt>
              </c:numCache>
            </c:numRef>
          </c:val>
          <c:extLst>
            <c:ext xmlns:c16="http://schemas.microsoft.com/office/drawing/2014/chart" uri="{C3380CC4-5D6E-409C-BE32-E72D297353CC}">
              <c16:uniqueId val="{00000000-7375-4BCA-936D-0BCA4C9C5368}"/>
            </c:ext>
          </c:extLst>
        </c:ser>
        <c:ser>
          <c:idx val="1"/>
          <c:order val="1"/>
          <c:tx>
            <c:strRef>
              <c:f>'波及ｸﾞﾗﾌ（億円）'!$C$46</c:f>
              <c:strCache>
                <c:ptCount val="1"/>
                <c:pt idx="0">
                  <c:v>　「二次波及⑲」</c:v>
                </c:pt>
              </c:strCache>
            </c:strRef>
          </c:tx>
          <c:spPr>
            <a:solidFill>
              <a:srgbClr val="FFCCCC"/>
            </a:solidFill>
            <a:ln w="12700">
              <a:solidFill>
                <a:schemeClr val="tx1"/>
              </a:solidFill>
              <a:prstDash val="solid"/>
            </a:ln>
          </c:spPr>
          <c:invertIfNegative val="0"/>
          <c:cat>
            <c:strRef>
              <c:f>'波及ｸﾞﾗﾌ（千円）'!$A$47:$A$85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'波及ｸﾞﾗﾌ（千円）'!$C$47:$C$85</c:f>
              <c:numCache>
                <c:formatCode>#,##0_ </c:formatCode>
                <c:ptCount val="39"/>
                <c:pt idx="0">
                  <c:v>24518.952316170431</c:v>
                </c:pt>
                <c:pt idx="1">
                  <c:v>1703.412137081493</c:v>
                </c:pt>
                <c:pt idx="2">
                  <c:v>3308.9032501394654</c:v>
                </c:pt>
                <c:pt idx="3">
                  <c:v>1205.0129263272595</c:v>
                </c:pt>
                <c:pt idx="4">
                  <c:v>32167.451577020041</c:v>
                </c:pt>
                <c:pt idx="5">
                  <c:v>1234.0613240654786</c:v>
                </c:pt>
                <c:pt idx="6">
                  <c:v>1970.902692782224</c:v>
                </c:pt>
                <c:pt idx="7">
                  <c:v>1552.8402561555715</c:v>
                </c:pt>
                <c:pt idx="8">
                  <c:v>3009.9364278192584</c:v>
                </c:pt>
                <c:pt idx="9">
                  <c:v>1391.7760486776149</c:v>
                </c:pt>
                <c:pt idx="10">
                  <c:v>1282.5004358574388</c:v>
                </c:pt>
                <c:pt idx="11">
                  <c:v>329.98196413253794</c:v>
                </c:pt>
                <c:pt idx="12">
                  <c:v>557.89224061753532</c:v>
                </c:pt>
                <c:pt idx="13">
                  <c:v>1013.3179365290495</c:v>
                </c:pt>
                <c:pt idx="14">
                  <c:v>199.30626877776041</c:v>
                </c:pt>
                <c:pt idx="15">
                  <c:v>263.55705117797328</c:v>
                </c:pt>
                <c:pt idx="16">
                  <c:v>372.44602546832925</c:v>
                </c:pt>
                <c:pt idx="17">
                  <c:v>260.15975913175151</c:v>
                </c:pt>
                <c:pt idx="18">
                  <c:v>2162.8721689335075</c:v>
                </c:pt>
                <c:pt idx="19">
                  <c:v>0</c:v>
                </c:pt>
                <c:pt idx="20">
                  <c:v>18799.0087051585</c:v>
                </c:pt>
                <c:pt idx="21">
                  <c:v>6289.6980197929388</c:v>
                </c:pt>
                <c:pt idx="22">
                  <c:v>6948.5967264123483</c:v>
                </c:pt>
                <c:pt idx="23">
                  <c:v>40278.19905878701</c:v>
                </c:pt>
                <c:pt idx="24">
                  <c:v>18004.834782258069</c:v>
                </c:pt>
                <c:pt idx="25">
                  <c:v>9418.4938696517493</c:v>
                </c:pt>
                <c:pt idx="26">
                  <c:v>182252.53441004921</c:v>
                </c:pt>
                <c:pt idx="27">
                  <c:v>144805.83995533505</c:v>
                </c:pt>
                <c:pt idx="28">
                  <c:v>440407.21848670341</c:v>
                </c:pt>
                <c:pt idx="29">
                  <c:v>102848.23583044713</c:v>
                </c:pt>
                <c:pt idx="30">
                  <c:v>134303.35620991775</c:v>
                </c:pt>
                <c:pt idx="31">
                  <c:v>14688.687995453909</c:v>
                </c:pt>
                <c:pt idx="32">
                  <c:v>37104.746610570604</c:v>
                </c:pt>
                <c:pt idx="33">
                  <c:v>163580.62901379334</c:v>
                </c:pt>
                <c:pt idx="34">
                  <c:v>53802.356526484124</c:v>
                </c:pt>
                <c:pt idx="35">
                  <c:v>78954.986239435268</c:v>
                </c:pt>
                <c:pt idx="36">
                  <c:v>160178.01843628776</c:v>
                </c:pt>
                <c:pt idx="37">
                  <c:v>2866.2254255291414</c:v>
                </c:pt>
                <c:pt idx="38">
                  <c:v>224.33097551271058</c:v>
                </c:pt>
              </c:numCache>
            </c:numRef>
          </c:val>
          <c:extLst>
            <c:ext xmlns:c16="http://schemas.microsoft.com/office/drawing/2014/chart" uri="{C3380CC4-5D6E-409C-BE32-E72D297353CC}">
              <c16:uniqueId val="{00000001-7375-4BCA-936D-0BCA4C9C5368}"/>
            </c:ext>
          </c:extLst>
        </c:ser>
        <c:dLbls>
          <c:showLegendKey val="0"/>
          <c:showVal val="0"/>
          <c:showCatName val="0"/>
          <c:showSerName val="0"/>
          <c:showPercent val="0"/>
          <c:showBubbleSize val="0"/>
        </c:dLbls>
        <c:gapWidth val="50"/>
        <c:overlap val="100"/>
        <c:axId val="353517600"/>
        <c:axId val="353517208"/>
      </c:barChart>
      <c:catAx>
        <c:axId val="353517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353517208"/>
        <c:crosses val="autoZero"/>
        <c:auto val="1"/>
        <c:lblAlgn val="ctr"/>
        <c:lblOffset val="100"/>
        <c:tickLblSkip val="1"/>
        <c:tickMarkSkip val="1"/>
        <c:noMultiLvlLbl val="0"/>
      </c:catAx>
      <c:valAx>
        <c:axId val="353517208"/>
        <c:scaling>
          <c:orientation val="minMax"/>
          <c:min val="0"/>
        </c:scaling>
        <c:delete val="0"/>
        <c:axPos val="l"/>
        <c:majorGridlines>
          <c:spPr>
            <a:ln w="3175">
              <a:solidFill>
                <a:srgbClr val="000000"/>
              </a:solidFill>
              <a:prstDash val="solid"/>
            </a:ln>
          </c:spPr>
        </c:majorGridlines>
        <c:title>
          <c:tx>
            <c:strRef>
              <c:f>'波及ｸﾞﾗﾌ（千円）'!$C$45</c:f>
              <c:strCache>
                <c:ptCount val="1"/>
                <c:pt idx="0">
                  <c:v>（単位：千円）</c:v>
                </c:pt>
              </c:strCache>
            </c:strRef>
          </c:tx>
          <c:layout>
            <c:manualLayout>
              <c:xMode val="edge"/>
              <c:yMode val="edge"/>
              <c:x val="2.7276446559288004E-3"/>
              <c:y val="4.255576047383979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517600"/>
        <c:crosses val="autoZero"/>
        <c:crossBetween val="between"/>
      </c:valAx>
      <c:spPr>
        <a:noFill/>
        <a:ln w="12700">
          <a:solidFill>
            <a:srgbClr val="808080"/>
          </a:solidFill>
          <a:prstDash val="solid"/>
        </a:ln>
      </c:spPr>
    </c:plotArea>
    <c:legend>
      <c:legendPos val="r"/>
      <c:layout>
        <c:manualLayout>
          <c:xMode val="edge"/>
          <c:yMode val="edge"/>
          <c:x val="0.78750933111778298"/>
          <c:y val="7.4447917011776052E-4"/>
          <c:w val="0.15507556159796576"/>
          <c:h val="5.3013660809930314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&amp;C&amp;F&amp;A</c:oddFooter>
    </c:headerFooter>
    <c:pageMargins b="0.56000000000000005" l="0.25" r="0.24" t="0.33" header="0.28000000000000003" footer="0.3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20837;&#21147;!C3"/></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2080;&#26524;&#65288;&#21315;&#20870;&#65289;'!A1"/><Relationship Id="rId1" Type="http://schemas.openxmlformats.org/officeDocument/2006/relationships/hyperlink" Target="#&#20837;&#21147;!A38"/><Relationship Id="rId5" Type="http://schemas.openxmlformats.org/officeDocument/2006/relationships/hyperlink" Target="#'&#32080;&#26524;&#65288;&#20740;&#20870;&#65289;'!A1"/><Relationship Id="rId4" Type="http://schemas.openxmlformats.org/officeDocument/2006/relationships/hyperlink" Target="#&#35500;&#26126;!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7874;&#21450;&#65400;&#65438;&#65431;&#65420;&#65288;&#20740;&#20870;&#65289;'!A1"/><Relationship Id="rId1" Type="http://schemas.openxmlformats.org/officeDocument/2006/relationships/hyperlink" Target="#'&#12501;&#12525;&#12540;&#12481;&#12515;&#12540;&#12488;&#65288;&#20740;&#20870;&#65289;'!A1"/><Relationship Id="rId4" Type="http://schemas.openxmlformats.org/officeDocument/2006/relationships/hyperlink" Target="#&#20837;&#21147;!A1"/></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7874;&#21450;&#65400;&#65438;&#65431;&#65420;&#65288;&#21315;&#20870;&#65289;'!A1"/><Relationship Id="rId1" Type="http://schemas.openxmlformats.org/officeDocument/2006/relationships/hyperlink" Target="#'&#65420;&#65435;&#65392;&#65409;&#65388;&#65392;&#65412;&#65288;&#21315;&#20870;&#65289;'!A1"/><Relationship Id="rId4" Type="http://schemas.openxmlformats.org/officeDocument/2006/relationships/hyperlink" Target="#&#20837;&#21147;!A1"/></Relationships>
</file>

<file path=xl/drawings/_rels/drawing5.xml.rels><?xml version="1.0" encoding="UTF-8" standalone="yes"?>
<Relationships xmlns="http://schemas.openxmlformats.org/package/2006/relationships"><Relationship Id="rId2" Type="http://schemas.openxmlformats.org/officeDocument/2006/relationships/hyperlink" Target="#'&#32080;&#26524;&#65288;&#20740;&#20870;&#65289;'!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32080;&#26524;&#65288;&#21315;&#20870;&#65289;'!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32080;&#26524;&#65288;&#20740;&#20870;&#65289;'!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hyperlink" Target="#'&#32080;&#26524;&#65288;&#21315;&#20870;&#65289;'!A1"/></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3</xdr:col>
      <xdr:colOff>457200</xdr:colOff>
      <xdr:row>4</xdr:row>
      <xdr:rowOff>0</xdr:rowOff>
    </xdr:to>
    <xdr:sp macro="" textlink="">
      <xdr:nvSpPr>
        <xdr:cNvPr id="2" name="AutoShape 1"/>
        <xdr:cNvSpPr>
          <a:spLocks noChangeArrowheads="1"/>
        </xdr:cNvSpPr>
      </xdr:nvSpPr>
      <xdr:spPr bwMode="auto">
        <a:xfrm>
          <a:off x="28575" y="752475"/>
          <a:ext cx="1562100" cy="390525"/>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分析ツールの使い方</a:t>
          </a:r>
        </a:p>
      </xdr:txBody>
    </xdr:sp>
    <xdr:clientData/>
  </xdr:twoCellAnchor>
  <xdr:twoCellAnchor>
    <xdr:from>
      <xdr:col>1</xdr:col>
      <xdr:colOff>38100</xdr:colOff>
      <xdr:row>17</xdr:row>
      <xdr:rowOff>114300</xdr:rowOff>
    </xdr:from>
    <xdr:to>
      <xdr:col>3</xdr:col>
      <xdr:colOff>438150</xdr:colOff>
      <xdr:row>19</xdr:row>
      <xdr:rowOff>133350</xdr:rowOff>
    </xdr:to>
    <xdr:sp macro="" textlink="">
      <xdr:nvSpPr>
        <xdr:cNvPr id="3" name="AutoShape 2"/>
        <xdr:cNvSpPr>
          <a:spLocks noChangeArrowheads="1"/>
        </xdr:cNvSpPr>
      </xdr:nvSpPr>
      <xdr:spPr bwMode="auto">
        <a:xfrm>
          <a:off x="38100" y="3971925"/>
          <a:ext cx="1533525" cy="36195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分析上の注意点</a:t>
          </a:r>
        </a:p>
      </xdr:txBody>
    </xdr:sp>
    <xdr:clientData/>
  </xdr:twoCellAnchor>
  <xdr:twoCellAnchor>
    <xdr:from>
      <xdr:col>1</xdr:col>
      <xdr:colOff>209550</xdr:colOff>
      <xdr:row>20</xdr:row>
      <xdr:rowOff>114300</xdr:rowOff>
    </xdr:from>
    <xdr:to>
      <xdr:col>9</xdr:col>
      <xdr:colOff>0</xdr:colOff>
      <xdr:row>25</xdr:row>
      <xdr:rowOff>47626</xdr:rowOff>
    </xdr:to>
    <xdr:sp macro="" textlink="">
      <xdr:nvSpPr>
        <xdr:cNvPr id="4" name="AutoShape 3"/>
        <xdr:cNvSpPr>
          <a:spLocks noChangeArrowheads="1"/>
        </xdr:cNvSpPr>
      </xdr:nvSpPr>
      <xdr:spPr bwMode="auto">
        <a:xfrm>
          <a:off x="209550" y="4485217"/>
          <a:ext cx="5240867" cy="99165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　　　経済波及効果分析（＝産業連関分析） における前提条件や仮定の置き方は様々</a:t>
          </a:r>
        </a:p>
        <a:p>
          <a:pPr algn="l" rtl="0">
            <a:lnSpc>
              <a:spcPts val="1300"/>
            </a:lnSpc>
            <a:defRPr sz="1000"/>
          </a:pPr>
          <a:r>
            <a:rPr lang="ja-JP" altLang="en-US" sz="1100" b="0" i="0" strike="noStrike">
              <a:solidFill>
                <a:srgbClr val="000000"/>
              </a:solidFill>
              <a:latin typeface="ＭＳ Ｐゴシック"/>
              <a:ea typeface="ＭＳ Ｐゴシック"/>
            </a:rPr>
            <a:t>　　であり、それにより分析結果は大きく異なります。</a:t>
          </a:r>
        </a:p>
        <a:p>
          <a:pPr algn="l" rtl="0">
            <a:lnSpc>
              <a:spcPts val="1300"/>
            </a:lnSpc>
            <a:defRPr sz="1000"/>
          </a:pPr>
          <a:r>
            <a:rPr lang="ja-JP" altLang="en-US" sz="1100" b="0" i="0" strike="noStrike">
              <a:solidFill>
                <a:srgbClr val="000000"/>
              </a:solidFill>
              <a:latin typeface="ＭＳ Ｐゴシック"/>
              <a:ea typeface="ＭＳ Ｐゴシック"/>
            </a:rPr>
            <a:t>　　　実際に分析を行う際には、以下の点等に留意して与件データを与えてやる必要が</a:t>
          </a:r>
        </a:p>
        <a:p>
          <a:pPr algn="l" rtl="0">
            <a:lnSpc>
              <a:spcPts val="1300"/>
            </a:lnSpc>
            <a:defRPr sz="1000"/>
          </a:pPr>
          <a:r>
            <a:rPr lang="ja-JP" altLang="en-US" sz="1100" b="0" i="0" strike="noStrike">
              <a:solidFill>
                <a:srgbClr val="000000"/>
              </a:solidFill>
              <a:latin typeface="ＭＳ Ｐゴシック"/>
              <a:ea typeface="ＭＳ Ｐゴシック"/>
            </a:rPr>
            <a:t>　　あります。</a:t>
          </a:r>
        </a:p>
      </xdr:txBody>
    </xdr:sp>
    <xdr:clientData/>
  </xdr:twoCellAnchor>
  <xdr:twoCellAnchor>
    <xdr:from>
      <xdr:col>2</xdr:col>
      <xdr:colOff>571500</xdr:colOff>
      <xdr:row>13</xdr:row>
      <xdr:rowOff>0</xdr:rowOff>
    </xdr:from>
    <xdr:to>
      <xdr:col>3</xdr:col>
      <xdr:colOff>409575</xdr:colOff>
      <xdr:row>14</xdr:row>
      <xdr:rowOff>190500</xdr:rowOff>
    </xdr:to>
    <xdr:sp macro="" textlink="">
      <xdr:nvSpPr>
        <xdr:cNvPr id="690915" name="AutoShape 4"/>
        <xdr:cNvSpPr>
          <a:spLocks noChangeArrowheads="1"/>
        </xdr:cNvSpPr>
      </xdr:nvSpPr>
      <xdr:spPr bwMode="auto">
        <a:xfrm>
          <a:off x="1019175" y="3057525"/>
          <a:ext cx="523875" cy="419100"/>
        </a:xfrm>
        <a:prstGeom prst="rightArrow">
          <a:avLst>
            <a:gd name="adj1" fmla="val 50000"/>
            <a:gd name="adj2" fmla="val 47726"/>
          </a:avLst>
        </a:prstGeom>
        <a:solidFill>
          <a:srgbClr val="FFFFFF"/>
        </a:solidFill>
        <a:ln w="9525">
          <a:solidFill>
            <a:srgbClr val="000000"/>
          </a:solidFill>
          <a:miter lim="800000"/>
          <a:headEnd/>
          <a:tailEnd/>
        </a:ln>
      </xdr:spPr>
    </xdr:sp>
    <xdr:clientData/>
  </xdr:twoCellAnchor>
  <xdr:twoCellAnchor>
    <xdr:from>
      <xdr:col>1</xdr:col>
      <xdr:colOff>38101</xdr:colOff>
      <xdr:row>0</xdr:row>
      <xdr:rowOff>38100</xdr:rowOff>
    </xdr:from>
    <xdr:to>
      <xdr:col>5</xdr:col>
      <xdr:colOff>9526</xdr:colOff>
      <xdr:row>0</xdr:row>
      <xdr:rowOff>495300</xdr:rowOff>
    </xdr:to>
    <xdr:sp macro="" textlink="">
      <xdr:nvSpPr>
        <xdr:cNvPr id="7" name="AutoShape 8"/>
        <xdr:cNvSpPr>
          <a:spLocks noChangeArrowheads="1"/>
        </xdr:cNvSpPr>
      </xdr:nvSpPr>
      <xdr:spPr bwMode="auto">
        <a:xfrm>
          <a:off x="38101" y="38100"/>
          <a:ext cx="2476500" cy="45720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45720" tIns="27432" rIns="45720" bIns="27432" anchor="ctr" upright="1"/>
        <a:lstStyle/>
        <a:p>
          <a:pPr algn="ctr" rtl="0">
            <a:defRPr sz="1000"/>
          </a:pPr>
          <a:r>
            <a:rPr lang="ja-JP" altLang="en-US" sz="1800" b="1" i="0" strike="noStrike">
              <a:solidFill>
                <a:srgbClr val="000000"/>
              </a:solidFill>
              <a:latin typeface="ＭＳ Ｐゴシック"/>
              <a:ea typeface="ＭＳ Ｐゴシック"/>
            </a:rPr>
            <a:t>様式 ： 需要分析</a:t>
          </a:r>
        </a:p>
      </xdr:txBody>
    </xdr:sp>
    <xdr:clientData/>
  </xdr:twoCellAnchor>
  <xdr:twoCellAnchor>
    <xdr:from>
      <xdr:col>3</xdr:col>
      <xdr:colOff>685621</xdr:colOff>
      <xdr:row>4</xdr:row>
      <xdr:rowOff>209550</xdr:rowOff>
    </xdr:from>
    <xdr:to>
      <xdr:col>4</xdr:col>
      <xdr:colOff>525636</xdr:colOff>
      <xdr:row>6</xdr:row>
      <xdr:rowOff>57150</xdr:rowOff>
    </xdr:to>
    <xdr:sp macro="" textlink="">
      <xdr:nvSpPr>
        <xdr:cNvPr id="8" name="AutoShape 49"/>
        <xdr:cNvSpPr>
          <a:spLocks noChangeArrowheads="1"/>
        </xdr:cNvSpPr>
      </xdr:nvSpPr>
      <xdr:spPr bwMode="auto">
        <a:xfrm>
          <a:off x="1828621" y="1218494"/>
          <a:ext cx="566737" cy="341489"/>
        </a:xfrm>
        <a:prstGeom prst="bevel">
          <a:avLst>
            <a:gd name="adj" fmla="val 10253"/>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ボタン</a:t>
          </a:r>
        </a:p>
      </xdr:txBody>
    </xdr:sp>
    <xdr:clientData/>
  </xdr:twoCellAnchor>
  <xdr:twoCellAnchor>
    <xdr:from>
      <xdr:col>4</xdr:col>
      <xdr:colOff>38100</xdr:colOff>
      <xdr:row>13</xdr:row>
      <xdr:rowOff>9525</xdr:rowOff>
    </xdr:from>
    <xdr:to>
      <xdr:col>6</xdr:col>
      <xdr:colOff>317500</xdr:colOff>
      <xdr:row>15</xdr:row>
      <xdr:rowOff>95250</xdr:rowOff>
    </xdr:to>
    <xdr:sp macro="" textlink="">
      <xdr:nvSpPr>
        <xdr:cNvPr id="9" name="AutoShape 5">
          <a:hlinkClick xmlns:r="http://schemas.openxmlformats.org/officeDocument/2006/relationships" r:id="rId1"/>
        </xdr:cNvPr>
        <xdr:cNvSpPr>
          <a:spLocks noChangeArrowheads="1"/>
        </xdr:cNvSpPr>
      </xdr:nvSpPr>
      <xdr:spPr bwMode="auto">
        <a:xfrm>
          <a:off x="1858433" y="3046942"/>
          <a:ext cx="1655234" cy="551391"/>
        </a:xfrm>
        <a:prstGeom prst="bevel">
          <a:avLst>
            <a:gd name="adj" fmla="val 12500"/>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「入力」シート</a:t>
          </a:r>
          <a:endParaRPr lang="en-US" altLang="ja-JP" sz="1000" b="0" i="0" strike="noStrike">
            <a:solidFill>
              <a:srgbClr val="000000"/>
            </a:solidFill>
            <a:latin typeface="ＭＳ Ｐゴシック"/>
            <a:ea typeface="ＭＳ Ｐゴシック"/>
          </a:endParaRPr>
        </a:p>
        <a:p>
          <a:pPr algn="ctr" rtl="0">
            <a:defRPr sz="1000"/>
          </a:pPr>
          <a:r>
            <a:rPr lang="ja-JP" altLang="en-US" sz="1000" b="0" i="0" strike="noStrike">
              <a:solidFill>
                <a:srgbClr val="000000"/>
              </a:solidFill>
              <a:latin typeface="ＭＳ Ｐゴシック"/>
              <a:ea typeface="ＭＳ Ｐゴシック"/>
            </a:rPr>
            <a:t>（②分析タイトル）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3</xdr:row>
      <xdr:rowOff>123825</xdr:rowOff>
    </xdr:from>
    <xdr:to>
      <xdr:col>3</xdr:col>
      <xdr:colOff>771525</xdr:colOff>
      <xdr:row>6</xdr:row>
      <xdr:rowOff>28575</xdr:rowOff>
    </xdr:to>
    <xdr:sp macro="" textlink="">
      <xdr:nvSpPr>
        <xdr:cNvPr id="1034797" name="AutoShape 7"/>
        <xdr:cNvSpPr>
          <a:spLocks noChangeArrowheads="1"/>
        </xdr:cNvSpPr>
      </xdr:nvSpPr>
      <xdr:spPr bwMode="auto">
        <a:xfrm>
          <a:off x="1905000" y="1190625"/>
          <a:ext cx="485775" cy="361950"/>
        </a:xfrm>
        <a:prstGeom prst="downArrow">
          <a:avLst>
            <a:gd name="adj1" fmla="val 50000"/>
            <a:gd name="adj2" fmla="val 48926"/>
          </a:avLst>
        </a:prstGeom>
        <a:solidFill>
          <a:srgbClr val="FFFFFF"/>
        </a:solidFill>
        <a:ln w="9525">
          <a:solidFill>
            <a:srgbClr val="000000"/>
          </a:solidFill>
          <a:miter lim="800000"/>
          <a:headEnd/>
          <a:tailEnd/>
        </a:ln>
      </xdr:spPr>
    </xdr:sp>
    <xdr:clientData/>
  </xdr:twoCellAnchor>
  <xdr:twoCellAnchor>
    <xdr:from>
      <xdr:col>6</xdr:col>
      <xdr:colOff>142875</xdr:colOff>
      <xdr:row>8</xdr:row>
      <xdr:rowOff>114909</xdr:rowOff>
    </xdr:from>
    <xdr:to>
      <xdr:col>15</xdr:col>
      <xdr:colOff>1651675</xdr:colOff>
      <xdr:row>19</xdr:row>
      <xdr:rowOff>162128</xdr:rowOff>
    </xdr:to>
    <xdr:sp macro="" textlink="">
      <xdr:nvSpPr>
        <xdr:cNvPr id="7176" name="AutoShape 8"/>
        <xdr:cNvSpPr>
          <a:spLocks noChangeArrowheads="1"/>
        </xdr:cNvSpPr>
      </xdr:nvSpPr>
      <xdr:spPr bwMode="auto">
        <a:xfrm>
          <a:off x="4945907" y="2182037"/>
          <a:ext cx="6879279" cy="1800224"/>
        </a:xfrm>
        <a:prstGeom prst="roundRect">
          <a:avLst>
            <a:gd name="adj" fmla="val 5813"/>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1" i="0" strike="noStrike">
              <a:solidFill>
                <a:schemeClr val="tx1"/>
              </a:solidFill>
              <a:latin typeface="ＭＳ Ｐゴシック"/>
              <a:ea typeface="ＭＳ Ｐゴシック"/>
            </a:rPr>
            <a:t>　◆ 「 購入者価格 」 </a:t>
          </a:r>
          <a:r>
            <a:rPr lang="ja-JP" altLang="en-US" sz="1100" b="0" i="0" strike="noStrike">
              <a:solidFill>
                <a:srgbClr val="000000"/>
              </a:solidFill>
              <a:latin typeface="ＭＳ Ｐゴシック"/>
              <a:ea typeface="ＭＳ Ｐゴシック"/>
            </a:rPr>
            <a:t>と </a:t>
          </a:r>
          <a:r>
            <a:rPr lang="ja-JP" altLang="en-US" sz="1100" b="1" i="0" strike="noStrike">
              <a:solidFill>
                <a:schemeClr val="tx1"/>
              </a:solidFill>
              <a:latin typeface="ＭＳ Ｐゴシック"/>
              <a:ea typeface="ＭＳ Ｐゴシック"/>
            </a:rPr>
            <a:t>「 生産者価格 」 </a:t>
          </a:r>
          <a:r>
            <a:rPr lang="ja-JP" altLang="en-US" sz="1100" b="0" i="0" strike="noStrike">
              <a:solidFill>
                <a:srgbClr val="000000"/>
              </a:solidFill>
              <a:latin typeface="ＭＳ Ｐゴシック"/>
              <a:ea typeface="ＭＳ Ｐゴシック"/>
            </a:rPr>
            <a:t>について</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一般に私たちが小売店等で商品を購入するとき（「購入者価格」）には、生産者価格に商業マー</a:t>
          </a:r>
        </a:p>
        <a:p>
          <a:pPr algn="l" rtl="0">
            <a:lnSpc>
              <a:spcPts val="1300"/>
            </a:lnSpc>
            <a:defRPr sz="1000"/>
          </a:pPr>
          <a:r>
            <a:rPr lang="ja-JP" altLang="en-US" sz="1100" b="0" i="0" strike="noStrike">
              <a:solidFill>
                <a:srgbClr val="000000"/>
              </a:solidFill>
              <a:latin typeface="ＭＳ Ｐゴシック"/>
              <a:ea typeface="ＭＳ Ｐゴシック"/>
            </a:rPr>
            <a:t>　　　ジンと運輸マージン（貨物運賃）がプラスされています。</a:t>
          </a:r>
        </a:p>
        <a:p>
          <a:pPr algn="l" rtl="0">
            <a:lnSpc>
              <a:spcPts val="1300"/>
            </a:lnSpc>
            <a:defRPr sz="1000"/>
          </a:pPr>
          <a:r>
            <a:rPr lang="ja-JP" altLang="en-US" sz="1100" b="0" i="0" strike="noStrike">
              <a:solidFill>
                <a:srgbClr val="000000"/>
              </a:solidFill>
              <a:latin typeface="ＭＳ Ｐゴシック"/>
              <a:ea typeface="ＭＳ Ｐゴシック"/>
            </a:rPr>
            <a:t>　　　　分析には「生産者価格」を使用するので、把握しているデータが「購入者価格」であれば、マージ</a:t>
          </a:r>
        </a:p>
        <a:p>
          <a:pPr algn="l" rtl="0">
            <a:defRPr sz="1000"/>
          </a:pPr>
          <a:r>
            <a:rPr lang="ja-JP" altLang="en-US" sz="1100" b="0" i="0" strike="noStrike">
              <a:solidFill>
                <a:srgbClr val="000000"/>
              </a:solidFill>
              <a:latin typeface="ＭＳ Ｐゴシック"/>
              <a:ea typeface="ＭＳ Ｐゴシック"/>
            </a:rPr>
            <a:t>　　　ン計算を行い、「生産者価格」に変換します。</a:t>
          </a:r>
        </a:p>
        <a:p>
          <a:pPr algn="l" rtl="0">
            <a:lnSpc>
              <a:spcPts val="1300"/>
            </a:lnSpc>
            <a:defRPr sz="1000"/>
          </a:pPr>
          <a:r>
            <a:rPr lang="ja-JP" altLang="en-US" sz="1100" b="0" i="0" strike="noStrike">
              <a:solidFill>
                <a:srgbClr val="000000"/>
              </a:solidFill>
              <a:latin typeface="ＭＳ Ｐゴシック"/>
              <a:ea typeface="ＭＳ Ｐゴシック"/>
            </a:rPr>
            <a:t>　</a:t>
          </a:r>
        </a:p>
        <a:p>
          <a:pPr algn="l" rtl="0">
            <a:lnSpc>
              <a:spcPts val="1300"/>
            </a:lnSpc>
            <a:defRPr sz="1000"/>
          </a:pP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 購入者価格 」 ＝ 「 生産者価格 」 ＋ 商業マージン ＋ 運輸マージン（貨物運賃）</a:t>
          </a:r>
        </a:p>
      </xdr:txBody>
    </xdr:sp>
    <xdr:clientData/>
  </xdr:twoCellAnchor>
  <xdr:twoCellAnchor>
    <xdr:from>
      <xdr:col>2</xdr:col>
      <xdr:colOff>609600</xdr:colOff>
      <xdr:row>7</xdr:row>
      <xdr:rowOff>352425</xdr:rowOff>
    </xdr:from>
    <xdr:to>
      <xdr:col>2</xdr:col>
      <xdr:colOff>609600</xdr:colOff>
      <xdr:row>14</xdr:row>
      <xdr:rowOff>95250</xdr:rowOff>
    </xdr:to>
    <xdr:sp macro="" textlink="">
      <xdr:nvSpPr>
        <xdr:cNvPr id="1034799" name="Line 9"/>
        <xdr:cNvSpPr>
          <a:spLocks noChangeShapeType="1"/>
        </xdr:cNvSpPr>
      </xdr:nvSpPr>
      <xdr:spPr bwMode="auto">
        <a:xfrm>
          <a:off x="981075" y="2047875"/>
          <a:ext cx="0" cy="1038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1190625</xdr:colOff>
      <xdr:row>84</xdr:row>
      <xdr:rowOff>142874</xdr:rowOff>
    </xdr:from>
    <xdr:to>
      <xdr:col>4</xdr:col>
      <xdr:colOff>85725</xdr:colOff>
      <xdr:row>87</xdr:row>
      <xdr:rowOff>121595</xdr:rowOff>
    </xdr:to>
    <xdr:sp macro="" textlink="">
      <xdr:nvSpPr>
        <xdr:cNvPr id="7188" name="AutoShape 20">
          <a:hlinkClick xmlns:r="http://schemas.openxmlformats.org/officeDocument/2006/relationships" r:id="rId1"/>
        </xdr:cNvPr>
        <xdr:cNvSpPr>
          <a:spLocks noChangeArrowheads="1"/>
        </xdr:cNvSpPr>
      </xdr:nvSpPr>
      <xdr:spPr bwMode="auto">
        <a:xfrm>
          <a:off x="1818870" y="13751464"/>
          <a:ext cx="1387812" cy="556301"/>
        </a:xfrm>
        <a:prstGeom prst="bevel">
          <a:avLst>
            <a:gd name="adj" fmla="val 10679"/>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④平均消費性向</a:t>
          </a:r>
        </a:p>
      </xdr:txBody>
    </xdr:sp>
    <xdr:clientData/>
  </xdr:twoCellAnchor>
  <xdr:twoCellAnchor>
    <xdr:from>
      <xdr:col>11</xdr:col>
      <xdr:colOff>309821</xdr:colOff>
      <xdr:row>66</xdr:row>
      <xdr:rowOff>145442</xdr:rowOff>
    </xdr:from>
    <xdr:to>
      <xdr:col>15</xdr:col>
      <xdr:colOff>556863</xdr:colOff>
      <xdr:row>69</xdr:row>
      <xdr:rowOff>127000</xdr:rowOff>
    </xdr:to>
    <xdr:sp macro="" textlink="">
      <xdr:nvSpPr>
        <xdr:cNvPr id="7195" name="AutoShape 27">
          <a:hlinkClick xmlns:r="http://schemas.openxmlformats.org/officeDocument/2006/relationships" r:id="rId2"/>
        </xdr:cNvPr>
        <xdr:cNvSpPr>
          <a:spLocks noChangeArrowheads="1"/>
        </xdr:cNvSpPr>
      </xdr:nvSpPr>
      <xdr:spPr bwMode="auto">
        <a:xfrm>
          <a:off x="9485571" y="11067442"/>
          <a:ext cx="998459" cy="584808"/>
        </a:xfrm>
        <a:prstGeom prst="bevel">
          <a:avLst>
            <a:gd name="adj" fmla="val 8877"/>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分析結果</a:t>
          </a:r>
        </a:p>
        <a:p>
          <a:pPr algn="ctr" rtl="0">
            <a:lnSpc>
              <a:spcPts val="1100"/>
            </a:lnSpc>
            <a:defRPr sz="1000"/>
          </a:pPr>
          <a:r>
            <a:rPr lang="ja-JP" altLang="en-US" sz="1000" b="0" i="0" strike="noStrike">
              <a:solidFill>
                <a:srgbClr val="000000"/>
              </a:solidFill>
              <a:latin typeface="ＭＳ Ｐゴシック"/>
              <a:ea typeface="ＭＳ Ｐゴシック"/>
            </a:rPr>
            <a:t>（ 千円 ）</a:t>
          </a:r>
        </a:p>
      </xdr:txBody>
    </xdr:sp>
    <xdr:clientData/>
  </xdr:twoCellAnchor>
  <xdr:twoCellAnchor>
    <xdr:from>
      <xdr:col>6</xdr:col>
      <xdr:colOff>162128</xdr:colOff>
      <xdr:row>25</xdr:row>
      <xdr:rowOff>61811</xdr:rowOff>
    </xdr:from>
    <xdr:to>
      <xdr:col>15</xdr:col>
      <xdr:colOff>1662415</xdr:colOff>
      <xdr:row>34</xdr:row>
      <xdr:rowOff>111463</xdr:rowOff>
    </xdr:to>
    <xdr:sp macro="" textlink="">
      <xdr:nvSpPr>
        <xdr:cNvPr id="7196" name="AutoShape 28"/>
        <xdr:cNvSpPr>
          <a:spLocks noChangeArrowheads="1"/>
        </xdr:cNvSpPr>
      </xdr:nvSpPr>
      <xdr:spPr bwMode="auto">
        <a:xfrm>
          <a:off x="4965160" y="4915508"/>
          <a:ext cx="6870766" cy="1417604"/>
        </a:xfrm>
        <a:prstGeom prst="roundRect">
          <a:avLst>
            <a:gd name="adj" fmla="val 75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 </a:t>
          </a:r>
          <a:r>
            <a:rPr lang="ja-JP" altLang="en-US" sz="1100" b="1" i="0" strike="noStrike">
              <a:solidFill>
                <a:srgbClr val="000000"/>
              </a:solidFill>
              <a:latin typeface="ＭＳ Ｐゴシック"/>
              <a:ea typeface="ＭＳ Ｐゴシック"/>
            </a:rPr>
            <a:t>「 最終需要がすべて県内で生産された製品による供給である場合 」 </a:t>
          </a:r>
          <a:r>
            <a:rPr lang="ja-JP" altLang="en-US" sz="1100" b="0" i="0" strike="noStrike">
              <a:solidFill>
                <a:srgbClr val="000000"/>
              </a:solidFill>
              <a:latin typeface="ＭＳ Ｐゴシック"/>
              <a:ea typeface="ＭＳ Ｐゴシック"/>
            </a:rPr>
            <a:t>の入力方法について</a:t>
          </a:r>
          <a:endParaRPr lang="ja-JP" altLang="en-US" sz="1000" b="0" i="0" strike="noStrike">
            <a:solidFill>
              <a:srgbClr val="000000"/>
            </a:solidFill>
            <a:latin typeface="+mn-lt"/>
            <a:ea typeface="+mn-ea"/>
            <a:cs typeface="+mn-cs"/>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　　　把握しているデータが「購入者価格」である場合には、「購入者価格」を「生産者価格」に変換し、</a:t>
          </a:r>
        </a:p>
        <a:p>
          <a:pPr algn="l" rtl="0">
            <a:defRPr sz="1000"/>
          </a:pPr>
          <a:r>
            <a:rPr lang="ja-JP" altLang="en-US" sz="1100" b="0" i="0" strike="noStrike">
              <a:solidFill>
                <a:srgbClr val="000000"/>
              </a:solidFill>
              <a:latin typeface="ＭＳ Ｐゴシック"/>
              <a:ea typeface="ＭＳ Ｐゴシック"/>
            </a:rPr>
            <a:t>　　その数字を「県内最終需要額 ③」に入力します。</a:t>
          </a:r>
        </a:p>
        <a:p>
          <a:pPr algn="l" rtl="0">
            <a:lnSpc>
              <a:spcPts val="1300"/>
            </a:lnSpc>
            <a:defRPr sz="1000"/>
          </a:pPr>
          <a:r>
            <a:rPr lang="ja-JP" altLang="en-US" sz="1100" b="0" i="0" strike="noStrike">
              <a:solidFill>
                <a:srgbClr val="000000"/>
              </a:solidFill>
              <a:latin typeface="ＭＳ Ｐゴシック"/>
              <a:ea typeface="ＭＳ Ｐゴシック"/>
            </a:rPr>
            <a:t>　　　また、「生産者価格」を把握している場合には、そのまま「県内最終需要額 ③」に入力を行います。</a:t>
          </a:r>
        </a:p>
        <a:p>
          <a:pPr algn="l" rtl="0">
            <a:lnSpc>
              <a:spcPts val="1300"/>
            </a:lnSpc>
            <a:defRPr sz="1000"/>
          </a:pPr>
          <a:r>
            <a:rPr lang="ja-JP" altLang="en-US" sz="1100" b="0" i="0" strike="noStrike">
              <a:solidFill>
                <a:srgbClr val="000000"/>
              </a:solidFill>
              <a:latin typeface="ＭＳ Ｐゴシック"/>
              <a:ea typeface="ＭＳ Ｐゴシック"/>
            </a:rPr>
            <a:t>　　　なお、いずれの場合にも、シートの保護を解除し、本ツールの一部変更が必要となります。</a:t>
          </a:r>
        </a:p>
      </xdr:txBody>
    </xdr:sp>
    <xdr:clientData/>
  </xdr:twoCellAnchor>
  <xdr:twoCellAnchor>
    <xdr:from>
      <xdr:col>6</xdr:col>
      <xdr:colOff>151792</xdr:colOff>
      <xdr:row>20</xdr:row>
      <xdr:rowOff>17228</xdr:rowOff>
    </xdr:from>
    <xdr:to>
      <xdr:col>15</xdr:col>
      <xdr:colOff>1661808</xdr:colOff>
      <xdr:row>25</xdr:row>
      <xdr:rowOff>30399</xdr:rowOff>
    </xdr:to>
    <xdr:sp macro="" textlink="">
      <xdr:nvSpPr>
        <xdr:cNvPr id="7199" name="AutoShape 31"/>
        <xdr:cNvSpPr>
          <a:spLocks noChangeArrowheads="1"/>
        </xdr:cNvSpPr>
      </xdr:nvSpPr>
      <xdr:spPr bwMode="auto">
        <a:xfrm>
          <a:off x="4954824" y="4009622"/>
          <a:ext cx="6880495" cy="874474"/>
        </a:xfrm>
        <a:prstGeom prst="roundRect">
          <a:avLst>
            <a:gd name="adj" fmla="val 7534"/>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 </a:t>
          </a:r>
          <a:r>
            <a:rPr lang="ja-JP" altLang="en-US" sz="1100" b="1" i="0" strike="noStrike">
              <a:solidFill>
                <a:srgbClr val="000000"/>
              </a:solidFill>
              <a:latin typeface="ＭＳ Ｐゴシック"/>
              <a:ea typeface="ＭＳ Ｐゴシック"/>
            </a:rPr>
            <a:t>「 公共投資 」 </a:t>
          </a:r>
          <a:r>
            <a:rPr lang="ja-JP" altLang="en-US" sz="1100" b="0" i="0" strike="noStrike">
              <a:solidFill>
                <a:srgbClr val="000000"/>
              </a:solidFill>
              <a:latin typeface="ＭＳ Ｐゴシック"/>
              <a:ea typeface="ＭＳ Ｐゴシック"/>
            </a:rPr>
            <a:t>の入力方法について</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　　　建設投資であれば、その額を 「建設」 部門 （コード：</a:t>
          </a:r>
          <a:r>
            <a:rPr lang="en-US" altLang="ja-JP" sz="1100" b="0" i="0" strike="noStrike">
              <a:solidFill>
                <a:srgbClr val="000000"/>
              </a:solidFill>
              <a:latin typeface="ＭＳ Ｐゴシック"/>
              <a:ea typeface="ＭＳ Ｐゴシック"/>
            </a:rPr>
            <a:t>41</a:t>
          </a:r>
          <a:r>
            <a:rPr lang="ja-JP" altLang="en-US" sz="1100" b="0" i="0" strike="noStrike">
              <a:solidFill>
                <a:srgbClr val="000000"/>
              </a:solidFill>
              <a:latin typeface="ＭＳ Ｐゴシック"/>
              <a:ea typeface="ＭＳ Ｐゴシック"/>
            </a:rPr>
            <a:t>）の 「最終需要額 ①」 に入力します。</a:t>
          </a:r>
        </a:p>
      </xdr:txBody>
    </xdr:sp>
    <xdr:clientData/>
  </xdr:twoCellAnchor>
  <xdr:twoCellAnchor>
    <xdr:from>
      <xdr:col>16</xdr:col>
      <xdr:colOff>38100</xdr:colOff>
      <xdr:row>1</xdr:row>
      <xdr:rowOff>209550</xdr:rowOff>
    </xdr:from>
    <xdr:to>
      <xdr:col>17</xdr:col>
      <xdr:colOff>47625</xdr:colOff>
      <xdr:row>3</xdr:row>
      <xdr:rowOff>142875</xdr:rowOff>
    </xdr:to>
    <xdr:sp macro="" textlink="">
      <xdr:nvSpPr>
        <xdr:cNvPr id="1034804" name="角丸四角形 21"/>
        <xdr:cNvSpPr>
          <a:spLocks noChangeArrowheads="1"/>
        </xdr:cNvSpPr>
      </xdr:nvSpPr>
      <xdr:spPr bwMode="auto">
        <a:xfrm>
          <a:off x="11868150" y="457200"/>
          <a:ext cx="1076325" cy="7524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16</xdr:col>
      <xdr:colOff>132741</xdr:colOff>
      <xdr:row>2</xdr:row>
      <xdr:rowOff>64427</xdr:rowOff>
    </xdr:from>
    <xdr:to>
      <xdr:col>16</xdr:col>
      <xdr:colOff>1014619</xdr:colOff>
      <xdr:row>3</xdr:row>
      <xdr:rowOff>51766</xdr:rowOff>
    </xdr:to>
    <xdr:sp macro="" textlink="">
      <xdr:nvSpPr>
        <xdr:cNvPr id="20" name="AutoShape 44">
          <a:hlinkClick xmlns:r="http://schemas.openxmlformats.org/officeDocument/2006/relationships" r:id="rId4"/>
        </xdr:cNvPr>
        <xdr:cNvSpPr>
          <a:spLocks noChangeArrowheads="1"/>
        </xdr:cNvSpPr>
      </xdr:nvSpPr>
      <xdr:spPr bwMode="auto">
        <a:xfrm>
          <a:off x="11738746" y="561384"/>
          <a:ext cx="881878" cy="556768"/>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twoCellAnchor>
    <xdr:from>
      <xdr:col>6</xdr:col>
      <xdr:colOff>15198</xdr:colOff>
      <xdr:row>84</xdr:row>
      <xdr:rowOff>153007</xdr:rowOff>
    </xdr:from>
    <xdr:to>
      <xdr:col>7</xdr:col>
      <xdr:colOff>162127</xdr:colOff>
      <xdr:row>87</xdr:row>
      <xdr:rowOff>131728</xdr:rowOff>
    </xdr:to>
    <xdr:sp macro="" textlink="">
      <xdr:nvSpPr>
        <xdr:cNvPr id="21" name="AutoShape 20">
          <a:hlinkClick xmlns:r="http://schemas.openxmlformats.org/officeDocument/2006/relationships" r:id="rId1"/>
        </xdr:cNvPr>
        <xdr:cNvSpPr>
          <a:spLocks noChangeArrowheads="1"/>
        </xdr:cNvSpPr>
      </xdr:nvSpPr>
      <xdr:spPr bwMode="auto">
        <a:xfrm>
          <a:off x="4818230" y="14470906"/>
          <a:ext cx="1393285" cy="556301"/>
        </a:xfrm>
        <a:prstGeom prst="bevel">
          <a:avLst>
            <a:gd name="adj" fmla="val 10679"/>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④平均消費性向</a:t>
          </a:r>
        </a:p>
      </xdr:txBody>
    </xdr:sp>
    <xdr:clientData/>
  </xdr:twoCellAnchor>
  <xdr:twoCellAnchor>
    <xdr:from>
      <xdr:col>5</xdr:col>
      <xdr:colOff>66675</xdr:colOff>
      <xdr:row>55</xdr:row>
      <xdr:rowOff>28575</xdr:rowOff>
    </xdr:from>
    <xdr:to>
      <xdr:col>5</xdr:col>
      <xdr:colOff>361950</xdr:colOff>
      <xdr:row>59</xdr:row>
      <xdr:rowOff>123825</xdr:rowOff>
    </xdr:to>
    <xdr:sp macro="" textlink="">
      <xdr:nvSpPr>
        <xdr:cNvPr id="1034807" name="AutoShape 8"/>
        <xdr:cNvSpPr>
          <a:spLocks noChangeArrowheads="1"/>
        </xdr:cNvSpPr>
      </xdr:nvSpPr>
      <xdr:spPr bwMode="auto">
        <a:xfrm rot="-5400000">
          <a:off x="3881438" y="10958512"/>
          <a:ext cx="895350" cy="295275"/>
        </a:xfrm>
        <a:prstGeom prst="downArrow">
          <a:avLst>
            <a:gd name="adj1" fmla="val 50000"/>
            <a:gd name="adj2" fmla="val 60889"/>
          </a:avLst>
        </a:prstGeom>
        <a:solidFill>
          <a:srgbClr val="FFFFFF"/>
        </a:solidFill>
        <a:ln w="9525">
          <a:solidFill>
            <a:srgbClr val="000000"/>
          </a:solidFill>
          <a:miter lim="800000"/>
          <a:headEnd/>
          <a:tailEnd/>
        </a:ln>
      </xdr:spPr>
    </xdr:sp>
    <xdr:clientData/>
  </xdr:twoCellAnchor>
  <xdr:twoCellAnchor>
    <xdr:from>
      <xdr:col>3</xdr:col>
      <xdr:colOff>333375</xdr:colOff>
      <xdr:row>82</xdr:row>
      <xdr:rowOff>57150</xdr:rowOff>
    </xdr:from>
    <xdr:to>
      <xdr:col>3</xdr:col>
      <xdr:colOff>819150</xdr:colOff>
      <xdr:row>84</xdr:row>
      <xdr:rowOff>38100</xdr:rowOff>
    </xdr:to>
    <xdr:sp macro="" textlink="">
      <xdr:nvSpPr>
        <xdr:cNvPr id="1034808" name="AutoShape 7"/>
        <xdr:cNvSpPr>
          <a:spLocks noChangeArrowheads="1"/>
        </xdr:cNvSpPr>
      </xdr:nvSpPr>
      <xdr:spPr bwMode="auto">
        <a:xfrm>
          <a:off x="1952625" y="15535275"/>
          <a:ext cx="485775" cy="361950"/>
        </a:xfrm>
        <a:prstGeom prst="downArrow">
          <a:avLst>
            <a:gd name="adj1" fmla="val 50000"/>
            <a:gd name="adj2" fmla="val 48926"/>
          </a:avLst>
        </a:prstGeom>
        <a:solidFill>
          <a:srgbClr val="FFFFFF"/>
        </a:solidFill>
        <a:ln w="9525">
          <a:solidFill>
            <a:srgbClr val="000000"/>
          </a:solidFill>
          <a:miter lim="800000"/>
          <a:headEnd/>
          <a:tailEnd/>
        </a:ln>
      </xdr:spPr>
    </xdr:sp>
    <xdr:clientData/>
  </xdr:twoCellAnchor>
  <xdr:twoCellAnchor>
    <xdr:from>
      <xdr:col>6</xdr:col>
      <xdr:colOff>447675</xdr:colOff>
      <xdr:row>82</xdr:row>
      <xdr:rowOff>57150</xdr:rowOff>
    </xdr:from>
    <xdr:to>
      <xdr:col>6</xdr:col>
      <xdr:colOff>933450</xdr:colOff>
      <xdr:row>84</xdr:row>
      <xdr:rowOff>38100</xdr:rowOff>
    </xdr:to>
    <xdr:sp macro="" textlink="">
      <xdr:nvSpPr>
        <xdr:cNvPr id="1034809" name="AutoShape 7"/>
        <xdr:cNvSpPr>
          <a:spLocks noChangeArrowheads="1"/>
        </xdr:cNvSpPr>
      </xdr:nvSpPr>
      <xdr:spPr bwMode="auto">
        <a:xfrm>
          <a:off x="5000625" y="15535275"/>
          <a:ext cx="485775" cy="361950"/>
        </a:xfrm>
        <a:prstGeom prst="downArrow">
          <a:avLst>
            <a:gd name="adj1" fmla="val 50000"/>
            <a:gd name="adj2" fmla="val 48926"/>
          </a:avLst>
        </a:prstGeom>
        <a:solidFill>
          <a:srgbClr val="FFFFFF"/>
        </a:solidFill>
        <a:ln w="9525">
          <a:solidFill>
            <a:srgbClr val="000000"/>
          </a:solidFill>
          <a:miter lim="800000"/>
          <a:headEnd/>
          <a:tailEnd/>
        </a:ln>
      </xdr:spPr>
    </xdr:sp>
    <xdr:clientData/>
  </xdr:twoCellAnchor>
  <xdr:twoCellAnchor>
    <xdr:from>
      <xdr:col>1</xdr:col>
      <xdr:colOff>30403</xdr:colOff>
      <xdr:row>23</xdr:row>
      <xdr:rowOff>162124</xdr:rowOff>
    </xdr:from>
    <xdr:to>
      <xdr:col>3</xdr:col>
      <xdr:colOff>476250</xdr:colOff>
      <xdr:row>26</xdr:row>
      <xdr:rowOff>70929</xdr:rowOff>
    </xdr:to>
    <xdr:sp macro="" textlink="">
      <xdr:nvSpPr>
        <xdr:cNvPr id="35" name="角丸四角形 34"/>
        <xdr:cNvSpPr/>
      </xdr:nvSpPr>
      <xdr:spPr>
        <a:xfrm>
          <a:off x="283727" y="4357177"/>
          <a:ext cx="2067124" cy="405321"/>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tx1"/>
              </a:solidFill>
            </a:rPr>
            <a:t>「 購入者価格 Ａ 」</a:t>
          </a:r>
          <a:r>
            <a:rPr kumimoji="1" lang="ja-JP" altLang="en-US" sz="1100">
              <a:solidFill>
                <a:schemeClr val="tx1"/>
              </a:solidFill>
            </a:rPr>
            <a:t> へ入力</a:t>
          </a:r>
        </a:p>
      </xdr:txBody>
    </xdr:sp>
    <xdr:clientData/>
  </xdr:twoCellAnchor>
  <xdr:twoCellAnchor>
    <xdr:from>
      <xdr:col>3</xdr:col>
      <xdr:colOff>911968</xdr:colOff>
      <xdr:row>23</xdr:row>
      <xdr:rowOff>141862</xdr:rowOff>
    </xdr:from>
    <xdr:to>
      <xdr:col>6</xdr:col>
      <xdr:colOff>0</xdr:colOff>
      <xdr:row>26</xdr:row>
      <xdr:rowOff>50667</xdr:rowOff>
    </xdr:to>
    <xdr:sp macro="" textlink="">
      <xdr:nvSpPr>
        <xdr:cNvPr id="37" name="角丸四角形 36"/>
        <xdr:cNvSpPr/>
      </xdr:nvSpPr>
      <xdr:spPr>
        <a:xfrm>
          <a:off x="2786569" y="4336915"/>
          <a:ext cx="2016463" cy="405321"/>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tx1"/>
              </a:solidFill>
            </a:rPr>
            <a:t>「 最終需要額 ① 」</a:t>
          </a:r>
          <a:r>
            <a:rPr kumimoji="1" lang="ja-JP" altLang="en-US" sz="1100">
              <a:solidFill>
                <a:schemeClr val="tx1"/>
              </a:solidFill>
            </a:rPr>
            <a:t> へ入力</a:t>
          </a:r>
        </a:p>
      </xdr:txBody>
    </xdr:sp>
    <xdr:clientData/>
  </xdr:twoCellAnchor>
  <xdr:twoCellAnchor>
    <xdr:from>
      <xdr:col>2</xdr:col>
      <xdr:colOff>609600</xdr:colOff>
      <xdr:row>18</xdr:row>
      <xdr:rowOff>161925</xdr:rowOff>
    </xdr:from>
    <xdr:to>
      <xdr:col>2</xdr:col>
      <xdr:colOff>609600</xdr:colOff>
      <xdr:row>23</xdr:row>
      <xdr:rowOff>85725</xdr:rowOff>
    </xdr:to>
    <xdr:sp macro="" textlink="">
      <xdr:nvSpPr>
        <xdr:cNvPr id="1034812" name="Line 9"/>
        <xdr:cNvSpPr>
          <a:spLocks noChangeShapeType="1"/>
        </xdr:cNvSpPr>
      </xdr:nvSpPr>
      <xdr:spPr bwMode="auto">
        <a:xfrm flipH="1">
          <a:off x="981075" y="3819525"/>
          <a:ext cx="0" cy="781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609600</xdr:colOff>
      <xdr:row>7</xdr:row>
      <xdr:rowOff>352425</xdr:rowOff>
    </xdr:from>
    <xdr:to>
      <xdr:col>4</xdr:col>
      <xdr:colOff>609600</xdr:colOff>
      <xdr:row>14</xdr:row>
      <xdr:rowOff>95250</xdr:rowOff>
    </xdr:to>
    <xdr:sp macro="" textlink="">
      <xdr:nvSpPr>
        <xdr:cNvPr id="1034813" name="Line 9"/>
        <xdr:cNvSpPr>
          <a:spLocks noChangeShapeType="1"/>
        </xdr:cNvSpPr>
      </xdr:nvSpPr>
      <xdr:spPr bwMode="auto">
        <a:xfrm>
          <a:off x="3476625" y="2047875"/>
          <a:ext cx="0" cy="1038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609600</xdr:colOff>
      <xdr:row>18</xdr:row>
      <xdr:rowOff>161925</xdr:rowOff>
    </xdr:from>
    <xdr:to>
      <xdr:col>4</xdr:col>
      <xdr:colOff>609600</xdr:colOff>
      <xdr:row>23</xdr:row>
      <xdr:rowOff>85725</xdr:rowOff>
    </xdr:to>
    <xdr:sp macro="" textlink="">
      <xdr:nvSpPr>
        <xdr:cNvPr id="1034814" name="Line 9"/>
        <xdr:cNvSpPr>
          <a:spLocks noChangeShapeType="1"/>
        </xdr:cNvSpPr>
      </xdr:nvSpPr>
      <xdr:spPr bwMode="auto">
        <a:xfrm flipH="1">
          <a:off x="3476625" y="3819525"/>
          <a:ext cx="0" cy="781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857250</xdr:colOff>
      <xdr:row>60</xdr:row>
      <xdr:rowOff>47625</xdr:rowOff>
    </xdr:from>
    <xdr:to>
      <xdr:col>11</xdr:col>
      <xdr:colOff>381000</xdr:colOff>
      <xdr:row>65</xdr:row>
      <xdr:rowOff>9525</xdr:rowOff>
    </xdr:to>
    <xdr:sp macro="" textlink="">
      <xdr:nvSpPr>
        <xdr:cNvPr id="1034815" name="AutoShape 11"/>
        <xdr:cNvSpPr>
          <a:spLocks noChangeArrowheads="1"/>
        </xdr:cNvSpPr>
      </xdr:nvSpPr>
      <xdr:spPr bwMode="auto">
        <a:xfrm>
          <a:off x="9305925" y="11277600"/>
          <a:ext cx="485775" cy="561975"/>
        </a:xfrm>
        <a:prstGeom prst="downArrow">
          <a:avLst>
            <a:gd name="adj1" fmla="val 50000"/>
            <a:gd name="adj2" fmla="val 50088"/>
          </a:avLst>
        </a:prstGeom>
        <a:solidFill>
          <a:srgbClr val="FFFFFF"/>
        </a:solidFill>
        <a:ln w="9525">
          <a:solidFill>
            <a:srgbClr val="000000"/>
          </a:solidFill>
          <a:miter lim="800000"/>
          <a:headEnd/>
          <a:tailEnd/>
        </a:ln>
      </xdr:spPr>
    </xdr:sp>
    <xdr:clientData/>
  </xdr:twoCellAnchor>
  <xdr:twoCellAnchor>
    <xdr:from>
      <xdr:col>16</xdr:col>
      <xdr:colOff>28575</xdr:colOff>
      <xdr:row>66</xdr:row>
      <xdr:rowOff>9525</xdr:rowOff>
    </xdr:from>
    <xdr:to>
      <xdr:col>17</xdr:col>
      <xdr:colOff>38100</xdr:colOff>
      <xdr:row>69</xdr:row>
      <xdr:rowOff>161925</xdr:rowOff>
    </xdr:to>
    <xdr:sp macro="" textlink="">
      <xdr:nvSpPr>
        <xdr:cNvPr id="1034816" name="角丸四角形 21"/>
        <xdr:cNvSpPr>
          <a:spLocks noChangeArrowheads="1"/>
        </xdr:cNvSpPr>
      </xdr:nvSpPr>
      <xdr:spPr bwMode="auto">
        <a:xfrm>
          <a:off x="11858625" y="12439650"/>
          <a:ext cx="1076325" cy="7524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16</xdr:col>
      <xdr:colOff>122388</xdr:colOff>
      <xdr:row>66</xdr:row>
      <xdr:rowOff>105841</xdr:rowOff>
    </xdr:from>
    <xdr:to>
      <xdr:col>16</xdr:col>
      <xdr:colOff>1014619</xdr:colOff>
      <xdr:row>69</xdr:row>
      <xdr:rowOff>31061</xdr:rowOff>
    </xdr:to>
    <xdr:sp macro="" textlink="">
      <xdr:nvSpPr>
        <xdr:cNvPr id="62" name="AutoShape 44">
          <a:hlinkClick xmlns:r="http://schemas.openxmlformats.org/officeDocument/2006/relationships" r:id="rId4"/>
        </xdr:cNvPr>
        <xdr:cNvSpPr>
          <a:spLocks noChangeArrowheads="1"/>
        </xdr:cNvSpPr>
      </xdr:nvSpPr>
      <xdr:spPr bwMode="auto">
        <a:xfrm>
          <a:off x="11728393" y="11784319"/>
          <a:ext cx="892231" cy="515356"/>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twoCellAnchor>
    <xdr:from>
      <xdr:col>4</xdr:col>
      <xdr:colOff>620026</xdr:colOff>
      <xdr:row>26</xdr:row>
      <xdr:rowOff>40082</xdr:rowOff>
    </xdr:from>
    <xdr:to>
      <xdr:col>6</xdr:col>
      <xdr:colOff>603253</xdr:colOff>
      <xdr:row>39</xdr:row>
      <xdr:rowOff>158752</xdr:rowOff>
    </xdr:to>
    <xdr:cxnSp macro="">
      <xdr:nvCxnSpPr>
        <xdr:cNvPr id="4" name="カギ線コネクタ 3"/>
        <xdr:cNvCxnSpPr/>
      </xdr:nvCxnSpPr>
      <xdr:spPr>
        <a:xfrm rot="16200000" flipH="1">
          <a:off x="3108179" y="5351845"/>
          <a:ext cx="2425837" cy="1665977"/>
        </a:xfrm>
        <a:prstGeom prst="bentConnector3">
          <a:avLst>
            <a:gd name="adj1" fmla="val 7443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592665</xdr:colOff>
      <xdr:row>26</xdr:row>
      <xdr:rowOff>127000</xdr:rowOff>
    </xdr:from>
    <xdr:to>
      <xdr:col>3</xdr:col>
      <xdr:colOff>634999</xdr:colOff>
      <xdr:row>39</xdr:row>
      <xdr:rowOff>148165</xdr:rowOff>
    </xdr:to>
    <xdr:cxnSp macro="">
      <xdr:nvCxnSpPr>
        <xdr:cNvPr id="16" name="カギ線コネクタ 15"/>
        <xdr:cNvCxnSpPr/>
      </xdr:nvCxnSpPr>
      <xdr:spPr>
        <a:xfrm rot="16200000" flipH="1">
          <a:off x="444500" y="5577415"/>
          <a:ext cx="2328332" cy="1291167"/>
        </a:xfrm>
        <a:prstGeom prst="bentConnector3">
          <a:avLst>
            <a:gd name="adj1" fmla="val 7272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66</xdr:row>
      <xdr:rowOff>148166</xdr:rowOff>
    </xdr:from>
    <xdr:to>
      <xdr:col>11</xdr:col>
      <xdr:colOff>33484</xdr:colOff>
      <xdr:row>69</xdr:row>
      <xdr:rowOff>129116</xdr:rowOff>
    </xdr:to>
    <xdr:sp macro="" textlink="">
      <xdr:nvSpPr>
        <xdr:cNvPr id="27" name="AutoShape 26">
          <a:hlinkClick xmlns:r="http://schemas.openxmlformats.org/officeDocument/2006/relationships" r:id="rId5"/>
        </xdr:cNvPr>
        <xdr:cNvSpPr>
          <a:spLocks noChangeArrowheads="1"/>
        </xdr:cNvSpPr>
      </xdr:nvSpPr>
      <xdr:spPr bwMode="auto">
        <a:xfrm>
          <a:off x="8456083" y="11673416"/>
          <a:ext cx="996568" cy="584200"/>
        </a:xfrm>
        <a:prstGeom prst="bevel">
          <a:avLst>
            <a:gd name="adj" fmla="val 8872"/>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分析結果</a:t>
          </a:r>
        </a:p>
        <a:p>
          <a:pPr algn="ctr" rtl="0">
            <a:lnSpc>
              <a:spcPts val="1100"/>
            </a:lnSpc>
            <a:defRPr sz="1000"/>
          </a:pPr>
          <a:r>
            <a:rPr lang="ja-JP" altLang="en-US" sz="1000" b="0" i="0" strike="noStrike">
              <a:solidFill>
                <a:srgbClr val="000000"/>
              </a:solidFill>
              <a:latin typeface="ＭＳ Ｐゴシック"/>
              <a:ea typeface="ＭＳ Ｐゴシック"/>
            </a:rPr>
            <a:t>（ 億円 ）</a:t>
          </a:r>
        </a:p>
      </xdr:txBody>
    </xdr:sp>
    <xdr:clientData/>
  </xdr:twoCellAnchor>
  <xdr:oneCellAnchor>
    <xdr:from>
      <xdr:col>10</xdr:col>
      <xdr:colOff>63501</xdr:colOff>
      <xdr:row>64</xdr:row>
      <xdr:rowOff>190500</xdr:rowOff>
    </xdr:from>
    <xdr:ext cx="2233083" cy="325730"/>
    <xdr:sp macro="" textlink="">
      <xdr:nvSpPr>
        <xdr:cNvPr id="2" name="テキスト ボックス 1"/>
        <xdr:cNvSpPr txBox="1"/>
      </xdr:nvSpPr>
      <xdr:spPr>
        <a:xfrm>
          <a:off x="8519584" y="12117917"/>
          <a:ext cx="2233083"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400"/>
            <a:t>分析結果の表示</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0</xdr:row>
      <xdr:rowOff>123825</xdr:rowOff>
    </xdr:from>
    <xdr:to>
      <xdr:col>3</xdr:col>
      <xdr:colOff>1485900</xdr:colOff>
      <xdr:row>2</xdr:row>
      <xdr:rowOff>95250</xdr:rowOff>
    </xdr:to>
    <xdr:sp macro="" textlink="">
      <xdr:nvSpPr>
        <xdr:cNvPr id="15361" name="AutoShape 1"/>
        <xdr:cNvSpPr>
          <a:spLocks noChangeArrowheads="1"/>
        </xdr:cNvSpPr>
      </xdr:nvSpPr>
      <xdr:spPr bwMode="auto">
        <a:xfrm>
          <a:off x="123825" y="733425"/>
          <a:ext cx="1800225" cy="352425"/>
        </a:xfrm>
        <a:prstGeom prst="foldedCorner">
          <a:avLst>
            <a:gd name="adj" fmla="val 12500"/>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産業連関分析結果</a:t>
          </a:r>
        </a:p>
      </xdr:txBody>
    </xdr:sp>
    <xdr:clientData/>
  </xdr:twoCellAnchor>
  <xdr:twoCellAnchor>
    <xdr:from>
      <xdr:col>5</xdr:col>
      <xdr:colOff>885825</xdr:colOff>
      <xdr:row>38</xdr:row>
      <xdr:rowOff>161925</xdr:rowOff>
    </xdr:from>
    <xdr:to>
      <xdr:col>7</xdr:col>
      <xdr:colOff>152400</xdr:colOff>
      <xdr:row>41</xdr:row>
      <xdr:rowOff>19050</xdr:rowOff>
    </xdr:to>
    <xdr:sp macro="" textlink="">
      <xdr:nvSpPr>
        <xdr:cNvPr id="704130" name="AutoShape 3"/>
        <xdr:cNvSpPr>
          <a:spLocks noChangeArrowheads="1"/>
        </xdr:cNvSpPr>
      </xdr:nvSpPr>
      <xdr:spPr bwMode="auto">
        <a:xfrm>
          <a:off x="3248025" y="9782175"/>
          <a:ext cx="485775" cy="428625"/>
        </a:xfrm>
        <a:prstGeom prst="downArrow">
          <a:avLst>
            <a:gd name="adj1" fmla="val 50000"/>
            <a:gd name="adj2" fmla="val 41505"/>
          </a:avLst>
        </a:prstGeom>
        <a:solidFill>
          <a:srgbClr val="FFFFFF"/>
        </a:solidFill>
        <a:ln w="9525">
          <a:solidFill>
            <a:srgbClr val="000000"/>
          </a:solidFill>
          <a:miter lim="800000"/>
          <a:headEnd/>
          <a:tailEnd/>
        </a:ln>
      </xdr:spPr>
    </xdr:sp>
    <xdr:clientData/>
  </xdr:twoCellAnchor>
  <xdr:twoCellAnchor>
    <xdr:from>
      <xdr:col>4</xdr:col>
      <xdr:colOff>66675</xdr:colOff>
      <xdr:row>42</xdr:row>
      <xdr:rowOff>28575</xdr:rowOff>
    </xdr:from>
    <xdr:to>
      <xdr:col>5</xdr:col>
      <xdr:colOff>933450</xdr:colOff>
      <xdr:row>45</xdr:row>
      <xdr:rowOff>9525</xdr:rowOff>
    </xdr:to>
    <xdr:sp macro="" textlink="">
      <xdr:nvSpPr>
        <xdr:cNvPr id="15364" name="AutoShape 4">
          <a:hlinkClick xmlns:r="http://schemas.openxmlformats.org/officeDocument/2006/relationships" r:id="rId1"/>
        </xdr:cNvPr>
        <xdr:cNvSpPr>
          <a:spLocks noChangeArrowheads="1"/>
        </xdr:cNvSpPr>
      </xdr:nvSpPr>
      <xdr:spPr bwMode="auto">
        <a:xfrm>
          <a:off x="2400300" y="10353675"/>
          <a:ext cx="1123950" cy="552450"/>
        </a:xfrm>
        <a:prstGeom prst="bevel">
          <a:avLst>
            <a:gd name="adj" fmla="val 7582"/>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フローチャート</a:t>
          </a:r>
        </a:p>
        <a:p>
          <a:pPr algn="ctr" rtl="0">
            <a:lnSpc>
              <a:spcPts val="1100"/>
            </a:lnSpc>
            <a:defRPr sz="1000"/>
          </a:pPr>
          <a:r>
            <a:rPr lang="ja-JP" altLang="en-US" sz="1000" b="0" i="0" strike="noStrike">
              <a:solidFill>
                <a:srgbClr val="000000"/>
              </a:solidFill>
              <a:latin typeface="ＭＳ Ｐゴシック"/>
              <a:ea typeface="ＭＳ Ｐゴシック"/>
            </a:rPr>
            <a:t>（億円）</a:t>
          </a:r>
        </a:p>
      </xdr:txBody>
    </xdr:sp>
    <xdr:clientData/>
  </xdr:twoCellAnchor>
  <xdr:twoCellAnchor>
    <xdr:from>
      <xdr:col>7</xdr:col>
      <xdr:colOff>123826</xdr:colOff>
      <xdr:row>42</xdr:row>
      <xdr:rowOff>38100</xdr:rowOff>
    </xdr:from>
    <xdr:to>
      <xdr:col>9</xdr:col>
      <xdr:colOff>95250</xdr:colOff>
      <xdr:row>45</xdr:row>
      <xdr:rowOff>19049</xdr:rowOff>
    </xdr:to>
    <xdr:sp macro="" textlink="">
      <xdr:nvSpPr>
        <xdr:cNvPr id="15365" name="AutoShape 5">
          <a:hlinkClick xmlns:r="http://schemas.openxmlformats.org/officeDocument/2006/relationships" r:id="rId2"/>
        </xdr:cNvPr>
        <xdr:cNvSpPr>
          <a:spLocks noChangeArrowheads="1"/>
        </xdr:cNvSpPr>
      </xdr:nvSpPr>
      <xdr:spPr bwMode="auto">
        <a:xfrm>
          <a:off x="3933826" y="10363200"/>
          <a:ext cx="1190624" cy="552449"/>
        </a:xfrm>
        <a:prstGeom prst="bevel">
          <a:avLst>
            <a:gd name="adj" fmla="val 7581"/>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部門別波及グラフ</a:t>
          </a:r>
        </a:p>
        <a:p>
          <a:pPr algn="ctr" rtl="0">
            <a:lnSpc>
              <a:spcPts val="1100"/>
            </a:lnSpc>
            <a:defRPr sz="1000"/>
          </a:pPr>
          <a:r>
            <a:rPr lang="ja-JP" altLang="en-US" sz="1000" b="0" i="0" strike="noStrike">
              <a:solidFill>
                <a:srgbClr val="000000"/>
              </a:solidFill>
              <a:latin typeface="ＭＳ Ｐゴシック"/>
              <a:ea typeface="ＭＳ Ｐゴシック"/>
            </a:rPr>
            <a:t>（億円）</a:t>
          </a:r>
        </a:p>
      </xdr:txBody>
    </xdr:sp>
    <xdr:clientData/>
  </xdr:twoCellAnchor>
  <xdr:twoCellAnchor>
    <xdr:from>
      <xdr:col>13</xdr:col>
      <xdr:colOff>38100</xdr:colOff>
      <xdr:row>1</xdr:row>
      <xdr:rowOff>0</xdr:rowOff>
    </xdr:from>
    <xdr:to>
      <xdr:col>14</xdr:col>
      <xdr:colOff>428625</xdr:colOff>
      <xdr:row>3</xdr:row>
      <xdr:rowOff>114300</xdr:rowOff>
    </xdr:to>
    <xdr:sp macro="" textlink="">
      <xdr:nvSpPr>
        <xdr:cNvPr id="704133" name="角丸四角形 21"/>
        <xdr:cNvSpPr>
          <a:spLocks noChangeArrowheads="1"/>
        </xdr:cNvSpPr>
      </xdr:nvSpPr>
      <xdr:spPr bwMode="auto">
        <a:xfrm>
          <a:off x="7419975" y="190500"/>
          <a:ext cx="1076325" cy="685800"/>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13</xdr:col>
      <xdr:colOff>104166</xdr:colOff>
      <xdr:row>1</xdr:row>
      <xdr:rowOff>73953</xdr:rowOff>
    </xdr:from>
    <xdr:to>
      <xdr:col>14</xdr:col>
      <xdr:colOff>333375</xdr:colOff>
      <xdr:row>3</xdr:row>
      <xdr:rowOff>28575</xdr:rowOff>
    </xdr:to>
    <xdr:sp macro="" textlink="">
      <xdr:nvSpPr>
        <xdr:cNvPr id="8" name="AutoShape 44">
          <a:hlinkClick xmlns:r="http://schemas.openxmlformats.org/officeDocument/2006/relationships" r:id="rId4"/>
        </xdr:cNvPr>
        <xdr:cNvSpPr>
          <a:spLocks noChangeArrowheads="1"/>
        </xdr:cNvSpPr>
      </xdr:nvSpPr>
      <xdr:spPr bwMode="auto">
        <a:xfrm>
          <a:off x="7714641" y="264453"/>
          <a:ext cx="915009" cy="526122"/>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0</xdr:row>
      <xdr:rowOff>123825</xdr:rowOff>
    </xdr:from>
    <xdr:to>
      <xdr:col>3</xdr:col>
      <xdr:colOff>1485900</xdr:colOff>
      <xdr:row>2</xdr:row>
      <xdr:rowOff>95250</xdr:rowOff>
    </xdr:to>
    <xdr:sp macro="" textlink="">
      <xdr:nvSpPr>
        <xdr:cNvPr id="16385" name="AutoShape 1"/>
        <xdr:cNvSpPr>
          <a:spLocks noChangeArrowheads="1"/>
        </xdr:cNvSpPr>
      </xdr:nvSpPr>
      <xdr:spPr bwMode="auto">
        <a:xfrm>
          <a:off x="123825" y="733425"/>
          <a:ext cx="1800225" cy="352425"/>
        </a:xfrm>
        <a:prstGeom prst="foldedCorner">
          <a:avLst>
            <a:gd name="adj" fmla="val 12500"/>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産業連関分析結果</a:t>
          </a:r>
        </a:p>
      </xdr:txBody>
    </xdr:sp>
    <xdr:clientData/>
  </xdr:twoCellAnchor>
  <xdr:twoCellAnchor>
    <xdr:from>
      <xdr:col>5</xdr:col>
      <xdr:colOff>885825</xdr:colOff>
      <xdr:row>38</xdr:row>
      <xdr:rowOff>161925</xdr:rowOff>
    </xdr:from>
    <xdr:to>
      <xdr:col>7</xdr:col>
      <xdr:colOff>152400</xdr:colOff>
      <xdr:row>41</xdr:row>
      <xdr:rowOff>19050</xdr:rowOff>
    </xdr:to>
    <xdr:sp macro="" textlink="">
      <xdr:nvSpPr>
        <xdr:cNvPr id="717426" name="AutoShape 3"/>
        <xdr:cNvSpPr>
          <a:spLocks noChangeArrowheads="1"/>
        </xdr:cNvSpPr>
      </xdr:nvSpPr>
      <xdr:spPr bwMode="auto">
        <a:xfrm>
          <a:off x="3248025" y="9782175"/>
          <a:ext cx="485775" cy="428625"/>
        </a:xfrm>
        <a:prstGeom prst="downArrow">
          <a:avLst>
            <a:gd name="adj1" fmla="val 50000"/>
            <a:gd name="adj2" fmla="val 41505"/>
          </a:avLst>
        </a:prstGeom>
        <a:solidFill>
          <a:srgbClr val="FFFFFF"/>
        </a:solidFill>
        <a:ln w="9525">
          <a:solidFill>
            <a:srgbClr val="000000"/>
          </a:solidFill>
          <a:miter lim="800000"/>
          <a:headEnd/>
          <a:tailEnd/>
        </a:ln>
      </xdr:spPr>
    </xdr:sp>
    <xdr:clientData/>
  </xdr:twoCellAnchor>
  <xdr:twoCellAnchor>
    <xdr:from>
      <xdr:col>4</xdr:col>
      <xdr:colOff>66675</xdr:colOff>
      <xdr:row>42</xdr:row>
      <xdr:rowOff>28575</xdr:rowOff>
    </xdr:from>
    <xdr:to>
      <xdr:col>5</xdr:col>
      <xdr:colOff>933450</xdr:colOff>
      <xdr:row>45</xdr:row>
      <xdr:rowOff>9525</xdr:rowOff>
    </xdr:to>
    <xdr:sp macro="" textlink="">
      <xdr:nvSpPr>
        <xdr:cNvPr id="8" name="AutoShape 4">
          <a:hlinkClick xmlns:r="http://schemas.openxmlformats.org/officeDocument/2006/relationships" r:id="rId1"/>
        </xdr:cNvPr>
        <xdr:cNvSpPr>
          <a:spLocks noChangeArrowheads="1"/>
        </xdr:cNvSpPr>
      </xdr:nvSpPr>
      <xdr:spPr bwMode="auto">
        <a:xfrm>
          <a:off x="2400300" y="10353675"/>
          <a:ext cx="1123950" cy="552450"/>
        </a:xfrm>
        <a:prstGeom prst="bevel">
          <a:avLst>
            <a:gd name="adj" fmla="val 7582"/>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フローチャート</a:t>
          </a:r>
        </a:p>
        <a:p>
          <a:pPr algn="ctr" rtl="0">
            <a:lnSpc>
              <a:spcPts val="1100"/>
            </a:lnSpc>
            <a:defRPr sz="1000"/>
          </a:pPr>
          <a:r>
            <a:rPr lang="ja-JP" altLang="en-US" sz="1000" b="0" i="0" strike="noStrike">
              <a:solidFill>
                <a:srgbClr val="000000"/>
              </a:solidFill>
              <a:latin typeface="ＭＳ Ｐゴシック"/>
              <a:ea typeface="ＭＳ Ｐゴシック"/>
            </a:rPr>
            <a:t>（千円）</a:t>
          </a:r>
        </a:p>
      </xdr:txBody>
    </xdr:sp>
    <xdr:clientData/>
  </xdr:twoCellAnchor>
  <xdr:twoCellAnchor>
    <xdr:from>
      <xdr:col>7</xdr:col>
      <xdr:colOff>123826</xdr:colOff>
      <xdr:row>42</xdr:row>
      <xdr:rowOff>38100</xdr:rowOff>
    </xdr:from>
    <xdr:to>
      <xdr:col>9</xdr:col>
      <xdr:colOff>95250</xdr:colOff>
      <xdr:row>45</xdr:row>
      <xdr:rowOff>19049</xdr:rowOff>
    </xdr:to>
    <xdr:sp macro="" textlink="">
      <xdr:nvSpPr>
        <xdr:cNvPr id="9" name="AutoShape 5">
          <a:hlinkClick xmlns:r="http://schemas.openxmlformats.org/officeDocument/2006/relationships" r:id="rId2"/>
        </xdr:cNvPr>
        <xdr:cNvSpPr>
          <a:spLocks noChangeArrowheads="1"/>
        </xdr:cNvSpPr>
      </xdr:nvSpPr>
      <xdr:spPr bwMode="auto">
        <a:xfrm>
          <a:off x="3933826" y="10363200"/>
          <a:ext cx="1190624" cy="552449"/>
        </a:xfrm>
        <a:prstGeom prst="bevel">
          <a:avLst>
            <a:gd name="adj" fmla="val 7581"/>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部門別波及グラフ</a:t>
          </a:r>
        </a:p>
        <a:p>
          <a:pPr algn="ctr" rtl="0">
            <a:lnSpc>
              <a:spcPts val="1100"/>
            </a:lnSpc>
            <a:defRPr sz="1000"/>
          </a:pPr>
          <a:r>
            <a:rPr lang="ja-JP" altLang="en-US" sz="1000" b="0" i="0" strike="noStrike">
              <a:solidFill>
                <a:srgbClr val="000000"/>
              </a:solidFill>
              <a:latin typeface="ＭＳ Ｐゴシック"/>
              <a:ea typeface="ＭＳ Ｐゴシック"/>
            </a:rPr>
            <a:t>（千円）</a:t>
          </a:r>
        </a:p>
      </xdr:txBody>
    </xdr:sp>
    <xdr:clientData/>
  </xdr:twoCellAnchor>
  <xdr:twoCellAnchor>
    <xdr:from>
      <xdr:col>13</xdr:col>
      <xdr:colOff>38100</xdr:colOff>
      <xdr:row>1</xdr:row>
      <xdr:rowOff>0</xdr:rowOff>
    </xdr:from>
    <xdr:to>
      <xdr:col>14</xdr:col>
      <xdr:colOff>428625</xdr:colOff>
      <xdr:row>3</xdr:row>
      <xdr:rowOff>114300</xdr:rowOff>
    </xdr:to>
    <xdr:sp macro="" textlink="">
      <xdr:nvSpPr>
        <xdr:cNvPr id="717429" name="角丸四角形 21"/>
        <xdr:cNvSpPr>
          <a:spLocks noChangeArrowheads="1"/>
        </xdr:cNvSpPr>
      </xdr:nvSpPr>
      <xdr:spPr bwMode="auto">
        <a:xfrm>
          <a:off x="7419975" y="190500"/>
          <a:ext cx="1076325" cy="685800"/>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13</xdr:col>
      <xdr:colOff>104166</xdr:colOff>
      <xdr:row>1</xdr:row>
      <xdr:rowOff>73953</xdr:rowOff>
    </xdr:from>
    <xdr:to>
      <xdr:col>14</xdr:col>
      <xdr:colOff>333375</xdr:colOff>
      <xdr:row>3</xdr:row>
      <xdr:rowOff>28575</xdr:rowOff>
    </xdr:to>
    <xdr:sp macro="" textlink="">
      <xdr:nvSpPr>
        <xdr:cNvPr id="13" name="AutoShape 44">
          <a:hlinkClick xmlns:r="http://schemas.openxmlformats.org/officeDocument/2006/relationships" r:id="rId4"/>
        </xdr:cNvPr>
        <xdr:cNvSpPr>
          <a:spLocks noChangeArrowheads="1"/>
        </xdr:cNvSpPr>
      </xdr:nvSpPr>
      <xdr:spPr bwMode="auto">
        <a:xfrm>
          <a:off x="7714641" y="264453"/>
          <a:ext cx="915009" cy="526122"/>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333375</xdr:colOff>
      <xdr:row>7</xdr:row>
      <xdr:rowOff>9525</xdr:rowOff>
    </xdr:from>
    <xdr:to>
      <xdr:col>9</xdr:col>
      <xdr:colOff>333375</xdr:colOff>
      <xdr:row>36</xdr:row>
      <xdr:rowOff>152400</xdr:rowOff>
    </xdr:to>
    <xdr:sp macro="" textlink="">
      <xdr:nvSpPr>
        <xdr:cNvPr id="1052092" name="Line 10"/>
        <xdr:cNvSpPr>
          <a:spLocks noChangeShapeType="1"/>
        </xdr:cNvSpPr>
      </xdr:nvSpPr>
      <xdr:spPr bwMode="auto">
        <a:xfrm>
          <a:off x="10582275" y="1466850"/>
          <a:ext cx="0" cy="4838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28575</xdr:rowOff>
    </xdr:from>
    <xdr:to>
      <xdr:col>5</xdr:col>
      <xdr:colOff>228600</xdr:colOff>
      <xdr:row>29</xdr:row>
      <xdr:rowOff>152400</xdr:rowOff>
    </xdr:to>
    <xdr:sp macro="" textlink="">
      <xdr:nvSpPr>
        <xdr:cNvPr id="1052095" name="Line 25"/>
        <xdr:cNvSpPr>
          <a:spLocks noChangeShapeType="1"/>
        </xdr:cNvSpPr>
      </xdr:nvSpPr>
      <xdr:spPr bwMode="auto">
        <a:xfrm>
          <a:off x="5353050" y="2133600"/>
          <a:ext cx="0" cy="303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9</xdr:col>
      <xdr:colOff>333375</xdr:colOff>
      <xdr:row>7</xdr:row>
      <xdr:rowOff>0</xdr:rowOff>
    </xdr:to>
    <xdr:sp macro="" textlink="">
      <xdr:nvSpPr>
        <xdr:cNvPr id="1052097" name="Line 30"/>
        <xdr:cNvSpPr>
          <a:spLocks noChangeShapeType="1"/>
        </xdr:cNvSpPr>
      </xdr:nvSpPr>
      <xdr:spPr bwMode="auto">
        <a:xfrm>
          <a:off x="5122333" y="1439333"/>
          <a:ext cx="545570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9</xdr:col>
      <xdr:colOff>333375</xdr:colOff>
      <xdr:row>35</xdr:row>
      <xdr:rowOff>0</xdr:rowOff>
    </xdr:to>
    <xdr:sp macro="" textlink="">
      <xdr:nvSpPr>
        <xdr:cNvPr id="1052098" name="Line 32"/>
        <xdr:cNvSpPr>
          <a:spLocks noChangeShapeType="1"/>
        </xdr:cNvSpPr>
      </xdr:nvSpPr>
      <xdr:spPr bwMode="auto">
        <a:xfrm>
          <a:off x="9020175" y="599122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22</xdr:row>
      <xdr:rowOff>0</xdr:rowOff>
    </xdr:from>
    <xdr:to>
      <xdr:col>5</xdr:col>
      <xdr:colOff>352425</xdr:colOff>
      <xdr:row>23</xdr:row>
      <xdr:rowOff>0</xdr:rowOff>
    </xdr:to>
    <xdr:sp macro="" textlink="">
      <xdr:nvSpPr>
        <xdr:cNvPr id="1052099" name="Arc 41"/>
        <xdr:cNvSpPr>
          <a:spLocks/>
        </xdr:cNvSpPr>
      </xdr:nvSpPr>
      <xdr:spPr bwMode="auto">
        <a:xfrm rot="16200000" flipV="1">
          <a:off x="5281612" y="3852863"/>
          <a:ext cx="161925" cy="228600"/>
        </a:xfrm>
        <a:custGeom>
          <a:avLst/>
          <a:gdLst>
            <a:gd name="T0" fmla="*/ 2147483647 w 23985"/>
            <a:gd name="T1" fmla="*/ 0 h 43200"/>
            <a:gd name="T2" fmla="*/ 0 w 23985"/>
            <a:gd name="T3" fmla="*/ 2147483647 h 43200"/>
            <a:gd name="T4" fmla="*/ 2147483647 w 23985"/>
            <a:gd name="T5" fmla="*/ 2147483647 h 43200"/>
            <a:gd name="T6" fmla="*/ 0 60000 65536"/>
            <a:gd name="T7" fmla="*/ 0 60000 65536"/>
            <a:gd name="T8" fmla="*/ 0 60000 65536"/>
            <a:gd name="T9" fmla="*/ 0 w 23985"/>
            <a:gd name="T10" fmla="*/ 0 h 43200"/>
            <a:gd name="T11" fmla="*/ 23985 w 23985"/>
            <a:gd name="T12" fmla="*/ 43200 h 43200"/>
          </a:gdLst>
          <a:ahLst/>
          <a:cxnLst>
            <a:cxn ang="T6">
              <a:pos x="T0" y="T1"/>
            </a:cxn>
            <a:cxn ang="T7">
              <a:pos x="T2" y="T3"/>
            </a:cxn>
            <a:cxn ang="T8">
              <a:pos x="T4" y="T5"/>
            </a:cxn>
          </a:cxnLst>
          <a:rect l="T9" t="T10" r="T11" b="T12"/>
          <a:pathLst>
            <a:path w="23985" h="43200" fill="none" extrusionOk="0">
              <a:moveTo>
                <a:pt x="2384" y="0"/>
              </a:moveTo>
              <a:cubicBezTo>
                <a:pt x="14314" y="0"/>
                <a:pt x="23985" y="9670"/>
                <a:pt x="23985" y="21600"/>
              </a:cubicBezTo>
              <a:cubicBezTo>
                <a:pt x="23985" y="33529"/>
                <a:pt x="14314" y="43200"/>
                <a:pt x="2385" y="43200"/>
              </a:cubicBezTo>
              <a:cubicBezTo>
                <a:pt x="1588" y="43200"/>
                <a:pt x="791" y="43155"/>
                <a:pt x="0" y="43067"/>
              </a:cubicBezTo>
            </a:path>
            <a:path w="23985" h="43200" stroke="0" extrusionOk="0">
              <a:moveTo>
                <a:pt x="2384" y="0"/>
              </a:moveTo>
              <a:cubicBezTo>
                <a:pt x="14314" y="0"/>
                <a:pt x="23985" y="9670"/>
                <a:pt x="23985" y="21600"/>
              </a:cubicBezTo>
              <a:cubicBezTo>
                <a:pt x="23985" y="33529"/>
                <a:pt x="14314" y="43200"/>
                <a:pt x="2385" y="43200"/>
              </a:cubicBezTo>
              <a:cubicBezTo>
                <a:pt x="1588" y="43200"/>
                <a:pt x="791" y="43155"/>
                <a:pt x="0" y="43067"/>
              </a:cubicBezTo>
              <a:lnTo>
                <a:pt x="2385" y="21600"/>
              </a:lnTo>
              <a:lnTo>
                <a:pt x="2384"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35</xdr:row>
      <xdr:rowOff>0</xdr:rowOff>
    </xdr:from>
    <xdr:to>
      <xdr:col>9</xdr:col>
      <xdr:colOff>333375</xdr:colOff>
      <xdr:row>35</xdr:row>
      <xdr:rowOff>0</xdr:rowOff>
    </xdr:to>
    <xdr:sp macro="" textlink="">
      <xdr:nvSpPr>
        <xdr:cNvPr id="1052102" name="Line 45"/>
        <xdr:cNvSpPr>
          <a:spLocks noChangeShapeType="1"/>
        </xdr:cNvSpPr>
      </xdr:nvSpPr>
      <xdr:spPr bwMode="auto">
        <a:xfrm>
          <a:off x="9020175" y="599122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xdr:colOff>
      <xdr:row>23</xdr:row>
      <xdr:rowOff>0</xdr:rowOff>
    </xdr:from>
    <xdr:to>
      <xdr:col>5</xdr:col>
      <xdr:colOff>128588</xdr:colOff>
      <xdr:row>23</xdr:row>
      <xdr:rowOff>0</xdr:rowOff>
    </xdr:to>
    <xdr:cxnSp macro="">
      <xdr:nvCxnSpPr>
        <xdr:cNvPr id="47" name="直線コネクタ 46"/>
        <xdr:cNvCxnSpPr/>
      </xdr:nvCxnSpPr>
      <xdr:spPr>
        <a:xfrm>
          <a:off x="5314951" y="4048125"/>
          <a:ext cx="1285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347663</xdr:colOff>
      <xdr:row>22</xdr:row>
      <xdr:rowOff>150019</xdr:rowOff>
    </xdr:from>
    <xdr:to>
      <xdr:col>9</xdr:col>
      <xdr:colOff>328613</xdr:colOff>
      <xdr:row>22</xdr:row>
      <xdr:rowOff>150019</xdr:rowOff>
    </xdr:to>
    <xdr:cxnSp macro="">
      <xdr:nvCxnSpPr>
        <xdr:cNvPr id="49" name="直線コネクタ 48"/>
        <xdr:cNvCxnSpPr/>
      </xdr:nvCxnSpPr>
      <xdr:spPr>
        <a:xfrm flipV="1">
          <a:off x="5488998" y="4046610"/>
          <a:ext cx="51222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xdr:colOff>
      <xdr:row>27</xdr:row>
      <xdr:rowOff>2381</xdr:rowOff>
    </xdr:from>
    <xdr:to>
      <xdr:col>5</xdr:col>
      <xdr:colOff>230981</xdr:colOff>
      <xdr:row>27</xdr:row>
      <xdr:rowOff>2382</xdr:rowOff>
    </xdr:to>
    <xdr:cxnSp macro="">
      <xdr:nvCxnSpPr>
        <xdr:cNvPr id="51" name="直線コネクタ 50"/>
        <xdr:cNvCxnSpPr/>
      </xdr:nvCxnSpPr>
      <xdr:spPr>
        <a:xfrm flipV="1">
          <a:off x="5317331" y="4698206"/>
          <a:ext cx="228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28575</xdr:rowOff>
    </xdr:from>
    <xdr:to>
      <xdr:col>5</xdr:col>
      <xdr:colOff>233363</xdr:colOff>
      <xdr:row>11</xdr:row>
      <xdr:rowOff>30164</xdr:rowOff>
    </xdr:to>
    <xdr:cxnSp macro="">
      <xdr:nvCxnSpPr>
        <xdr:cNvPr id="58" name="直線コネクタ 57"/>
        <xdr:cNvCxnSpPr/>
      </xdr:nvCxnSpPr>
      <xdr:spPr>
        <a:xfrm>
          <a:off x="5314950" y="2133600"/>
          <a:ext cx="233363" cy="1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4</xdr:row>
      <xdr:rowOff>0</xdr:rowOff>
    </xdr:from>
    <xdr:to>
      <xdr:col>2</xdr:col>
      <xdr:colOff>180975</xdr:colOff>
      <xdr:row>5</xdr:row>
      <xdr:rowOff>104775</xdr:rowOff>
    </xdr:to>
    <xdr:sp macro="" textlink="">
      <xdr:nvSpPr>
        <xdr:cNvPr id="1052107" name="Line 23"/>
        <xdr:cNvSpPr>
          <a:spLocks noChangeShapeType="1"/>
        </xdr:cNvSpPr>
      </xdr:nvSpPr>
      <xdr:spPr bwMode="auto">
        <a:xfrm>
          <a:off x="1409700" y="952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12</xdr:row>
      <xdr:rowOff>9525</xdr:rowOff>
    </xdr:from>
    <xdr:to>
      <xdr:col>2</xdr:col>
      <xdr:colOff>161925</xdr:colOff>
      <xdr:row>13</xdr:row>
      <xdr:rowOff>114300</xdr:rowOff>
    </xdr:to>
    <xdr:sp macro="" textlink="">
      <xdr:nvSpPr>
        <xdr:cNvPr id="1052108" name="Line 19"/>
        <xdr:cNvSpPr>
          <a:spLocks noChangeShapeType="1"/>
        </xdr:cNvSpPr>
      </xdr:nvSpPr>
      <xdr:spPr bwMode="auto">
        <a:xfrm>
          <a:off x="1390650" y="22764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16</xdr:row>
      <xdr:rowOff>0</xdr:rowOff>
    </xdr:from>
    <xdr:to>
      <xdr:col>2</xdr:col>
      <xdr:colOff>161925</xdr:colOff>
      <xdr:row>17</xdr:row>
      <xdr:rowOff>104775</xdr:rowOff>
    </xdr:to>
    <xdr:sp macro="" textlink="">
      <xdr:nvSpPr>
        <xdr:cNvPr id="1052109" name="Line 20"/>
        <xdr:cNvSpPr>
          <a:spLocks noChangeShapeType="1"/>
        </xdr:cNvSpPr>
      </xdr:nvSpPr>
      <xdr:spPr bwMode="auto">
        <a:xfrm>
          <a:off x="1390650" y="29146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20</xdr:row>
      <xdr:rowOff>0</xdr:rowOff>
    </xdr:from>
    <xdr:to>
      <xdr:col>2</xdr:col>
      <xdr:colOff>152400</xdr:colOff>
      <xdr:row>21</xdr:row>
      <xdr:rowOff>104775</xdr:rowOff>
    </xdr:to>
    <xdr:sp macro="" textlink="">
      <xdr:nvSpPr>
        <xdr:cNvPr id="1052110" name="Line 21"/>
        <xdr:cNvSpPr>
          <a:spLocks noChangeShapeType="1"/>
        </xdr:cNvSpPr>
      </xdr:nvSpPr>
      <xdr:spPr bwMode="auto">
        <a:xfrm>
          <a:off x="1381125" y="35623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238125</xdr:colOff>
      <xdr:row>32</xdr:row>
      <xdr:rowOff>0</xdr:rowOff>
    </xdr:from>
    <xdr:to>
      <xdr:col>5</xdr:col>
      <xdr:colOff>238125</xdr:colOff>
      <xdr:row>33</xdr:row>
      <xdr:rowOff>133350</xdr:rowOff>
    </xdr:to>
    <xdr:sp macro="" textlink="">
      <xdr:nvSpPr>
        <xdr:cNvPr id="1052111" name="Line 22"/>
        <xdr:cNvSpPr>
          <a:spLocks noChangeShapeType="1"/>
        </xdr:cNvSpPr>
      </xdr:nvSpPr>
      <xdr:spPr bwMode="auto">
        <a:xfrm>
          <a:off x="5362575" y="550545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1</xdr:row>
      <xdr:rowOff>28575</xdr:rowOff>
    </xdr:from>
    <xdr:to>
      <xdr:col>12</xdr:col>
      <xdr:colOff>485775</xdr:colOff>
      <xdr:row>5</xdr:row>
      <xdr:rowOff>66675</xdr:rowOff>
    </xdr:to>
    <xdr:sp macro="" textlink="">
      <xdr:nvSpPr>
        <xdr:cNvPr id="1052112" name="角丸四角形 20"/>
        <xdr:cNvSpPr>
          <a:spLocks noChangeArrowheads="1"/>
        </xdr:cNvSpPr>
      </xdr:nvSpPr>
      <xdr:spPr bwMode="auto">
        <a:xfrm>
          <a:off x="12934950" y="466725"/>
          <a:ext cx="1152525" cy="723900"/>
        </a:xfrm>
        <a:prstGeom prst="roundRect">
          <a:avLst>
            <a:gd name="adj" fmla="val 8157"/>
          </a:avLst>
        </a:prstGeom>
        <a:blipFill dpi="0" rotWithShape="1">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11</xdr:col>
      <xdr:colOff>100115</xdr:colOff>
      <xdr:row>1</xdr:row>
      <xdr:rowOff>121049</xdr:rowOff>
    </xdr:from>
    <xdr:to>
      <xdr:col>12</xdr:col>
      <xdr:colOff>371475</xdr:colOff>
      <xdr:row>4</xdr:row>
      <xdr:rowOff>152401</xdr:rowOff>
    </xdr:to>
    <xdr:sp macro="" textlink="">
      <xdr:nvSpPr>
        <xdr:cNvPr id="54" name="AutoShape 44">
          <a:hlinkClick xmlns:r="http://schemas.openxmlformats.org/officeDocument/2006/relationships" r:id="rId2"/>
        </xdr:cNvPr>
        <xdr:cNvSpPr>
          <a:spLocks noChangeArrowheads="1"/>
        </xdr:cNvSpPr>
      </xdr:nvSpPr>
      <xdr:spPr bwMode="auto">
        <a:xfrm>
          <a:off x="13016015" y="559199"/>
          <a:ext cx="957160" cy="545702"/>
        </a:xfrm>
        <a:prstGeom prst="bevel">
          <a:avLst>
            <a:gd name="adj" fmla="val 7684"/>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180975</xdr:colOff>
      <xdr:row>4</xdr:row>
      <xdr:rowOff>0</xdr:rowOff>
    </xdr:from>
    <xdr:to>
      <xdr:col>2</xdr:col>
      <xdr:colOff>180975</xdr:colOff>
      <xdr:row>5</xdr:row>
      <xdr:rowOff>104775</xdr:rowOff>
    </xdr:to>
    <xdr:sp macro="" textlink="">
      <xdr:nvSpPr>
        <xdr:cNvPr id="1057190" name="Line 23"/>
        <xdr:cNvSpPr>
          <a:spLocks noChangeShapeType="1"/>
        </xdr:cNvSpPr>
      </xdr:nvSpPr>
      <xdr:spPr bwMode="auto">
        <a:xfrm>
          <a:off x="1409700" y="952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12</xdr:row>
      <xdr:rowOff>9525</xdr:rowOff>
    </xdr:from>
    <xdr:to>
      <xdr:col>2</xdr:col>
      <xdr:colOff>161925</xdr:colOff>
      <xdr:row>13</xdr:row>
      <xdr:rowOff>114300</xdr:rowOff>
    </xdr:to>
    <xdr:sp macro="" textlink="">
      <xdr:nvSpPr>
        <xdr:cNvPr id="1057191" name="Line 19"/>
        <xdr:cNvSpPr>
          <a:spLocks noChangeShapeType="1"/>
        </xdr:cNvSpPr>
      </xdr:nvSpPr>
      <xdr:spPr bwMode="auto">
        <a:xfrm>
          <a:off x="1390650" y="22764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16</xdr:row>
      <xdr:rowOff>0</xdr:rowOff>
    </xdr:from>
    <xdr:to>
      <xdr:col>2</xdr:col>
      <xdr:colOff>161925</xdr:colOff>
      <xdr:row>17</xdr:row>
      <xdr:rowOff>104775</xdr:rowOff>
    </xdr:to>
    <xdr:sp macro="" textlink="">
      <xdr:nvSpPr>
        <xdr:cNvPr id="1057192" name="Line 20"/>
        <xdr:cNvSpPr>
          <a:spLocks noChangeShapeType="1"/>
        </xdr:cNvSpPr>
      </xdr:nvSpPr>
      <xdr:spPr bwMode="auto">
        <a:xfrm>
          <a:off x="1390650" y="29146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20</xdr:row>
      <xdr:rowOff>0</xdr:rowOff>
    </xdr:from>
    <xdr:to>
      <xdr:col>2</xdr:col>
      <xdr:colOff>152400</xdr:colOff>
      <xdr:row>21</xdr:row>
      <xdr:rowOff>104775</xdr:rowOff>
    </xdr:to>
    <xdr:sp macro="" textlink="">
      <xdr:nvSpPr>
        <xdr:cNvPr id="1057193" name="Line 21"/>
        <xdr:cNvSpPr>
          <a:spLocks noChangeShapeType="1"/>
        </xdr:cNvSpPr>
      </xdr:nvSpPr>
      <xdr:spPr bwMode="auto">
        <a:xfrm>
          <a:off x="1381125" y="35623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28575</xdr:rowOff>
    </xdr:from>
    <xdr:to>
      <xdr:col>5</xdr:col>
      <xdr:colOff>228600</xdr:colOff>
      <xdr:row>29</xdr:row>
      <xdr:rowOff>152400</xdr:rowOff>
    </xdr:to>
    <xdr:sp macro="" textlink="">
      <xdr:nvSpPr>
        <xdr:cNvPr id="1057195" name="Line 25"/>
        <xdr:cNvSpPr>
          <a:spLocks noChangeShapeType="1"/>
        </xdr:cNvSpPr>
      </xdr:nvSpPr>
      <xdr:spPr bwMode="auto">
        <a:xfrm>
          <a:off x="5353050" y="2133600"/>
          <a:ext cx="0" cy="303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9</xdr:col>
      <xdr:colOff>333375</xdr:colOff>
      <xdr:row>7</xdr:row>
      <xdr:rowOff>0</xdr:rowOff>
    </xdr:to>
    <xdr:sp macro="" textlink="">
      <xdr:nvSpPr>
        <xdr:cNvPr id="1057196" name="Line 30"/>
        <xdr:cNvSpPr>
          <a:spLocks noChangeShapeType="1"/>
        </xdr:cNvSpPr>
      </xdr:nvSpPr>
      <xdr:spPr bwMode="auto">
        <a:xfrm>
          <a:off x="5124450" y="1457325"/>
          <a:ext cx="5457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22</xdr:row>
      <xdr:rowOff>0</xdr:rowOff>
    </xdr:from>
    <xdr:to>
      <xdr:col>5</xdr:col>
      <xdr:colOff>352425</xdr:colOff>
      <xdr:row>23</xdr:row>
      <xdr:rowOff>0</xdr:rowOff>
    </xdr:to>
    <xdr:sp macro="" textlink="">
      <xdr:nvSpPr>
        <xdr:cNvPr id="1057197" name="Arc 41"/>
        <xdr:cNvSpPr>
          <a:spLocks/>
        </xdr:cNvSpPr>
      </xdr:nvSpPr>
      <xdr:spPr bwMode="auto">
        <a:xfrm rot="16200000" flipV="1">
          <a:off x="5281612" y="3852863"/>
          <a:ext cx="161925" cy="228600"/>
        </a:xfrm>
        <a:custGeom>
          <a:avLst/>
          <a:gdLst>
            <a:gd name="T0" fmla="*/ 2147483647 w 23985"/>
            <a:gd name="T1" fmla="*/ 0 h 43200"/>
            <a:gd name="T2" fmla="*/ 0 w 23985"/>
            <a:gd name="T3" fmla="*/ 2147483647 h 43200"/>
            <a:gd name="T4" fmla="*/ 2147483647 w 23985"/>
            <a:gd name="T5" fmla="*/ 2147483647 h 43200"/>
            <a:gd name="T6" fmla="*/ 0 60000 65536"/>
            <a:gd name="T7" fmla="*/ 0 60000 65536"/>
            <a:gd name="T8" fmla="*/ 0 60000 65536"/>
            <a:gd name="T9" fmla="*/ 0 w 23985"/>
            <a:gd name="T10" fmla="*/ 0 h 43200"/>
            <a:gd name="T11" fmla="*/ 23985 w 23985"/>
            <a:gd name="T12" fmla="*/ 43200 h 43200"/>
          </a:gdLst>
          <a:ahLst/>
          <a:cxnLst>
            <a:cxn ang="T6">
              <a:pos x="T0" y="T1"/>
            </a:cxn>
            <a:cxn ang="T7">
              <a:pos x="T2" y="T3"/>
            </a:cxn>
            <a:cxn ang="T8">
              <a:pos x="T4" y="T5"/>
            </a:cxn>
          </a:cxnLst>
          <a:rect l="T9" t="T10" r="T11" b="T12"/>
          <a:pathLst>
            <a:path w="23985" h="43200" fill="none" extrusionOk="0">
              <a:moveTo>
                <a:pt x="2384" y="0"/>
              </a:moveTo>
              <a:cubicBezTo>
                <a:pt x="14314" y="0"/>
                <a:pt x="23985" y="9670"/>
                <a:pt x="23985" y="21600"/>
              </a:cubicBezTo>
              <a:cubicBezTo>
                <a:pt x="23985" y="33529"/>
                <a:pt x="14314" y="43200"/>
                <a:pt x="2385" y="43200"/>
              </a:cubicBezTo>
              <a:cubicBezTo>
                <a:pt x="1588" y="43200"/>
                <a:pt x="791" y="43155"/>
                <a:pt x="0" y="43067"/>
              </a:cubicBezTo>
            </a:path>
            <a:path w="23985" h="43200" stroke="0" extrusionOk="0">
              <a:moveTo>
                <a:pt x="2384" y="0"/>
              </a:moveTo>
              <a:cubicBezTo>
                <a:pt x="14314" y="0"/>
                <a:pt x="23985" y="9670"/>
                <a:pt x="23985" y="21600"/>
              </a:cubicBezTo>
              <a:cubicBezTo>
                <a:pt x="23985" y="33529"/>
                <a:pt x="14314" y="43200"/>
                <a:pt x="2385" y="43200"/>
              </a:cubicBezTo>
              <a:cubicBezTo>
                <a:pt x="1588" y="43200"/>
                <a:pt x="791" y="43155"/>
                <a:pt x="0" y="43067"/>
              </a:cubicBezTo>
              <a:lnTo>
                <a:pt x="2385" y="21600"/>
              </a:lnTo>
              <a:lnTo>
                <a:pt x="2384"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xdr:colOff>
      <xdr:row>23</xdr:row>
      <xdr:rowOff>0</xdr:rowOff>
    </xdr:from>
    <xdr:to>
      <xdr:col>5</xdr:col>
      <xdr:colOff>128588</xdr:colOff>
      <xdr:row>23</xdr:row>
      <xdr:rowOff>0</xdr:rowOff>
    </xdr:to>
    <xdr:cxnSp macro="">
      <xdr:nvCxnSpPr>
        <xdr:cNvPr id="34" name="直線コネクタ 33"/>
        <xdr:cNvCxnSpPr/>
      </xdr:nvCxnSpPr>
      <xdr:spPr>
        <a:xfrm>
          <a:off x="5314951" y="4048125"/>
          <a:ext cx="1285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347663</xdr:colOff>
      <xdr:row>22</xdr:row>
      <xdr:rowOff>150019</xdr:rowOff>
    </xdr:from>
    <xdr:to>
      <xdr:col>9</xdr:col>
      <xdr:colOff>328613</xdr:colOff>
      <xdr:row>22</xdr:row>
      <xdr:rowOff>150019</xdr:rowOff>
    </xdr:to>
    <xdr:cxnSp macro="">
      <xdr:nvCxnSpPr>
        <xdr:cNvPr id="35" name="直線コネクタ 34"/>
        <xdr:cNvCxnSpPr/>
      </xdr:nvCxnSpPr>
      <xdr:spPr>
        <a:xfrm flipV="1">
          <a:off x="5488998" y="4046610"/>
          <a:ext cx="51222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xdr:colOff>
      <xdr:row>27</xdr:row>
      <xdr:rowOff>2381</xdr:rowOff>
    </xdr:from>
    <xdr:to>
      <xdr:col>5</xdr:col>
      <xdr:colOff>230981</xdr:colOff>
      <xdr:row>27</xdr:row>
      <xdr:rowOff>2382</xdr:rowOff>
    </xdr:to>
    <xdr:cxnSp macro="">
      <xdr:nvCxnSpPr>
        <xdr:cNvPr id="36" name="直線コネクタ 35"/>
        <xdr:cNvCxnSpPr/>
      </xdr:nvCxnSpPr>
      <xdr:spPr>
        <a:xfrm flipV="1">
          <a:off x="5317331" y="4698206"/>
          <a:ext cx="228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28575</xdr:rowOff>
    </xdr:from>
    <xdr:to>
      <xdr:col>5</xdr:col>
      <xdr:colOff>233363</xdr:colOff>
      <xdr:row>11</xdr:row>
      <xdr:rowOff>30164</xdr:rowOff>
    </xdr:to>
    <xdr:cxnSp macro="">
      <xdr:nvCxnSpPr>
        <xdr:cNvPr id="37" name="直線コネクタ 36"/>
        <xdr:cNvCxnSpPr/>
      </xdr:nvCxnSpPr>
      <xdr:spPr>
        <a:xfrm>
          <a:off x="5314950" y="2133600"/>
          <a:ext cx="233363" cy="1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32</xdr:row>
      <xdr:rowOff>0</xdr:rowOff>
    </xdr:from>
    <xdr:to>
      <xdr:col>5</xdr:col>
      <xdr:colOff>238125</xdr:colOff>
      <xdr:row>33</xdr:row>
      <xdr:rowOff>133350</xdr:rowOff>
    </xdr:to>
    <xdr:sp macro="" textlink="">
      <xdr:nvSpPr>
        <xdr:cNvPr id="1057202" name="Line 22"/>
        <xdr:cNvSpPr>
          <a:spLocks noChangeShapeType="1"/>
        </xdr:cNvSpPr>
      </xdr:nvSpPr>
      <xdr:spPr bwMode="auto">
        <a:xfrm>
          <a:off x="5362575" y="550545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9</xdr:col>
      <xdr:colOff>333375</xdr:colOff>
      <xdr:row>35</xdr:row>
      <xdr:rowOff>0</xdr:rowOff>
    </xdr:to>
    <xdr:sp macro="" textlink="">
      <xdr:nvSpPr>
        <xdr:cNvPr id="1057204" name="Line 32"/>
        <xdr:cNvSpPr>
          <a:spLocks noChangeShapeType="1"/>
        </xdr:cNvSpPr>
      </xdr:nvSpPr>
      <xdr:spPr bwMode="auto">
        <a:xfrm>
          <a:off x="9020175" y="599122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333375</xdr:colOff>
      <xdr:row>6</xdr:row>
      <xdr:rowOff>152400</xdr:rowOff>
    </xdr:from>
    <xdr:to>
      <xdr:col>9</xdr:col>
      <xdr:colOff>333375</xdr:colOff>
      <xdr:row>36</xdr:row>
      <xdr:rowOff>152400</xdr:rowOff>
    </xdr:to>
    <xdr:sp macro="" textlink="">
      <xdr:nvSpPr>
        <xdr:cNvPr id="1057208" name="Line 29"/>
        <xdr:cNvSpPr>
          <a:spLocks noChangeShapeType="1"/>
        </xdr:cNvSpPr>
      </xdr:nvSpPr>
      <xdr:spPr bwMode="auto">
        <a:xfrm>
          <a:off x="10582275" y="1447800"/>
          <a:ext cx="0" cy="4857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1</xdr:row>
      <xdr:rowOff>28575</xdr:rowOff>
    </xdr:from>
    <xdr:to>
      <xdr:col>12</xdr:col>
      <xdr:colOff>485775</xdr:colOff>
      <xdr:row>5</xdr:row>
      <xdr:rowOff>66675</xdr:rowOff>
    </xdr:to>
    <xdr:sp macro="" textlink="">
      <xdr:nvSpPr>
        <xdr:cNvPr id="1057209" name="角丸四角形 20"/>
        <xdr:cNvSpPr>
          <a:spLocks noChangeArrowheads="1"/>
        </xdr:cNvSpPr>
      </xdr:nvSpPr>
      <xdr:spPr bwMode="auto">
        <a:xfrm>
          <a:off x="12934950" y="466725"/>
          <a:ext cx="1152525" cy="723900"/>
        </a:xfrm>
        <a:prstGeom prst="roundRect">
          <a:avLst>
            <a:gd name="adj" fmla="val 8157"/>
          </a:avLst>
        </a:prstGeom>
        <a:blipFill dpi="0" rotWithShape="1">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11</xdr:col>
      <xdr:colOff>100115</xdr:colOff>
      <xdr:row>1</xdr:row>
      <xdr:rowOff>121049</xdr:rowOff>
    </xdr:from>
    <xdr:to>
      <xdr:col>12</xdr:col>
      <xdr:colOff>371475</xdr:colOff>
      <xdr:row>4</xdr:row>
      <xdr:rowOff>152401</xdr:rowOff>
    </xdr:to>
    <xdr:sp macro="" textlink="">
      <xdr:nvSpPr>
        <xdr:cNvPr id="47" name="AutoShape 44">
          <a:hlinkClick xmlns:r="http://schemas.openxmlformats.org/officeDocument/2006/relationships" r:id="rId2"/>
        </xdr:cNvPr>
        <xdr:cNvSpPr>
          <a:spLocks noChangeArrowheads="1"/>
        </xdr:cNvSpPr>
      </xdr:nvSpPr>
      <xdr:spPr bwMode="auto">
        <a:xfrm>
          <a:off x="13016015" y="559199"/>
          <a:ext cx="957160" cy="545702"/>
        </a:xfrm>
        <a:prstGeom prst="bevel">
          <a:avLst>
            <a:gd name="adj" fmla="val 7684"/>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647700</xdr:colOff>
      <xdr:row>2</xdr:row>
      <xdr:rowOff>19050</xdr:rowOff>
    </xdr:from>
    <xdr:to>
      <xdr:col>18</xdr:col>
      <xdr:colOff>361950</xdr:colOff>
      <xdr:row>42</xdr:row>
      <xdr:rowOff>190500</xdr:rowOff>
    </xdr:to>
    <xdr:graphicFrame macro="">
      <xdr:nvGraphicFramePr>
        <xdr:cNvPr id="10292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628650</xdr:colOff>
      <xdr:row>44</xdr:row>
      <xdr:rowOff>114300</xdr:rowOff>
    </xdr:from>
    <xdr:to>
      <xdr:col>18</xdr:col>
      <xdr:colOff>371475</xdr:colOff>
      <xdr:row>85</xdr:row>
      <xdr:rowOff>219075</xdr:rowOff>
    </xdr:to>
    <xdr:graphicFrame macro="">
      <xdr:nvGraphicFramePr>
        <xdr:cNvPr id="102922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57150</xdr:colOff>
      <xdr:row>1</xdr:row>
      <xdr:rowOff>104775</xdr:rowOff>
    </xdr:from>
    <xdr:to>
      <xdr:col>19</xdr:col>
      <xdr:colOff>466725</xdr:colOff>
      <xdr:row>4</xdr:row>
      <xdr:rowOff>133350</xdr:rowOff>
    </xdr:to>
    <xdr:sp macro="" textlink="">
      <xdr:nvSpPr>
        <xdr:cNvPr id="1029222" name="角丸四角形 3"/>
        <xdr:cNvSpPr>
          <a:spLocks noChangeArrowheads="1"/>
        </xdr:cNvSpPr>
      </xdr:nvSpPr>
      <xdr:spPr bwMode="auto">
        <a:xfrm>
          <a:off x="10883900" y="485775"/>
          <a:ext cx="1097492" cy="705908"/>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18</xdr:col>
      <xdr:colOff>141289</xdr:colOff>
      <xdr:row>2</xdr:row>
      <xdr:rowOff>15874</xdr:rowOff>
    </xdr:from>
    <xdr:to>
      <xdr:col>19</xdr:col>
      <xdr:colOff>377032</xdr:colOff>
      <xdr:row>4</xdr:row>
      <xdr:rowOff>29766</xdr:rowOff>
    </xdr:to>
    <xdr:sp macro="" textlink="">
      <xdr:nvSpPr>
        <xdr:cNvPr id="5" name="AutoShape 44">
          <a:hlinkClick xmlns:r="http://schemas.openxmlformats.org/officeDocument/2006/relationships" r:id="rId4"/>
        </xdr:cNvPr>
        <xdr:cNvSpPr>
          <a:spLocks noChangeArrowheads="1"/>
        </xdr:cNvSpPr>
      </xdr:nvSpPr>
      <xdr:spPr bwMode="auto">
        <a:xfrm>
          <a:off x="10999789" y="434974"/>
          <a:ext cx="921543" cy="528242"/>
        </a:xfrm>
        <a:prstGeom prst="bevel">
          <a:avLst>
            <a:gd name="adj" fmla="val 7530"/>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647700</xdr:colOff>
      <xdr:row>2</xdr:row>
      <xdr:rowOff>19050</xdr:rowOff>
    </xdr:from>
    <xdr:to>
      <xdr:col>15</xdr:col>
      <xdr:colOff>361950</xdr:colOff>
      <xdr:row>42</xdr:row>
      <xdr:rowOff>190500</xdr:rowOff>
    </xdr:to>
    <xdr:graphicFrame macro="">
      <xdr:nvGraphicFramePr>
        <xdr:cNvPr id="9361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628650</xdr:colOff>
      <xdr:row>44</xdr:row>
      <xdr:rowOff>114300</xdr:rowOff>
    </xdr:from>
    <xdr:to>
      <xdr:col>15</xdr:col>
      <xdr:colOff>371475</xdr:colOff>
      <xdr:row>85</xdr:row>
      <xdr:rowOff>219075</xdr:rowOff>
    </xdr:to>
    <xdr:graphicFrame macro="">
      <xdr:nvGraphicFramePr>
        <xdr:cNvPr id="9361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1</xdr:row>
      <xdr:rowOff>104775</xdr:rowOff>
    </xdr:from>
    <xdr:to>
      <xdr:col>16</xdr:col>
      <xdr:colOff>466725</xdr:colOff>
      <xdr:row>4</xdr:row>
      <xdr:rowOff>133350</xdr:rowOff>
    </xdr:to>
    <xdr:sp macro="" textlink="">
      <xdr:nvSpPr>
        <xdr:cNvPr id="936127" name="角丸四角形 3"/>
        <xdr:cNvSpPr>
          <a:spLocks noChangeArrowheads="1"/>
        </xdr:cNvSpPr>
      </xdr:nvSpPr>
      <xdr:spPr bwMode="auto">
        <a:xfrm>
          <a:off x="10868025" y="485775"/>
          <a:ext cx="1095375" cy="7143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15</xdr:col>
      <xdr:colOff>141289</xdr:colOff>
      <xdr:row>2</xdr:row>
      <xdr:rowOff>15874</xdr:rowOff>
    </xdr:from>
    <xdr:to>
      <xdr:col>16</xdr:col>
      <xdr:colOff>377032</xdr:colOff>
      <xdr:row>4</xdr:row>
      <xdr:rowOff>29766</xdr:rowOff>
    </xdr:to>
    <xdr:sp macro="" textlink="">
      <xdr:nvSpPr>
        <xdr:cNvPr id="7" name="AutoShape 44">
          <a:hlinkClick xmlns:r="http://schemas.openxmlformats.org/officeDocument/2006/relationships" r:id="rId4"/>
        </xdr:cNvPr>
        <xdr:cNvSpPr>
          <a:spLocks noChangeArrowheads="1"/>
        </xdr:cNvSpPr>
      </xdr:nvSpPr>
      <xdr:spPr bwMode="auto">
        <a:xfrm>
          <a:off x="11733214" y="434974"/>
          <a:ext cx="892968" cy="528242"/>
        </a:xfrm>
        <a:prstGeom prst="bevel">
          <a:avLst>
            <a:gd name="adj" fmla="val 7530"/>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457200</xdr:colOff>
      <xdr:row>1</xdr:row>
      <xdr:rowOff>133350</xdr:rowOff>
    </xdr:from>
    <xdr:to>
      <xdr:col>4</xdr:col>
      <xdr:colOff>514350</xdr:colOff>
      <xdr:row>1</xdr:row>
      <xdr:rowOff>152400</xdr:rowOff>
    </xdr:to>
    <xdr:sp macro="" textlink="">
      <xdr:nvSpPr>
        <xdr:cNvPr id="3793" name="Text Box 2"/>
        <xdr:cNvSpPr txBox="1">
          <a:spLocks noChangeArrowheads="1"/>
        </xdr:cNvSpPr>
      </xdr:nvSpPr>
      <xdr:spPr bwMode="auto">
        <a:xfrm>
          <a:off x="4086225" y="304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800100</xdr:colOff>
      <xdr:row>1</xdr:row>
      <xdr:rowOff>0</xdr:rowOff>
    </xdr:from>
    <xdr:to>
      <xdr:col>4</xdr:col>
      <xdr:colOff>1681</xdr:colOff>
      <xdr:row>1</xdr:row>
      <xdr:rowOff>44824</xdr:rowOff>
    </xdr:to>
    <xdr:sp macro="" textlink="">
      <xdr:nvSpPr>
        <xdr:cNvPr id="5" name="Text Box 1"/>
        <xdr:cNvSpPr txBox="1">
          <a:spLocks noChangeArrowheads="1"/>
        </xdr:cNvSpPr>
      </xdr:nvSpPr>
      <xdr:spPr bwMode="auto">
        <a:xfrm>
          <a:off x="3476625" y="171450"/>
          <a:ext cx="49306" cy="448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S58"/>
  <sheetViews>
    <sheetView showGridLines="0" tabSelected="1" topLeftCell="B1" zoomScale="90" zoomScaleNormal="90" workbookViewId="0">
      <selection activeCell="B1" sqref="B1"/>
    </sheetView>
  </sheetViews>
  <sheetFormatPr defaultRowHeight="13.2" x14ac:dyDescent="0.2"/>
  <cols>
    <col min="1" max="1" width="4.33203125" hidden="1" customWidth="1"/>
    <col min="2" max="2" width="5.88671875" style="83" customWidth="1"/>
    <col min="3" max="9" width="10.33203125" customWidth="1"/>
    <col min="10" max="10" width="8.77734375" customWidth="1"/>
    <col min="11" max="11" width="7.6640625" customWidth="1"/>
  </cols>
  <sheetData>
    <row r="1" spans="1:19" ht="40.950000000000003" customHeight="1" x14ac:dyDescent="0.2">
      <c r="A1" s="208"/>
      <c r="B1"/>
      <c r="L1" s="190"/>
      <c r="M1" s="148"/>
    </row>
    <row r="2" spans="1:19" x14ac:dyDescent="0.2">
      <c r="B2" s="150"/>
      <c r="C2" s="148"/>
      <c r="D2" s="148"/>
      <c r="E2" s="148"/>
      <c r="F2" s="148"/>
      <c r="G2" s="148"/>
      <c r="H2" s="148"/>
      <c r="I2" s="148"/>
      <c r="J2" s="148"/>
      <c r="K2" s="148"/>
      <c r="L2" s="190"/>
      <c r="M2" s="148"/>
    </row>
    <row r="3" spans="1:19" x14ac:dyDescent="0.2">
      <c r="B3" s="150"/>
      <c r="C3" s="148"/>
      <c r="D3" s="148"/>
      <c r="E3" s="148"/>
      <c r="F3" s="148"/>
      <c r="G3" s="148"/>
      <c r="H3" s="148"/>
      <c r="I3" s="148"/>
      <c r="J3" s="148"/>
      <c r="K3" s="148"/>
      <c r="L3" s="190"/>
      <c r="M3" s="148"/>
    </row>
    <row r="4" spans="1:19" x14ac:dyDescent="0.2">
      <c r="B4" s="150"/>
      <c r="C4" s="148"/>
      <c r="D4" s="148"/>
      <c r="E4" s="148"/>
      <c r="F4" s="148"/>
      <c r="G4" s="148"/>
      <c r="H4" s="148"/>
      <c r="I4" s="148"/>
      <c r="J4" s="148"/>
      <c r="K4" s="148"/>
      <c r="L4" s="190"/>
      <c r="M4" s="148"/>
    </row>
    <row r="5" spans="1:19" ht="19.2" x14ac:dyDescent="0.2">
      <c r="B5" s="150"/>
      <c r="C5" s="148"/>
      <c r="D5" s="148"/>
      <c r="E5" s="148"/>
      <c r="F5" s="148"/>
      <c r="G5" s="148"/>
      <c r="H5" s="148"/>
      <c r="I5" s="148"/>
      <c r="J5" s="148"/>
      <c r="K5" s="148"/>
      <c r="L5" s="190"/>
      <c r="M5" s="209"/>
      <c r="N5" s="210"/>
      <c r="O5" s="148"/>
      <c r="P5" s="148"/>
      <c r="Q5" s="148"/>
      <c r="R5" s="148"/>
      <c r="S5" s="148"/>
    </row>
    <row r="6" spans="1:19" s="83" customFormat="1" ht="20.100000000000001" customHeight="1" x14ac:dyDescent="0.2">
      <c r="B6" s="189" t="s">
        <v>126</v>
      </c>
      <c r="C6" s="150"/>
      <c r="D6" s="150"/>
      <c r="E6" s="150"/>
      <c r="F6" s="150"/>
      <c r="G6" s="150"/>
      <c r="H6" s="150"/>
      <c r="I6" s="150"/>
      <c r="J6" s="150"/>
      <c r="K6" s="150"/>
      <c r="L6" s="191"/>
      <c r="M6" s="210"/>
      <c r="N6" s="210"/>
      <c r="O6"/>
      <c r="P6" s="148"/>
      <c r="Q6" s="148"/>
      <c r="R6" s="148"/>
      <c r="S6" s="148"/>
    </row>
    <row r="7" spans="1:19" s="83" customFormat="1" x14ac:dyDescent="0.2">
      <c r="B7" s="150"/>
      <c r="C7" s="150"/>
      <c r="D7" s="150"/>
      <c r="E7" s="150"/>
      <c r="F7" s="150"/>
      <c r="G7" s="150"/>
      <c r="H7" s="150"/>
      <c r="I7" s="150"/>
      <c r="J7" s="150"/>
      <c r="K7" s="150"/>
      <c r="L7" s="191"/>
      <c r="M7" s="189"/>
      <c r="N7" s="148"/>
      <c r="O7" s="148"/>
      <c r="P7" s="148"/>
      <c r="Q7" s="148"/>
      <c r="R7" s="148"/>
      <c r="S7" s="148"/>
    </row>
    <row r="8" spans="1:19" s="83" customFormat="1" ht="17.100000000000001" customHeight="1" x14ac:dyDescent="0.15">
      <c r="C8" s="211" t="s">
        <v>127</v>
      </c>
      <c r="D8" s="150"/>
      <c r="E8" s="150"/>
      <c r="F8" s="150"/>
      <c r="G8" s="150"/>
      <c r="H8" s="150"/>
      <c r="I8" s="150"/>
      <c r="J8" s="150"/>
      <c r="K8" s="150"/>
      <c r="L8" s="191"/>
      <c r="M8" s="189"/>
      <c r="N8" s="148"/>
      <c r="O8" s="148"/>
      <c r="P8" s="148"/>
      <c r="Q8" s="148"/>
      <c r="R8" s="148"/>
      <c r="S8" s="148"/>
    </row>
    <row r="9" spans="1:19" s="83" customFormat="1" ht="20.100000000000001" customHeight="1" x14ac:dyDescent="0.2">
      <c r="C9" s="212" t="s">
        <v>128</v>
      </c>
      <c r="D9" s="150"/>
      <c r="E9" s="150"/>
      <c r="F9" s="150"/>
      <c r="G9" s="150"/>
      <c r="H9" s="150"/>
      <c r="I9" s="150"/>
      <c r="J9" s="150"/>
      <c r="K9" s="150"/>
      <c r="L9" s="191"/>
      <c r="M9" s="189"/>
      <c r="N9" s="148"/>
      <c r="O9" s="148"/>
      <c r="P9" s="148"/>
      <c r="Q9" s="148"/>
      <c r="R9" s="148"/>
      <c r="S9" s="148"/>
    </row>
    <row r="10" spans="1:19" s="83" customFormat="1" ht="17.100000000000001" customHeight="1" x14ac:dyDescent="0.2">
      <c r="C10" s="213" t="s">
        <v>129</v>
      </c>
      <c r="D10" s="150"/>
      <c r="E10" s="150"/>
      <c r="F10" s="150"/>
      <c r="G10" s="150"/>
      <c r="H10" s="150"/>
      <c r="I10" s="150"/>
      <c r="J10" s="150"/>
      <c r="K10" s="150"/>
      <c r="L10" s="191"/>
      <c r="M10" s="189"/>
      <c r="N10" s="148"/>
      <c r="O10" s="148"/>
      <c r="P10" s="148"/>
      <c r="Q10" s="148"/>
      <c r="R10" s="148"/>
      <c r="S10" s="148"/>
    </row>
    <row r="11" spans="1:19" s="83" customFormat="1" x14ac:dyDescent="0.2">
      <c r="B11" s="150"/>
      <c r="C11" s="150"/>
      <c r="D11" s="150"/>
      <c r="E11" s="150"/>
      <c r="F11" s="150"/>
      <c r="G11" s="150"/>
      <c r="H11" s="150"/>
      <c r="I11" s="150"/>
      <c r="J11" s="150"/>
      <c r="K11" s="150"/>
      <c r="L11" s="191"/>
      <c r="M11" s="189"/>
      <c r="N11" s="148"/>
      <c r="O11" s="148"/>
      <c r="P11" s="148"/>
      <c r="Q11" s="148"/>
      <c r="R11" s="148"/>
      <c r="S11" s="148"/>
    </row>
    <row r="12" spans="1:19" s="83" customFormat="1" ht="20.100000000000001" customHeight="1" x14ac:dyDescent="0.2">
      <c r="B12" s="189" t="s">
        <v>348</v>
      </c>
      <c r="C12" s="150"/>
      <c r="D12" s="150"/>
      <c r="E12" s="150"/>
      <c r="F12" s="150"/>
      <c r="G12" s="150"/>
      <c r="H12" s="150"/>
      <c r="I12" s="150"/>
      <c r="J12" s="150"/>
      <c r="K12" s="150"/>
      <c r="L12" s="191"/>
      <c r="M12" s="189"/>
      <c r="N12" s="148"/>
      <c r="O12" s="148"/>
      <c r="P12" s="148"/>
      <c r="Q12" s="148"/>
      <c r="R12" s="148"/>
      <c r="S12" s="148"/>
    </row>
    <row r="13" spans="1:19" s="83" customFormat="1" ht="15.75" customHeight="1" x14ac:dyDescent="0.2">
      <c r="B13" s="150"/>
      <c r="C13" s="305" t="s">
        <v>349</v>
      </c>
      <c r="D13" s="150"/>
      <c r="E13" s="150"/>
      <c r="F13" s="150"/>
      <c r="G13" s="150"/>
      <c r="H13" s="150"/>
      <c r="I13" s="150"/>
      <c r="J13" s="150"/>
      <c r="K13" s="150"/>
      <c r="L13" s="191"/>
      <c r="M13" s="189"/>
      <c r="N13" s="148"/>
      <c r="O13" s="148"/>
      <c r="P13" s="148"/>
      <c r="Q13" s="148"/>
      <c r="R13" s="148"/>
      <c r="S13" s="148"/>
    </row>
    <row r="14" spans="1:19" ht="18" customHeight="1" x14ac:dyDescent="0.2">
      <c r="B14" s="150"/>
      <c r="C14" s="188"/>
      <c r="D14" s="188"/>
      <c r="E14" s="188"/>
      <c r="F14" s="188"/>
      <c r="L14" s="190"/>
      <c r="M14" s="148"/>
    </row>
    <row r="15" spans="1:19" s="83" customFormat="1" ht="18" customHeight="1" x14ac:dyDescent="0.2">
      <c r="B15" s="150" t="s">
        <v>130</v>
      </c>
      <c r="C15" s="187"/>
      <c r="D15" s="187"/>
      <c r="E15" s="187"/>
      <c r="F15" s="187"/>
      <c r="G15" s="150"/>
      <c r="H15" s="150"/>
      <c r="I15" s="150"/>
      <c r="J15" s="150"/>
      <c r="K15" s="150"/>
      <c r="L15" s="191"/>
      <c r="M15" s="150"/>
    </row>
    <row r="16" spans="1:19" x14ac:dyDescent="0.2">
      <c r="B16" s="150"/>
      <c r="C16" s="148"/>
      <c r="D16" s="148"/>
      <c r="E16" s="148"/>
      <c r="F16" s="148"/>
      <c r="G16" s="148"/>
      <c r="H16" s="148"/>
      <c r="I16" s="148"/>
      <c r="J16" s="148"/>
      <c r="K16" s="148"/>
      <c r="L16" s="190"/>
      <c r="M16" s="148"/>
    </row>
    <row r="17" spans="2:13" ht="9.9" customHeight="1" x14ac:dyDescent="0.2">
      <c r="B17" s="150"/>
      <c r="C17" s="148"/>
      <c r="D17" s="148"/>
      <c r="E17" s="148"/>
      <c r="F17" s="148"/>
      <c r="G17" s="148"/>
      <c r="H17" s="148"/>
      <c r="I17" s="148"/>
      <c r="J17" s="148"/>
      <c r="K17" s="148"/>
      <c r="L17" s="190"/>
      <c r="M17" s="148"/>
    </row>
    <row r="18" spans="2:13" x14ac:dyDescent="0.2">
      <c r="B18" s="150"/>
      <c r="C18" s="148"/>
      <c r="D18" s="148"/>
      <c r="E18" s="148"/>
      <c r="F18" s="148"/>
      <c r="G18" s="148"/>
      <c r="H18" s="148"/>
      <c r="I18" s="148"/>
      <c r="J18" s="148"/>
      <c r="K18" s="148"/>
      <c r="L18" s="190"/>
      <c r="M18" s="148"/>
    </row>
    <row r="19" spans="2:13" x14ac:dyDescent="0.2">
      <c r="B19" s="150"/>
      <c r="C19" s="148"/>
      <c r="D19" s="148"/>
      <c r="E19" s="148"/>
      <c r="F19" s="148"/>
      <c r="G19" s="148"/>
      <c r="H19" s="148"/>
      <c r="I19" s="148"/>
      <c r="J19" s="148"/>
      <c r="K19" s="148"/>
      <c r="L19" s="190"/>
      <c r="M19" s="148"/>
    </row>
    <row r="20" spans="2:13" x14ac:dyDescent="0.2">
      <c r="B20" s="150"/>
      <c r="C20" s="148"/>
      <c r="D20" s="148"/>
      <c r="E20" s="148"/>
      <c r="F20" s="148"/>
      <c r="G20" s="148"/>
      <c r="H20" s="148"/>
      <c r="I20" s="148"/>
      <c r="J20" s="148"/>
      <c r="K20" s="148"/>
      <c r="L20" s="190"/>
      <c r="M20" s="148"/>
    </row>
    <row r="21" spans="2:13" ht="17.100000000000001" customHeight="1" x14ac:dyDescent="0.2">
      <c r="B21" s="150"/>
      <c r="C21" s="148"/>
      <c r="D21" s="148"/>
      <c r="E21" s="148"/>
      <c r="F21" s="148"/>
      <c r="G21" s="148"/>
      <c r="H21" s="148"/>
      <c r="I21" s="148"/>
      <c r="J21" s="148"/>
      <c r="K21" s="148"/>
      <c r="L21" s="190"/>
      <c r="M21" s="148"/>
    </row>
    <row r="22" spans="2:13" ht="17.100000000000001" customHeight="1" x14ac:dyDescent="0.2">
      <c r="B22" s="150"/>
      <c r="C22" s="148"/>
      <c r="D22" s="148"/>
      <c r="E22" s="148"/>
      <c r="F22" s="148"/>
      <c r="G22" s="148"/>
      <c r="H22" s="148"/>
      <c r="I22" s="148"/>
      <c r="J22" s="148"/>
      <c r="K22" s="148"/>
      <c r="L22" s="190"/>
      <c r="M22" s="148"/>
    </row>
    <row r="23" spans="2:13" ht="17.100000000000001" customHeight="1" x14ac:dyDescent="0.2">
      <c r="B23" s="150"/>
      <c r="C23" s="148"/>
      <c r="D23" s="148"/>
      <c r="E23" s="148"/>
      <c r="F23" s="148"/>
      <c r="G23" s="148"/>
      <c r="H23" s="148"/>
      <c r="I23" s="148"/>
      <c r="J23" s="148"/>
      <c r="K23" s="148"/>
      <c r="L23" s="190"/>
      <c r="M23" s="148"/>
    </row>
    <row r="24" spans="2:13" ht="17.100000000000001" customHeight="1" x14ac:dyDescent="0.2">
      <c r="B24" s="150"/>
      <c r="C24" s="148"/>
      <c r="D24" s="148"/>
      <c r="E24" s="148"/>
      <c r="F24" s="148"/>
      <c r="G24" s="148"/>
      <c r="H24" s="148"/>
      <c r="I24" s="148"/>
      <c r="J24" s="148"/>
      <c r="K24" s="148"/>
      <c r="L24" s="190"/>
      <c r="M24" s="148"/>
    </row>
    <row r="25" spans="2:13" ht="17.100000000000001" customHeight="1" x14ac:dyDescent="0.2">
      <c r="B25" s="150"/>
      <c r="C25" s="148"/>
      <c r="D25" s="148"/>
      <c r="E25" s="148"/>
      <c r="F25" s="148"/>
      <c r="G25" s="148"/>
      <c r="H25" s="148"/>
      <c r="I25" s="148"/>
      <c r="J25" s="148"/>
      <c r="K25" s="148"/>
      <c r="L25" s="190"/>
      <c r="M25" s="148"/>
    </row>
    <row r="26" spans="2:13" ht="17.100000000000001" customHeight="1" x14ac:dyDescent="0.2">
      <c r="B26" s="150"/>
      <c r="C26" s="148"/>
      <c r="D26" s="148"/>
      <c r="E26" s="148"/>
      <c r="F26" s="148"/>
      <c r="G26" s="148"/>
      <c r="H26" s="148"/>
      <c r="I26" s="148"/>
      <c r="J26" s="148"/>
      <c r="K26" s="148"/>
      <c r="L26" s="190"/>
      <c r="M26" s="148"/>
    </row>
    <row r="27" spans="2:13" s="84" customFormat="1" ht="15" customHeight="1" x14ac:dyDescent="0.2">
      <c r="B27" s="214" t="s">
        <v>131</v>
      </c>
      <c r="C27" s="215"/>
      <c r="D27" s="215"/>
      <c r="E27" s="215"/>
      <c r="F27" s="215"/>
      <c r="G27" s="215"/>
      <c r="H27" s="215"/>
      <c r="I27" s="215"/>
      <c r="J27" s="215"/>
      <c r="K27" s="215"/>
      <c r="L27" s="192"/>
      <c r="M27" s="161"/>
    </row>
    <row r="28" spans="2:13" ht="15" customHeight="1" x14ac:dyDescent="0.2">
      <c r="B28" s="216"/>
      <c r="C28" s="632" t="s">
        <v>390</v>
      </c>
      <c r="D28" s="632"/>
      <c r="E28" s="632"/>
      <c r="F28" s="632"/>
      <c r="G28" s="632"/>
      <c r="H28" s="632"/>
      <c r="I28" s="632"/>
      <c r="J28" s="632"/>
      <c r="K28" s="632"/>
      <c r="L28" s="190"/>
      <c r="M28" s="148"/>
    </row>
    <row r="29" spans="2:13" ht="15" customHeight="1" x14ac:dyDescent="0.2">
      <c r="B29" s="216"/>
      <c r="C29" s="632"/>
      <c r="D29" s="632"/>
      <c r="E29" s="632"/>
      <c r="F29" s="632"/>
      <c r="G29" s="632"/>
      <c r="H29" s="632"/>
      <c r="I29" s="632"/>
      <c r="J29" s="632"/>
      <c r="K29" s="632"/>
      <c r="L29" s="190"/>
      <c r="M29" s="148"/>
    </row>
    <row r="30" spans="2:13" ht="15" customHeight="1" x14ac:dyDescent="0.2">
      <c r="B30" s="216"/>
      <c r="C30" s="632"/>
      <c r="D30" s="632"/>
      <c r="E30" s="632"/>
      <c r="F30" s="632"/>
      <c r="G30" s="632"/>
      <c r="H30" s="632"/>
      <c r="I30" s="632"/>
      <c r="J30" s="632"/>
      <c r="K30" s="632"/>
      <c r="L30" s="190"/>
      <c r="M30" s="148"/>
    </row>
    <row r="31" spans="2:13" ht="5.0999999999999996" customHeight="1" x14ac:dyDescent="0.2">
      <c r="B31" s="216"/>
      <c r="C31" s="217"/>
      <c r="D31" s="217"/>
      <c r="E31" s="217"/>
      <c r="F31" s="217"/>
      <c r="G31" s="217"/>
      <c r="H31" s="217"/>
      <c r="I31" s="217"/>
      <c r="J31" s="217"/>
      <c r="K31" s="217"/>
      <c r="L31" s="190"/>
      <c r="M31" s="148"/>
    </row>
    <row r="32" spans="2:13" s="85" customFormat="1" ht="15" customHeight="1" x14ac:dyDescent="0.2">
      <c r="B32" s="214" t="s">
        <v>132</v>
      </c>
      <c r="C32" s="218"/>
      <c r="D32" s="218"/>
      <c r="E32" s="218"/>
      <c r="F32" s="218"/>
      <c r="G32" s="218"/>
      <c r="H32" s="218"/>
      <c r="I32" s="218"/>
      <c r="J32" s="218"/>
      <c r="K32" s="218"/>
      <c r="L32" s="193"/>
      <c r="M32" s="162"/>
    </row>
    <row r="33" spans="2:13" ht="15" customHeight="1" x14ac:dyDescent="0.2">
      <c r="B33" s="216"/>
      <c r="C33" s="633" t="s">
        <v>123</v>
      </c>
      <c r="D33" s="633"/>
      <c r="E33" s="633"/>
      <c r="F33" s="633"/>
      <c r="G33" s="633"/>
      <c r="H33" s="633"/>
      <c r="I33" s="633"/>
      <c r="J33" s="633"/>
      <c r="K33" s="633"/>
      <c r="L33" s="190"/>
      <c r="M33" s="148"/>
    </row>
    <row r="34" spans="2:13" ht="15" customHeight="1" x14ac:dyDescent="0.2">
      <c r="B34" s="216"/>
      <c r="C34" s="633"/>
      <c r="D34" s="633"/>
      <c r="E34" s="633"/>
      <c r="F34" s="633"/>
      <c r="G34" s="633"/>
      <c r="H34" s="633"/>
      <c r="I34" s="633"/>
      <c r="J34" s="633"/>
      <c r="K34" s="633"/>
      <c r="L34" s="190"/>
      <c r="M34" s="148"/>
    </row>
    <row r="35" spans="2:13" ht="5.0999999999999996" customHeight="1" x14ac:dyDescent="0.2">
      <c r="B35" s="216"/>
      <c r="C35" s="217"/>
      <c r="D35" s="217"/>
      <c r="E35" s="217"/>
      <c r="F35" s="217"/>
      <c r="G35" s="217"/>
      <c r="H35" s="217"/>
      <c r="I35" s="217"/>
      <c r="J35" s="217"/>
      <c r="K35" s="217"/>
      <c r="L35" s="190"/>
      <c r="M35" s="148"/>
    </row>
    <row r="36" spans="2:13" s="85" customFormat="1" ht="15" customHeight="1" x14ac:dyDescent="0.2">
      <c r="B36" s="214" t="s">
        <v>133</v>
      </c>
      <c r="C36" s="218"/>
      <c r="D36" s="218"/>
      <c r="E36" s="218"/>
      <c r="F36" s="218"/>
      <c r="G36" s="218"/>
      <c r="H36" s="218"/>
      <c r="I36" s="218"/>
      <c r="J36" s="218"/>
      <c r="K36" s="218"/>
      <c r="L36" s="193"/>
      <c r="M36" s="162"/>
    </row>
    <row r="37" spans="2:13" ht="15" customHeight="1" x14ac:dyDescent="0.2">
      <c r="B37" s="216"/>
      <c r="C37" s="633" t="s">
        <v>124</v>
      </c>
      <c r="D37" s="633"/>
      <c r="E37" s="633"/>
      <c r="F37" s="633"/>
      <c r="G37" s="633"/>
      <c r="H37" s="633"/>
      <c r="I37" s="633"/>
      <c r="J37" s="633"/>
      <c r="K37" s="633"/>
      <c r="L37" s="190"/>
      <c r="M37" s="148"/>
    </row>
    <row r="38" spans="2:13" ht="15" customHeight="1" x14ac:dyDescent="0.2">
      <c r="B38" s="216"/>
      <c r="C38" s="633"/>
      <c r="D38" s="633"/>
      <c r="E38" s="633"/>
      <c r="F38" s="633"/>
      <c r="G38" s="633"/>
      <c r="H38" s="633"/>
      <c r="I38" s="633"/>
      <c r="J38" s="633"/>
      <c r="K38" s="633"/>
      <c r="L38" s="190"/>
      <c r="M38" s="148"/>
    </row>
    <row r="39" spans="2:13" ht="5.0999999999999996" customHeight="1" x14ac:dyDescent="0.2">
      <c r="B39" s="216"/>
      <c r="C39" s="217"/>
      <c r="D39" s="217"/>
      <c r="E39" s="217"/>
      <c r="F39" s="217"/>
      <c r="G39" s="217"/>
      <c r="H39" s="217"/>
      <c r="I39" s="217"/>
      <c r="J39" s="217"/>
      <c r="K39" s="217"/>
      <c r="L39" s="190"/>
      <c r="M39" s="148"/>
    </row>
    <row r="40" spans="2:13" s="85" customFormat="1" ht="15" customHeight="1" x14ac:dyDescent="0.2">
      <c r="B40" s="214" t="s">
        <v>134</v>
      </c>
      <c r="C40" s="218"/>
      <c r="D40" s="218"/>
      <c r="E40" s="218"/>
      <c r="F40" s="218"/>
      <c r="G40" s="218"/>
      <c r="H40" s="218"/>
      <c r="I40" s="218"/>
      <c r="J40" s="218"/>
      <c r="K40" s="218"/>
      <c r="L40" s="193"/>
      <c r="M40" s="162"/>
    </row>
    <row r="41" spans="2:13" ht="15" customHeight="1" x14ac:dyDescent="0.2">
      <c r="B41" s="216"/>
      <c r="C41" s="633" t="s">
        <v>135</v>
      </c>
      <c r="D41" s="633"/>
      <c r="E41" s="633"/>
      <c r="F41" s="633"/>
      <c r="G41" s="633"/>
      <c r="H41" s="633"/>
      <c r="I41" s="633"/>
      <c r="J41" s="633"/>
      <c r="K41" s="633"/>
      <c r="L41" s="190"/>
      <c r="M41" s="148"/>
    </row>
    <row r="42" spans="2:13" ht="15" customHeight="1" x14ac:dyDescent="0.2">
      <c r="B42" s="216"/>
      <c r="C42" s="633"/>
      <c r="D42" s="633"/>
      <c r="E42" s="633"/>
      <c r="F42" s="633"/>
      <c r="G42" s="633"/>
      <c r="H42" s="633"/>
      <c r="I42" s="633"/>
      <c r="J42" s="633"/>
      <c r="K42" s="633"/>
      <c r="L42" s="190"/>
      <c r="M42" s="148"/>
    </row>
    <row r="43" spans="2:13" ht="5.0999999999999996" customHeight="1" x14ac:dyDescent="0.2">
      <c r="B43" s="216"/>
      <c r="C43" s="217"/>
      <c r="D43" s="217"/>
      <c r="E43" s="217"/>
      <c r="F43" s="217"/>
      <c r="G43" s="217"/>
      <c r="H43" s="217"/>
      <c r="I43" s="217"/>
      <c r="J43" s="217"/>
      <c r="K43" s="217"/>
      <c r="L43" s="190"/>
      <c r="M43" s="148"/>
    </row>
    <row r="44" spans="2:13" s="85" customFormat="1" ht="15" customHeight="1" x14ac:dyDescent="0.2">
      <c r="B44" s="214" t="s">
        <v>136</v>
      </c>
      <c r="C44" s="218"/>
      <c r="D44" s="218"/>
      <c r="E44" s="218"/>
      <c r="F44" s="218"/>
      <c r="G44" s="218"/>
      <c r="H44" s="218"/>
      <c r="I44" s="218"/>
      <c r="J44" s="218"/>
      <c r="K44" s="218"/>
      <c r="L44" s="193"/>
      <c r="M44" s="162"/>
    </row>
    <row r="45" spans="2:13" ht="15" customHeight="1" x14ac:dyDescent="0.2">
      <c r="B45" s="216"/>
      <c r="C45" s="217" t="s">
        <v>77</v>
      </c>
      <c r="D45" s="217"/>
      <c r="E45" s="217"/>
      <c r="F45" s="217"/>
      <c r="G45" s="217"/>
      <c r="H45" s="217"/>
      <c r="I45" s="217"/>
      <c r="J45" s="217"/>
      <c r="K45" s="217"/>
      <c r="L45" s="190"/>
      <c r="M45" s="148"/>
    </row>
    <row r="46" spans="2:13" ht="5.0999999999999996" customHeight="1" x14ac:dyDescent="0.2">
      <c r="B46" s="216"/>
      <c r="C46" s="217"/>
      <c r="D46" s="217"/>
      <c r="E46" s="217"/>
      <c r="F46" s="217"/>
      <c r="G46" s="217"/>
      <c r="H46" s="217"/>
      <c r="I46" s="217"/>
      <c r="J46" s="217"/>
      <c r="K46" s="217"/>
      <c r="L46" s="190"/>
      <c r="M46" s="148"/>
    </row>
    <row r="47" spans="2:13" s="85" customFormat="1" ht="15" customHeight="1" x14ac:dyDescent="0.2">
      <c r="B47" s="214" t="s">
        <v>313</v>
      </c>
      <c r="C47" s="218"/>
      <c r="D47" s="218"/>
      <c r="E47" s="218"/>
      <c r="F47" s="218"/>
      <c r="G47" s="218"/>
      <c r="H47" s="218"/>
      <c r="I47" s="218"/>
      <c r="J47" s="218"/>
      <c r="K47" s="218"/>
      <c r="L47" s="193"/>
      <c r="M47" s="162"/>
    </row>
    <row r="48" spans="2:13" ht="15" customHeight="1" x14ac:dyDescent="0.2">
      <c r="B48" s="216"/>
      <c r="C48" s="633" t="s">
        <v>314</v>
      </c>
      <c r="D48" s="633"/>
      <c r="E48" s="633"/>
      <c r="F48" s="633"/>
      <c r="G48" s="633"/>
      <c r="H48" s="633"/>
      <c r="I48" s="633"/>
      <c r="J48" s="633"/>
      <c r="K48" s="633"/>
      <c r="L48" s="190"/>
      <c r="M48" s="148"/>
    </row>
    <row r="49" spans="2:13" ht="15" customHeight="1" x14ac:dyDescent="0.2">
      <c r="B49" s="216"/>
      <c r="C49" s="633"/>
      <c r="D49" s="633"/>
      <c r="E49" s="633"/>
      <c r="F49" s="633"/>
      <c r="G49" s="633"/>
      <c r="H49" s="633"/>
      <c r="I49" s="633"/>
      <c r="J49" s="633"/>
      <c r="K49" s="633"/>
      <c r="L49" s="190"/>
      <c r="M49" s="148"/>
    </row>
    <row r="50" spans="2:13" ht="15" customHeight="1" x14ac:dyDescent="0.2">
      <c r="B50" s="216"/>
      <c r="C50" s="633"/>
      <c r="D50" s="633"/>
      <c r="E50" s="633"/>
      <c r="F50" s="633"/>
      <c r="G50" s="633"/>
      <c r="H50" s="633"/>
      <c r="I50" s="633"/>
      <c r="J50" s="633"/>
      <c r="K50" s="633"/>
      <c r="L50" s="190"/>
      <c r="M50" s="148"/>
    </row>
    <row r="51" spans="2:13" ht="5.0999999999999996" customHeight="1" x14ac:dyDescent="0.2">
      <c r="B51" s="216"/>
      <c r="C51" s="217"/>
      <c r="D51" s="217"/>
      <c r="E51" s="217"/>
      <c r="F51" s="217"/>
      <c r="G51" s="217"/>
      <c r="H51" s="217"/>
      <c r="I51" s="217"/>
      <c r="J51" s="217"/>
      <c r="K51" s="217"/>
      <c r="L51" s="190"/>
      <c r="M51" s="148"/>
    </row>
    <row r="52" spans="2:13" s="85" customFormat="1" ht="15" customHeight="1" x14ac:dyDescent="0.2">
      <c r="B52" s="214" t="s">
        <v>137</v>
      </c>
      <c r="C52" s="218"/>
      <c r="D52" s="218"/>
      <c r="E52" s="218"/>
      <c r="F52" s="218"/>
      <c r="G52" s="218"/>
      <c r="H52" s="218"/>
      <c r="I52" s="218"/>
      <c r="J52" s="218"/>
      <c r="K52" s="218"/>
      <c r="L52" s="193"/>
      <c r="M52" s="162"/>
    </row>
    <row r="53" spans="2:13" ht="15" customHeight="1" x14ac:dyDescent="0.2">
      <c r="B53" s="216"/>
      <c r="C53" s="632" t="s">
        <v>125</v>
      </c>
      <c r="D53" s="632"/>
      <c r="E53" s="632"/>
      <c r="F53" s="632"/>
      <c r="G53" s="632"/>
      <c r="H53" s="632"/>
      <c r="I53" s="632"/>
      <c r="J53" s="632"/>
      <c r="K53" s="632"/>
      <c r="L53" s="190"/>
      <c r="M53" s="148"/>
    </row>
    <row r="54" spans="2:13" ht="15" customHeight="1" x14ac:dyDescent="0.2">
      <c r="B54" s="216"/>
      <c r="C54" s="632"/>
      <c r="D54" s="632"/>
      <c r="E54" s="632"/>
      <c r="F54" s="632"/>
      <c r="G54" s="632"/>
      <c r="H54" s="632"/>
      <c r="I54" s="632"/>
      <c r="J54" s="632"/>
      <c r="K54" s="632"/>
      <c r="L54" s="190"/>
      <c r="M54" s="148"/>
    </row>
    <row r="55" spans="2:13" ht="15" customHeight="1" x14ac:dyDescent="0.2">
      <c r="B55" s="216"/>
      <c r="C55" s="632"/>
      <c r="D55" s="632"/>
      <c r="E55" s="632"/>
      <c r="F55" s="632"/>
      <c r="G55" s="632"/>
      <c r="H55" s="632"/>
      <c r="I55" s="632"/>
      <c r="J55" s="632"/>
      <c r="K55" s="632"/>
      <c r="L55" s="190"/>
      <c r="M55" s="148"/>
    </row>
    <row r="56" spans="2:13" x14ac:dyDescent="0.2">
      <c r="B56" s="187"/>
      <c r="C56" s="219"/>
      <c r="D56" s="219"/>
      <c r="E56" s="219"/>
      <c r="F56" s="219"/>
      <c r="G56" s="219"/>
      <c r="H56" s="219"/>
      <c r="I56" s="219"/>
      <c r="J56" s="219"/>
      <c r="K56" s="219"/>
      <c r="L56" s="190"/>
      <c r="M56" s="148"/>
    </row>
    <row r="57" spans="2:13" x14ac:dyDescent="0.2">
      <c r="B57" s="194"/>
      <c r="C57" s="195"/>
      <c r="D57" s="195"/>
      <c r="E57" s="195"/>
      <c r="F57" s="195"/>
      <c r="G57" s="195"/>
      <c r="H57" s="195"/>
      <c r="I57" s="195"/>
      <c r="J57" s="195"/>
      <c r="K57" s="195"/>
    </row>
    <row r="58" spans="2:13" x14ac:dyDescent="0.2">
      <c r="B58" s="150"/>
      <c r="C58" s="148"/>
      <c r="D58" s="148"/>
      <c r="E58" s="148"/>
      <c r="F58" s="148"/>
      <c r="G58" s="148"/>
      <c r="H58" s="148"/>
      <c r="I58" s="148"/>
      <c r="J58" s="148"/>
      <c r="K58" s="148"/>
    </row>
  </sheetData>
  <sheetProtection sheet="1" selectLockedCells="1"/>
  <mergeCells count="6">
    <mergeCell ref="C53:K55"/>
    <mergeCell ref="C28:K30"/>
    <mergeCell ref="C33:K34"/>
    <mergeCell ref="C37:K38"/>
    <mergeCell ref="C41:K42"/>
    <mergeCell ref="C48:K50"/>
  </mergeCells>
  <phoneticPr fontId="2"/>
  <printOptions horizontalCentered="1"/>
  <pageMargins left="0.51181102362204722" right="0.19685039370078741" top="0.70866141732283472" bottom="0.19685039370078741" header="0.51181102362204722" footer="0.51181102362204722"/>
  <pageSetup paperSize="9" scale="96" orientation="portrait" cellComments="asDisplayed" r:id="rId1"/>
  <headerFooter alignWithMargins="0"/>
  <colBreaks count="1" manualBreakCount="1">
    <brk id="11" max="5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R96"/>
  <sheetViews>
    <sheetView showGridLines="0" topLeftCell="B1" zoomScale="70" zoomScaleNormal="70" zoomScaleSheetLayoutView="25" zoomScalePageLayoutView="22" workbookViewId="0">
      <selection activeCell="C3" sqref="C3:J3"/>
    </sheetView>
  </sheetViews>
  <sheetFormatPr defaultColWidth="9" defaultRowHeight="12" x14ac:dyDescent="0.2"/>
  <cols>
    <col min="1" max="1" width="3.33203125" style="1" hidden="1" customWidth="1"/>
    <col min="2" max="2" width="4.88671875" style="1" customWidth="1"/>
    <col min="3" max="3" width="16.33203125" style="1" customWidth="1"/>
    <col min="4" max="5" width="16.33203125" style="2" customWidth="1"/>
    <col min="6" max="6" width="5.77734375" style="1" customWidth="1"/>
    <col min="7" max="7" width="16.33203125" style="2" customWidth="1"/>
    <col min="8" max="8" width="9.33203125" style="1" customWidth="1"/>
    <col min="9" max="9" width="16.33203125" style="2" customWidth="1"/>
    <col min="10" max="10" width="9" style="1"/>
    <col min="11" max="11" width="12.6640625" style="1" customWidth="1"/>
    <col min="12" max="12" width="9.88671875" style="47" customWidth="1"/>
    <col min="13" max="14" width="9" style="2" hidden="1" customWidth="1"/>
    <col min="15" max="15" width="9" style="1" hidden="1" customWidth="1"/>
    <col min="16" max="16" width="21.88671875" style="1" customWidth="1"/>
    <col min="17" max="17" width="14" style="1" customWidth="1"/>
    <col min="18" max="18" width="9.6640625" style="1" customWidth="1"/>
    <col min="19" max="16384" width="9" style="1"/>
  </cols>
  <sheetData>
    <row r="1" spans="1:18" ht="20.100000000000001" customHeight="1" x14ac:dyDescent="0.2">
      <c r="A1" s="203"/>
      <c r="B1" s="229" t="s">
        <v>146</v>
      </c>
      <c r="C1" s="4"/>
      <c r="D1" s="93"/>
      <c r="E1" s="151"/>
      <c r="F1" s="4"/>
      <c r="G1" s="4"/>
      <c r="H1" s="4"/>
      <c r="I1" s="153"/>
      <c r="J1" s="151"/>
      <c r="K1" s="151"/>
      <c r="L1" s="4"/>
      <c r="M1" s="4"/>
      <c r="N1" s="4"/>
      <c r="O1" s="4"/>
      <c r="P1" s="4"/>
      <c r="Q1" s="196"/>
    </row>
    <row r="2" spans="1:18" ht="20.100000000000001" customHeight="1" x14ac:dyDescent="0.2">
      <c r="A2" s="220"/>
      <c r="B2" s="220"/>
      <c r="C2" s="213" t="s">
        <v>138</v>
      </c>
      <c r="D2" s="93"/>
      <c r="E2" s="151"/>
      <c r="F2" s="4"/>
      <c r="G2" s="4"/>
      <c r="H2" s="4"/>
      <c r="I2" s="153"/>
      <c r="J2" s="151"/>
      <c r="K2" s="151"/>
      <c r="L2" s="4"/>
      <c r="M2" s="4"/>
      <c r="N2" s="4"/>
      <c r="O2" s="4"/>
      <c r="P2" s="4"/>
      <c r="Q2" s="196"/>
    </row>
    <row r="3" spans="1:18" ht="45" customHeight="1" x14ac:dyDescent="0.2">
      <c r="A3" s="202"/>
      <c r="B3" s="4"/>
      <c r="C3" s="639" t="s">
        <v>350</v>
      </c>
      <c r="D3" s="640"/>
      <c r="E3" s="640"/>
      <c r="F3" s="640"/>
      <c r="G3" s="640"/>
      <c r="H3" s="640"/>
      <c r="I3" s="640"/>
      <c r="J3" s="641"/>
      <c r="K3" s="151"/>
      <c r="L3" s="4"/>
      <c r="M3" s="4"/>
      <c r="N3" s="4"/>
      <c r="O3" s="4"/>
      <c r="P3" s="4"/>
      <c r="Q3" s="190"/>
      <c r="R3"/>
    </row>
    <row r="4" spans="1:18" ht="12" customHeight="1" x14ac:dyDescent="0.2">
      <c r="A4" s="202"/>
      <c r="B4" s="4"/>
      <c r="C4" s="4"/>
      <c r="D4" s="151"/>
      <c r="E4" s="51"/>
      <c r="F4" s="4"/>
      <c r="G4" s="166"/>
      <c r="H4" s="201"/>
      <c r="I4" s="201"/>
      <c r="J4" s="201"/>
      <c r="K4" s="201"/>
      <c r="L4" s="4"/>
      <c r="M4" s="4"/>
      <c r="N4" s="4"/>
      <c r="O4" s="4"/>
      <c r="P4" s="4"/>
      <c r="Q4" s="196"/>
    </row>
    <row r="5" spans="1:18" ht="12" customHeight="1" x14ac:dyDescent="0.2">
      <c r="A5" s="202"/>
      <c r="B5" s="4"/>
      <c r="C5" s="4"/>
      <c r="D5" s="151"/>
      <c r="E5" s="151"/>
      <c r="F5" s="4"/>
      <c r="G5" s="201"/>
      <c r="H5" s="201"/>
      <c r="I5" s="201"/>
      <c r="J5" s="201"/>
      <c r="K5" s="201"/>
      <c r="L5" s="4"/>
      <c r="M5" s="4"/>
      <c r="N5" s="4"/>
      <c r="O5" s="4"/>
      <c r="P5" s="4"/>
      <c r="Q5" s="196"/>
    </row>
    <row r="6" spans="1:18" ht="12" customHeight="1" x14ac:dyDescent="0.2">
      <c r="A6" s="202"/>
      <c r="B6" s="4"/>
      <c r="C6" s="4"/>
      <c r="D6" s="151"/>
      <c r="E6" s="151"/>
      <c r="F6" s="4"/>
      <c r="G6" s="201"/>
      <c r="H6" s="201"/>
      <c r="I6" s="201"/>
      <c r="J6" s="201"/>
      <c r="K6" s="201"/>
      <c r="L6" s="4"/>
      <c r="M6" s="4"/>
      <c r="N6" s="4"/>
      <c r="O6" s="4"/>
      <c r="P6" s="4"/>
      <c r="Q6" s="196"/>
    </row>
    <row r="7" spans="1:18" ht="13.2" x14ac:dyDescent="0.2">
      <c r="A7" s="202"/>
      <c r="B7" s="4"/>
      <c r="C7" s="4"/>
      <c r="D7" s="151"/>
      <c r="E7" s="151"/>
      <c r="F7" s="4"/>
      <c r="G7" s="152"/>
      <c r="H7" s="152"/>
      <c r="I7" s="152"/>
      <c r="J7" s="152"/>
      <c r="K7" s="152"/>
      <c r="L7" s="4"/>
      <c r="M7" s="4"/>
      <c r="N7" s="4"/>
      <c r="O7" s="4"/>
      <c r="P7" s="4"/>
      <c r="Q7" s="196"/>
    </row>
    <row r="8" spans="1:18" ht="30" customHeight="1" x14ac:dyDescent="0.2">
      <c r="A8" s="202"/>
      <c r="B8" s="229" t="s">
        <v>149</v>
      </c>
      <c r="C8" s="4"/>
      <c r="D8" s="151"/>
      <c r="E8" s="151"/>
      <c r="F8" s="4"/>
      <c r="G8" s="151"/>
      <c r="H8" s="4"/>
      <c r="I8" s="151"/>
      <c r="J8" s="4"/>
      <c r="K8" s="4"/>
      <c r="L8" s="153"/>
      <c r="M8" s="151"/>
      <c r="N8" s="151"/>
      <c r="O8" s="4"/>
      <c r="P8" s="4"/>
      <c r="Q8" s="196"/>
    </row>
    <row r="9" spans="1:18" x14ac:dyDescent="0.2">
      <c r="A9" s="202"/>
      <c r="B9" s="4"/>
      <c r="C9" s="51"/>
      <c r="D9" s="154"/>
      <c r="E9" s="51"/>
      <c r="F9" s="4"/>
      <c r="G9" s="151"/>
      <c r="H9" s="4"/>
      <c r="I9" s="151"/>
      <c r="J9" s="4"/>
      <c r="K9" s="4"/>
      <c r="L9" s="153"/>
      <c r="M9" s="151"/>
      <c r="N9" s="151"/>
      <c r="O9" s="4"/>
      <c r="P9" s="4"/>
      <c r="Q9" s="196"/>
    </row>
    <row r="10" spans="1:18" x14ac:dyDescent="0.2">
      <c r="A10" s="202"/>
      <c r="B10" s="4"/>
      <c r="C10" s="51"/>
      <c r="D10" s="154"/>
      <c r="E10" s="51"/>
      <c r="F10" s="4"/>
      <c r="G10" s="151"/>
      <c r="H10" s="4"/>
      <c r="I10" s="151"/>
      <c r="J10" s="4"/>
      <c r="K10" s="4"/>
      <c r="L10" s="153"/>
      <c r="M10" s="151"/>
      <c r="N10" s="151"/>
      <c r="O10" s="4"/>
      <c r="P10" s="4"/>
      <c r="Q10" s="196"/>
    </row>
    <row r="11" spans="1:18" x14ac:dyDescent="0.2">
      <c r="A11" s="202"/>
      <c r="B11" s="4"/>
      <c r="C11" s="51"/>
      <c r="D11" s="154"/>
      <c r="E11" s="51"/>
      <c r="F11" s="4"/>
      <c r="G11" s="151"/>
      <c r="H11" s="4"/>
      <c r="I11" s="151"/>
      <c r="J11" s="4"/>
      <c r="K11" s="4"/>
      <c r="L11" s="153"/>
      <c r="M11" s="151"/>
      <c r="N11" s="151"/>
      <c r="O11" s="4"/>
      <c r="P11" s="4"/>
      <c r="Q11" s="196"/>
    </row>
    <row r="12" spans="1:18" x14ac:dyDescent="0.2">
      <c r="A12" s="202"/>
      <c r="B12" s="4"/>
      <c r="C12" s="51"/>
      <c r="D12" s="154"/>
      <c r="E12" s="51"/>
      <c r="F12" s="4"/>
      <c r="G12" s="151"/>
      <c r="H12" s="4"/>
      <c r="I12" s="151"/>
      <c r="J12" s="4"/>
      <c r="K12" s="4"/>
      <c r="L12" s="153"/>
      <c r="M12" s="151"/>
      <c r="N12" s="151"/>
      <c r="O12" s="4"/>
      <c r="P12" s="4"/>
      <c r="Q12" s="196"/>
    </row>
    <row r="13" spans="1:18" x14ac:dyDescent="0.2">
      <c r="A13" s="202"/>
      <c r="B13" s="4"/>
      <c r="C13" s="51"/>
      <c r="D13" s="154"/>
      <c r="E13" s="51"/>
      <c r="F13" s="4"/>
      <c r="G13" s="151"/>
      <c r="H13" s="4"/>
      <c r="I13" s="151"/>
      <c r="J13" s="4"/>
      <c r="K13" s="4"/>
      <c r="L13" s="153"/>
      <c r="M13" s="151"/>
      <c r="N13" s="151"/>
      <c r="O13" s="4"/>
      <c r="P13" s="4"/>
      <c r="Q13" s="196"/>
    </row>
    <row r="14" spans="1:18" x14ac:dyDescent="0.2">
      <c r="A14" s="202"/>
      <c r="B14" s="4"/>
      <c r="C14" s="51"/>
      <c r="D14" s="154"/>
      <c r="E14" s="51"/>
      <c r="F14" s="4"/>
      <c r="G14" s="151"/>
      <c r="H14" s="4"/>
      <c r="I14" s="151"/>
      <c r="J14" s="4"/>
      <c r="K14" s="4"/>
      <c r="L14" s="153"/>
      <c r="M14" s="151"/>
      <c r="N14" s="151"/>
      <c r="O14" s="4"/>
      <c r="P14" s="4"/>
      <c r="Q14" s="196"/>
    </row>
    <row r="15" spans="1:18" x14ac:dyDescent="0.2">
      <c r="A15" s="202"/>
      <c r="B15" s="4"/>
      <c r="C15" s="51"/>
      <c r="D15" s="4"/>
      <c r="E15" s="51"/>
      <c r="F15" s="4"/>
      <c r="G15" s="151"/>
      <c r="H15" s="4"/>
      <c r="I15" s="151"/>
      <c r="J15" s="4"/>
      <c r="K15" s="4"/>
      <c r="L15" s="153"/>
      <c r="M15" s="151"/>
      <c r="N15" s="151"/>
      <c r="O15" s="4"/>
      <c r="P15" s="4"/>
      <c r="Q15" s="196"/>
    </row>
    <row r="16" spans="1:18" ht="13.5" customHeight="1" x14ac:dyDescent="0.2">
      <c r="A16" s="202"/>
      <c r="B16" s="4"/>
      <c r="C16" s="642" t="s">
        <v>139</v>
      </c>
      <c r="D16" s="154"/>
      <c r="E16" s="643" t="s">
        <v>140</v>
      </c>
      <c r="F16" s="4"/>
      <c r="G16" s="151"/>
      <c r="H16" s="4"/>
      <c r="I16" s="151"/>
      <c r="J16" s="4"/>
      <c r="K16" s="4"/>
      <c r="L16" s="153"/>
      <c r="M16" s="151"/>
      <c r="N16" s="151"/>
      <c r="O16" s="4"/>
      <c r="P16" s="4"/>
      <c r="Q16" s="196"/>
    </row>
    <row r="17" spans="1:17" ht="13.2" x14ac:dyDescent="0.2">
      <c r="A17" s="202"/>
      <c r="B17" s="4"/>
      <c r="C17" s="642"/>
      <c r="D17" s="155"/>
      <c r="E17" s="643"/>
      <c r="F17" s="4"/>
      <c r="G17" s="151"/>
      <c r="H17" s="4"/>
      <c r="I17" s="151"/>
      <c r="J17" s="4"/>
      <c r="K17" s="4"/>
      <c r="L17" s="153"/>
      <c r="M17" s="151"/>
      <c r="N17" s="151"/>
      <c r="O17" s="4"/>
      <c r="P17" s="4"/>
      <c r="Q17" s="196"/>
    </row>
    <row r="18" spans="1:17" ht="13.2" x14ac:dyDescent="0.2">
      <c r="A18" s="202"/>
      <c r="B18" s="4"/>
      <c r="C18" s="51" t="s">
        <v>117</v>
      </c>
      <c r="D18" s="155"/>
      <c r="E18" s="154" t="s">
        <v>116</v>
      </c>
      <c r="F18" s="4"/>
      <c r="G18" s="151"/>
      <c r="H18" s="4"/>
      <c r="I18" s="151"/>
      <c r="J18" s="4"/>
      <c r="K18" s="4"/>
      <c r="L18" s="153"/>
      <c r="M18" s="151"/>
      <c r="N18" s="151"/>
      <c r="O18" s="4"/>
      <c r="P18" s="4"/>
      <c r="Q18" s="196"/>
    </row>
    <row r="19" spans="1:17" ht="13.2" x14ac:dyDescent="0.2">
      <c r="A19" s="202"/>
      <c r="B19" s="4"/>
      <c r="C19" s="51"/>
      <c r="D19" s="155"/>
      <c r="E19" s="51"/>
      <c r="F19" s="4"/>
      <c r="G19" s="151"/>
      <c r="H19" s="4"/>
      <c r="I19" s="151"/>
      <c r="J19" s="4"/>
      <c r="K19" s="4"/>
      <c r="L19" s="153"/>
      <c r="M19" s="151"/>
      <c r="N19" s="151"/>
      <c r="O19" s="4"/>
      <c r="P19" s="4"/>
      <c r="Q19" s="196"/>
    </row>
    <row r="20" spans="1:17" ht="13.2" x14ac:dyDescent="0.2">
      <c r="A20" s="202"/>
      <c r="B20" s="4"/>
      <c r="C20" s="51"/>
      <c r="D20" s="155"/>
      <c r="E20" s="51"/>
      <c r="F20" s="4"/>
      <c r="G20" s="151"/>
      <c r="H20" s="4"/>
      <c r="I20" s="151"/>
      <c r="J20" s="4"/>
      <c r="K20" s="4"/>
      <c r="L20" s="153"/>
      <c r="M20" s="151"/>
      <c r="N20" s="151"/>
      <c r="O20" s="4"/>
      <c r="P20" s="4"/>
      <c r="Q20" s="196"/>
    </row>
    <row r="21" spans="1:17" ht="13.2" x14ac:dyDescent="0.2">
      <c r="A21" s="202"/>
      <c r="B21" s="4"/>
      <c r="C21" s="51"/>
      <c r="D21" s="155"/>
      <c r="E21" s="51"/>
      <c r="F21" s="4"/>
      <c r="G21" s="151"/>
      <c r="H21" s="4"/>
      <c r="I21" s="151"/>
      <c r="J21" s="4"/>
      <c r="K21" s="4"/>
      <c r="L21" s="153"/>
      <c r="M21" s="151"/>
      <c r="N21" s="151"/>
      <c r="O21" s="4"/>
      <c r="P21" s="4"/>
      <c r="Q21" s="196"/>
    </row>
    <row r="22" spans="1:17" ht="13.2" x14ac:dyDescent="0.2">
      <c r="A22" s="202"/>
      <c r="B22" s="4"/>
      <c r="C22" s="51"/>
      <c r="D22" s="155"/>
      <c r="E22" s="51"/>
      <c r="F22" s="4"/>
      <c r="G22" s="151"/>
      <c r="H22" s="4"/>
      <c r="I22" s="151"/>
      <c r="J22" s="4"/>
      <c r="K22" s="4"/>
      <c r="L22" s="153"/>
      <c r="M22" s="151"/>
      <c r="N22" s="151"/>
      <c r="O22" s="4"/>
      <c r="P22" s="4"/>
      <c r="Q22" s="196"/>
    </row>
    <row r="23" spans="1:17" ht="13.5" customHeight="1" x14ac:dyDescent="0.2">
      <c r="A23" s="202"/>
      <c r="B23" s="4"/>
      <c r="C23" s="51"/>
      <c r="D23" s="155"/>
      <c r="E23" s="51"/>
      <c r="F23" s="4"/>
      <c r="G23" s="151"/>
      <c r="H23" s="4"/>
      <c r="I23" s="151"/>
      <c r="J23" s="4"/>
      <c r="K23" s="4"/>
      <c r="L23" s="153"/>
      <c r="M23" s="151"/>
      <c r="N23" s="151"/>
      <c r="O23" s="4"/>
      <c r="P23" s="4"/>
      <c r="Q23" s="196"/>
    </row>
    <row r="24" spans="1:17" ht="13.2" x14ac:dyDescent="0.2">
      <c r="A24" s="202"/>
      <c r="B24" s="4"/>
      <c r="C24" s="51"/>
      <c r="D24" s="156"/>
      <c r="E24" s="51"/>
      <c r="F24" s="4"/>
      <c r="G24" s="151"/>
      <c r="H24" s="4"/>
      <c r="I24" s="151"/>
      <c r="J24" s="4"/>
      <c r="K24" s="4"/>
      <c r="L24" s="153"/>
      <c r="M24" s="151"/>
      <c r="N24" s="151"/>
      <c r="O24" s="4"/>
      <c r="P24" s="4"/>
      <c r="Q24" s="196"/>
    </row>
    <row r="25" spans="1:17" ht="13.5" customHeight="1" x14ac:dyDescent="0.2">
      <c r="A25" s="202"/>
      <c r="B25" s="93"/>
      <c r="C25" s="51"/>
      <c r="D25" s="223"/>
      <c r="E25" s="221"/>
      <c r="F25" s="4"/>
      <c r="G25" s="151"/>
      <c r="H25" s="4"/>
      <c r="I25" s="151"/>
      <c r="J25" s="4"/>
      <c r="K25" s="4"/>
      <c r="L25" s="153"/>
      <c r="M25" s="151"/>
      <c r="N25" s="151"/>
      <c r="O25" s="4"/>
      <c r="P25" s="4"/>
      <c r="Q25" s="196"/>
    </row>
    <row r="26" spans="1:17" ht="12" customHeight="1" x14ac:dyDescent="0.2">
      <c r="A26" s="202"/>
      <c r="B26" s="93"/>
      <c r="C26" s="51"/>
      <c r="D26" s="224"/>
      <c r="E26" s="151"/>
      <c r="F26" s="4"/>
      <c r="G26" s="151"/>
      <c r="H26" s="4"/>
      <c r="I26" s="151"/>
      <c r="J26" s="4"/>
      <c r="K26" s="4"/>
      <c r="L26" s="153"/>
      <c r="M26" s="151"/>
      <c r="N26" s="151"/>
      <c r="O26" s="4"/>
      <c r="P26" s="4"/>
      <c r="Q26" s="196" t="s">
        <v>115</v>
      </c>
    </row>
    <row r="27" spans="1:17" ht="12" customHeight="1" x14ac:dyDescent="0.2">
      <c r="A27" s="202"/>
      <c r="B27" s="93"/>
      <c r="C27" s="222"/>
      <c r="D27" s="224"/>
      <c r="E27" s="151"/>
      <c r="F27" s="4"/>
      <c r="G27" s="151"/>
      <c r="H27" s="4"/>
      <c r="I27" s="151"/>
      <c r="J27" s="4"/>
      <c r="K27" s="4"/>
      <c r="L27" s="153"/>
      <c r="M27" s="151"/>
      <c r="N27" s="151"/>
      <c r="O27" s="4"/>
      <c r="P27" s="4"/>
      <c r="Q27" s="196"/>
    </row>
    <row r="28" spans="1:17" x14ac:dyDescent="0.2">
      <c r="A28" s="202"/>
      <c r="B28" s="4"/>
      <c r="C28" s="4"/>
      <c r="D28" s="151"/>
      <c r="E28" s="151"/>
      <c r="F28" s="4"/>
      <c r="G28" s="151"/>
      <c r="H28" s="4"/>
      <c r="I28" s="151"/>
      <c r="J28" s="4"/>
      <c r="K28" s="4"/>
      <c r="L28" s="153"/>
      <c r="M28" s="151"/>
      <c r="N28" s="151"/>
      <c r="O28" s="4"/>
      <c r="P28" s="4"/>
      <c r="Q28" s="196" t="s">
        <v>115</v>
      </c>
    </row>
    <row r="29" spans="1:17" x14ac:dyDescent="0.2">
      <c r="A29" s="202"/>
      <c r="B29" s="4"/>
      <c r="C29" s="4"/>
      <c r="D29" s="151"/>
      <c r="E29" s="151"/>
      <c r="F29" s="4"/>
      <c r="G29" s="151"/>
      <c r="H29" s="4"/>
      <c r="I29" s="151"/>
      <c r="J29" s="4"/>
      <c r="K29" s="4"/>
      <c r="L29" s="153"/>
      <c r="M29" s="151"/>
      <c r="N29" s="151"/>
      <c r="O29" s="4"/>
      <c r="P29" s="4"/>
      <c r="Q29" s="196"/>
    </row>
    <row r="30" spans="1:17" x14ac:dyDescent="0.2">
      <c r="A30" s="202"/>
      <c r="B30" s="4"/>
      <c r="C30" s="4"/>
      <c r="D30" s="151"/>
      <c r="E30" s="151"/>
      <c r="F30" s="4"/>
      <c r="G30" s="151"/>
      <c r="H30" s="4"/>
      <c r="I30" s="151"/>
      <c r="J30" s="4"/>
      <c r="K30" s="4"/>
      <c r="L30" s="153"/>
      <c r="M30" s="151"/>
      <c r="N30" s="151"/>
      <c r="O30" s="4"/>
      <c r="P30" s="4"/>
      <c r="Q30" s="196"/>
    </row>
    <row r="31" spans="1:17" x14ac:dyDescent="0.2">
      <c r="A31" s="202"/>
      <c r="B31" s="4"/>
      <c r="C31" s="4"/>
      <c r="D31" s="151"/>
      <c r="E31" s="151"/>
      <c r="F31" s="4"/>
      <c r="G31" s="151"/>
      <c r="H31" s="4"/>
      <c r="I31" s="151"/>
      <c r="J31" s="4"/>
      <c r="K31" s="4"/>
      <c r="L31" s="153"/>
      <c r="M31" s="151"/>
      <c r="N31" s="151"/>
      <c r="O31" s="4"/>
      <c r="P31" s="4"/>
      <c r="Q31" s="196"/>
    </row>
    <row r="32" spans="1:17" x14ac:dyDescent="0.2">
      <c r="A32" s="202"/>
      <c r="B32" s="4"/>
      <c r="C32" s="4"/>
      <c r="D32" s="151"/>
      <c r="E32" s="151"/>
      <c r="F32" s="4"/>
      <c r="G32" s="151"/>
      <c r="H32" s="4"/>
      <c r="I32" s="151"/>
      <c r="J32" s="4"/>
      <c r="K32" s="4"/>
      <c r="L32" s="153"/>
      <c r="M32" s="151"/>
      <c r="N32" s="151"/>
      <c r="O32" s="4"/>
      <c r="P32" s="4"/>
      <c r="Q32" s="196"/>
    </row>
    <row r="33" spans="1:17" x14ac:dyDescent="0.2">
      <c r="A33" s="202"/>
      <c r="B33" s="4"/>
      <c r="C33" s="4"/>
      <c r="D33" s="151"/>
      <c r="E33" s="151"/>
      <c r="F33" s="4"/>
      <c r="G33" s="151"/>
      <c r="H33" s="4"/>
      <c r="I33" s="151"/>
      <c r="J33" s="4"/>
      <c r="K33" s="4"/>
      <c r="L33" s="153"/>
      <c r="M33" s="151"/>
      <c r="N33" s="151"/>
      <c r="O33" s="4"/>
      <c r="P33" s="4"/>
      <c r="Q33" s="196"/>
    </row>
    <row r="34" spans="1:17" x14ac:dyDescent="0.2">
      <c r="A34" s="202"/>
      <c r="B34" s="4"/>
      <c r="C34" s="4"/>
      <c r="D34" s="151"/>
      <c r="E34" s="151"/>
      <c r="F34" s="4"/>
      <c r="G34" s="151"/>
      <c r="H34" s="4"/>
      <c r="I34" s="151"/>
      <c r="J34" s="4"/>
      <c r="K34" s="4"/>
      <c r="L34" s="153"/>
      <c r="M34" s="151"/>
      <c r="N34" s="151"/>
      <c r="O34" s="4"/>
      <c r="P34" s="4"/>
      <c r="Q34" s="196"/>
    </row>
    <row r="35" spans="1:17" x14ac:dyDescent="0.2">
      <c r="A35" s="202"/>
      <c r="B35" s="4"/>
      <c r="C35" s="4"/>
      <c r="D35" s="151"/>
      <c r="E35" s="151"/>
      <c r="F35" s="4"/>
      <c r="G35" s="151"/>
      <c r="H35" s="4"/>
      <c r="I35" s="151"/>
      <c r="J35" s="4"/>
      <c r="K35" s="4"/>
      <c r="L35" s="153"/>
      <c r="M35" s="151"/>
      <c r="N35" s="151"/>
      <c r="O35" s="4"/>
      <c r="P35" s="4"/>
      <c r="Q35" s="196"/>
    </row>
    <row r="36" spans="1:17" ht="20.100000000000001" customHeight="1" x14ac:dyDescent="0.2">
      <c r="A36" s="202"/>
      <c r="B36" s="4"/>
      <c r="C36" s="4"/>
      <c r="D36" s="151"/>
      <c r="E36" s="151"/>
      <c r="F36" s="4"/>
      <c r="G36" s="4"/>
      <c r="H36" s="4"/>
      <c r="I36" s="151"/>
      <c r="J36" s="4"/>
      <c r="K36" s="4"/>
      <c r="L36" s="153"/>
      <c r="M36" s="151"/>
      <c r="N36" s="151"/>
      <c r="O36" s="4"/>
      <c r="P36" s="4"/>
      <c r="Q36" s="196"/>
    </row>
    <row r="37" spans="1:17" ht="20.100000000000001" customHeight="1" x14ac:dyDescent="0.2">
      <c r="A37" s="202"/>
      <c r="B37" s="4"/>
      <c r="C37" s="4"/>
      <c r="D37" s="151"/>
      <c r="E37" s="151"/>
      <c r="F37" s="4"/>
      <c r="G37" s="4"/>
      <c r="H37" s="4"/>
      <c r="I37" s="151"/>
      <c r="J37" s="4"/>
      <c r="K37" s="4"/>
      <c r="L37" s="153"/>
      <c r="M37" s="151"/>
      <c r="N37" s="151"/>
      <c r="O37" s="4"/>
      <c r="P37" s="4"/>
      <c r="Q37" s="196"/>
    </row>
    <row r="38" spans="1:17" ht="20.100000000000001" customHeight="1" x14ac:dyDescent="0.2">
      <c r="A38" s="636"/>
      <c r="B38" s="4"/>
      <c r="C38" s="4"/>
      <c r="D38" s="151"/>
      <c r="E38" s="151"/>
      <c r="F38" s="4"/>
      <c r="G38" s="4"/>
      <c r="H38" s="4"/>
      <c r="I38" s="151"/>
      <c r="J38" s="4"/>
      <c r="K38" s="4"/>
      <c r="L38" s="153"/>
      <c r="M38" s="151"/>
      <c r="N38" s="151"/>
      <c r="O38" s="4"/>
      <c r="P38" s="4"/>
      <c r="Q38" s="196"/>
    </row>
    <row r="39" spans="1:17" ht="20.100000000000001" customHeight="1" x14ac:dyDescent="0.2">
      <c r="A39" s="636"/>
      <c r="B39" s="4"/>
      <c r="C39" s="4"/>
      <c r="D39" s="151"/>
      <c r="E39" s="151"/>
      <c r="F39" s="4"/>
      <c r="G39" s="151"/>
      <c r="H39" s="4"/>
      <c r="I39" s="151"/>
      <c r="J39" s="4"/>
      <c r="K39" s="229" t="s">
        <v>148</v>
      </c>
      <c r="L39" s="153"/>
      <c r="M39" s="151"/>
      <c r="N39" s="151"/>
      <c r="O39" s="4"/>
      <c r="P39" s="4"/>
      <c r="Q39" s="196"/>
    </row>
    <row r="40" spans="1:17" ht="15.9" customHeight="1" x14ac:dyDescent="0.15">
      <c r="A40" s="636"/>
      <c r="B40" s="4"/>
      <c r="C40" s="4"/>
      <c r="D40" s="151"/>
      <c r="E40" s="151"/>
      <c r="F40" s="4"/>
      <c r="G40" s="151"/>
      <c r="H40" s="4"/>
      <c r="I40" s="226" t="s">
        <v>145</v>
      </c>
      <c r="J40" s="4"/>
      <c r="K40" s="232" t="s">
        <v>253</v>
      </c>
      <c r="L40" s="153"/>
      <c r="M40" s="151"/>
      <c r="N40" s="151"/>
      <c r="O40" s="4"/>
      <c r="P40" s="4"/>
      <c r="Q40" s="196"/>
    </row>
    <row r="41" spans="1:17" ht="18" customHeight="1" x14ac:dyDescent="0.15">
      <c r="A41" s="636"/>
      <c r="B41" s="644" t="s">
        <v>143</v>
      </c>
      <c r="C41" s="644" t="s">
        <v>54</v>
      </c>
      <c r="D41" s="286" t="s">
        <v>63</v>
      </c>
      <c r="E41" s="637" t="s">
        <v>141</v>
      </c>
      <c r="F41" s="51"/>
      <c r="G41" s="286" t="s">
        <v>78</v>
      </c>
      <c r="H41" s="288" t="s">
        <v>60</v>
      </c>
      <c r="I41" s="289" t="s">
        <v>144</v>
      </c>
      <c r="J41" s="4"/>
      <c r="K41" s="230" t="s">
        <v>150</v>
      </c>
      <c r="L41" s="231" t="s">
        <v>151</v>
      </c>
      <c r="M41" s="151"/>
      <c r="N41" s="151"/>
      <c r="O41" s="4"/>
      <c r="P41" s="4"/>
      <c r="Q41" s="196"/>
    </row>
    <row r="42" spans="1:17" s="46" customFormat="1" ht="18" customHeight="1" thickBot="1" x14ac:dyDescent="0.25">
      <c r="A42" s="636"/>
      <c r="B42" s="645"/>
      <c r="C42" s="645"/>
      <c r="D42" s="287" t="s">
        <v>142</v>
      </c>
      <c r="E42" s="638"/>
      <c r="F42" s="51"/>
      <c r="G42" s="287" t="s">
        <v>61</v>
      </c>
      <c r="H42" s="290" t="s">
        <v>62</v>
      </c>
      <c r="I42" s="291" t="s">
        <v>28</v>
      </c>
      <c r="J42" s="51"/>
      <c r="K42" s="522" t="s">
        <v>351</v>
      </c>
      <c r="L42" s="523">
        <f>VLOOKUP(K42,K45:O56,2,FALSE)</f>
        <v>0.68126317790605229</v>
      </c>
      <c r="M42" s="154"/>
      <c r="N42" s="154"/>
      <c r="O42" s="51"/>
      <c r="P42" s="51"/>
      <c r="Q42" s="197"/>
    </row>
    <row r="43" spans="1:17" ht="15.9" customHeight="1" thickTop="1" x14ac:dyDescent="0.15">
      <c r="A43" s="636"/>
      <c r="B43" s="306" t="s">
        <v>256</v>
      </c>
      <c r="C43" s="307" t="s">
        <v>257</v>
      </c>
      <c r="D43" s="270"/>
      <c r="E43" s="308">
        <f>マージン計算!H7</f>
        <v>0</v>
      </c>
      <c r="F43" s="309"/>
      <c r="G43" s="270">
        <f>E43</f>
        <v>0</v>
      </c>
      <c r="H43" s="518">
        <f>自給・移輸入率!C5</f>
        <v>0.6064138110207552</v>
      </c>
      <c r="I43" s="225">
        <f>G43*H43</f>
        <v>0</v>
      </c>
      <c r="J43" s="4"/>
      <c r="K43" s="7" t="s">
        <v>152</v>
      </c>
      <c r="L43" s="157"/>
      <c r="M43" s="151"/>
      <c r="N43" s="151"/>
      <c r="O43" s="4"/>
      <c r="P43" s="4"/>
      <c r="Q43" s="196"/>
    </row>
    <row r="44" spans="1:17" ht="15.9" customHeight="1" x14ac:dyDescent="0.2">
      <c r="A44" s="636"/>
      <c r="B44" s="310" t="s">
        <v>258</v>
      </c>
      <c r="C44" s="311" t="s">
        <v>259</v>
      </c>
      <c r="D44" s="270"/>
      <c r="E44" s="312">
        <f>マージン計算!H8</f>
        <v>0</v>
      </c>
      <c r="F44" s="309"/>
      <c r="G44" s="271">
        <f t="shared" ref="G44:G76" si="0">E44</f>
        <v>0</v>
      </c>
      <c r="H44" s="519">
        <f>自給・移輸入率!C6</f>
        <v>0.85571093474471727</v>
      </c>
      <c r="I44" s="144">
        <f t="shared" ref="I44:I76" si="1">G44*H44</f>
        <v>0</v>
      </c>
      <c r="J44" s="4"/>
      <c r="K44" s="233" t="s">
        <v>119</v>
      </c>
      <c r="L44" s="153"/>
      <c r="M44" s="151"/>
      <c r="N44" s="151"/>
      <c r="O44" s="4"/>
      <c r="P44" s="4"/>
      <c r="Q44" s="196"/>
    </row>
    <row r="45" spans="1:17" ht="15.9" customHeight="1" x14ac:dyDescent="0.2">
      <c r="A45" s="636"/>
      <c r="B45" s="310" t="s">
        <v>260</v>
      </c>
      <c r="C45" s="311" t="s">
        <v>261</v>
      </c>
      <c r="D45" s="270"/>
      <c r="E45" s="312">
        <f>マージン計算!H9</f>
        <v>0</v>
      </c>
      <c r="F45" s="309"/>
      <c r="G45" s="271">
        <f t="shared" si="0"/>
        <v>0</v>
      </c>
      <c r="H45" s="519">
        <f>自給・移輸入率!C7</f>
        <v>0.52591728731412379</v>
      </c>
      <c r="I45" s="144">
        <f t="shared" si="1"/>
        <v>0</v>
      </c>
      <c r="J45" s="4"/>
      <c r="K45" s="304" t="s">
        <v>346</v>
      </c>
      <c r="L45" s="303" t="s">
        <v>343</v>
      </c>
      <c r="M45" s="233" t="s">
        <v>55</v>
      </c>
      <c r="N45" s="233" t="s">
        <v>56</v>
      </c>
      <c r="O45" s="233" t="s">
        <v>345</v>
      </c>
      <c r="P45" s="233" t="s">
        <v>344</v>
      </c>
      <c r="Q45" s="196"/>
    </row>
    <row r="46" spans="1:17" ht="15.9" customHeight="1" x14ac:dyDescent="0.2">
      <c r="A46" s="636"/>
      <c r="B46" s="310" t="s">
        <v>264</v>
      </c>
      <c r="C46" s="311" t="s">
        <v>262</v>
      </c>
      <c r="D46" s="270"/>
      <c r="E46" s="312">
        <f>マージン計算!H10</f>
        <v>0</v>
      </c>
      <c r="F46" s="309"/>
      <c r="G46" s="271">
        <f t="shared" si="0"/>
        <v>0</v>
      </c>
      <c r="H46" s="519">
        <f>自給・移輸入率!C8</f>
        <v>0.10035737831465164</v>
      </c>
      <c r="I46" s="144">
        <f t="shared" si="1"/>
        <v>0</v>
      </c>
      <c r="K46" s="302" t="s">
        <v>312</v>
      </c>
      <c r="L46" s="299"/>
      <c r="P46" s="631" t="s">
        <v>347</v>
      </c>
      <c r="Q46" s="196"/>
    </row>
    <row r="47" spans="1:17" ht="15.9" customHeight="1" x14ac:dyDescent="0.2">
      <c r="A47" s="636"/>
      <c r="B47" s="310">
        <v>11</v>
      </c>
      <c r="C47" s="311" t="s">
        <v>263</v>
      </c>
      <c r="D47" s="270"/>
      <c r="E47" s="312">
        <f>マージン計算!H11</f>
        <v>0</v>
      </c>
      <c r="F47" s="309"/>
      <c r="G47" s="271">
        <f t="shared" si="0"/>
        <v>0</v>
      </c>
      <c r="H47" s="519">
        <f>自給・移輸入率!C9</f>
        <v>0.13249208368415988</v>
      </c>
      <c r="I47" s="144">
        <f t="shared" si="1"/>
        <v>0</v>
      </c>
      <c r="J47" s="4"/>
      <c r="K47" s="629" t="s">
        <v>410</v>
      </c>
      <c r="L47" s="630">
        <v>0.62508714420693279</v>
      </c>
      <c r="M47" s="151">
        <v>476510</v>
      </c>
      <c r="N47" s="151">
        <v>322114</v>
      </c>
      <c r="O47" s="4">
        <f t="shared" ref="O47:O53" si="2">N47/M47</f>
        <v>0.67598581351912868</v>
      </c>
      <c r="P47" s="4"/>
      <c r="Q47" s="196"/>
    </row>
    <row r="48" spans="1:17" ht="15.9" customHeight="1" x14ac:dyDescent="0.2">
      <c r="A48" s="636"/>
      <c r="B48" s="310">
        <v>15</v>
      </c>
      <c r="C48" s="311" t="s">
        <v>265</v>
      </c>
      <c r="D48" s="270"/>
      <c r="E48" s="312">
        <f>マージン計算!H12</f>
        <v>0</v>
      </c>
      <c r="F48" s="309"/>
      <c r="G48" s="271">
        <f t="shared" si="0"/>
        <v>0</v>
      </c>
      <c r="H48" s="519">
        <f>自給・移輸入率!C10</f>
        <v>3.7424025683264417E-2</v>
      </c>
      <c r="I48" s="144">
        <f t="shared" si="1"/>
        <v>0</v>
      </c>
      <c r="J48" s="4"/>
      <c r="K48" s="629" t="s">
        <v>408</v>
      </c>
      <c r="L48" s="630">
        <v>0.58956354993167903</v>
      </c>
      <c r="M48" s="151">
        <v>509734</v>
      </c>
      <c r="N48" s="151">
        <v>352862</v>
      </c>
      <c r="O48" s="4">
        <f t="shared" si="2"/>
        <v>0.69224732899904651</v>
      </c>
      <c r="P48" s="4"/>
      <c r="Q48" s="196"/>
    </row>
    <row r="49" spans="1:18" ht="15.9" customHeight="1" x14ac:dyDescent="0.2">
      <c r="A49" s="636"/>
      <c r="B49" s="310">
        <v>16</v>
      </c>
      <c r="C49" s="311" t="s">
        <v>266</v>
      </c>
      <c r="D49" s="270"/>
      <c r="E49" s="312">
        <f>マージン計算!H13</f>
        <v>0</v>
      </c>
      <c r="F49" s="309"/>
      <c r="G49" s="271">
        <f t="shared" si="0"/>
        <v>0</v>
      </c>
      <c r="H49" s="519">
        <f>自給・移輸入率!C11</f>
        <v>0.13200451465689922</v>
      </c>
      <c r="I49" s="144">
        <f t="shared" si="1"/>
        <v>0</v>
      </c>
      <c r="J49" s="4"/>
      <c r="K49" s="5" t="s">
        <v>403</v>
      </c>
      <c r="L49" s="186">
        <v>0.5970664530403601</v>
      </c>
      <c r="M49" s="151">
        <v>500429</v>
      </c>
      <c r="N49" s="151">
        <v>330244</v>
      </c>
      <c r="O49" s="4">
        <f t="shared" si="2"/>
        <v>0.65992178710666249</v>
      </c>
      <c r="P49" s="4"/>
      <c r="Q49" s="196"/>
    </row>
    <row r="50" spans="1:18" ht="15.9" customHeight="1" x14ac:dyDescent="0.2">
      <c r="A50" s="636"/>
      <c r="B50" s="310">
        <v>20</v>
      </c>
      <c r="C50" s="311" t="s">
        <v>267</v>
      </c>
      <c r="D50" s="270"/>
      <c r="E50" s="312">
        <f>マージン計算!H14</f>
        <v>0</v>
      </c>
      <c r="F50" s="309"/>
      <c r="G50" s="271">
        <f t="shared" si="0"/>
        <v>0</v>
      </c>
      <c r="H50" s="519">
        <f>自給・移輸入率!C12</f>
        <v>3.6796356812284325E-2</v>
      </c>
      <c r="I50" s="144">
        <f t="shared" si="1"/>
        <v>0</v>
      </c>
      <c r="J50" s="4"/>
      <c r="K50" s="5" t="s">
        <v>400</v>
      </c>
      <c r="L50" s="186">
        <v>0.55988244632597517</v>
      </c>
      <c r="M50" s="151">
        <v>469364</v>
      </c>
      <c r="N50" s="151">
        <v>318020</v>
      </c>
      <c r="O50" s="4">
        <f t="shared" si="2"/>
        <v>0.67755515974808467</v>
      </c>
      <c r="P50" s="4"/>
      <c r="Q50" s="196"/>
    </row>
    <row r="51" spans="1:18" ht="15.9" customHeight="1" x14ac:dyDescent="0.2">
      <c r="A51" s="636"/>
      <c r="B51" s="310">
        <v>21</v>
      </c>
      <c r="C51" s="311" t="s">
        <v>268</v>
      </c>
      <c r="D51" s="270"/>
      <c r="E51" s="312">
        <f>マージン計算!H15</f>
        <v>0</v>
      </c>
      <c r="F51" s="309"/>
      <c r="G51" s="271">
        <f t="shared" si="0"/>
        <v>0</v>
      </c>
      <c r="H51" s="519">
        <f>自給・移輸入率!C13</f>
        <v>3.8081685991897762E-2</v>
      </c>
      <c r="I51" s="144">
        <f t="shared" si="1"/>
        <v>0</v>
      </c>
      <c r="J51" s="4"/>
      <c r="K51" s="5" t="s">
        <v>397</v>
      </c>
      <c r="L51" s="186">
        <v>0.59005299975701597</v>
      </c>
      <c r="M51" s="151">
        <v>493126</v>
      </c>
      <c r="N51" s="151">
        <v>351492</v>
      </c>
      <c r="O51" s="4">
        <f t="shared" si="2"/>
        <v>0.71278334543301303</v>
      </c>
      <c r="P51" s="4"/>
      <c r="Q51" s="196"/>
    </row>
    <row r="52" spans="1:18" ht="15.9" customHeight="1" x14ac:dyDescent="0.2">
      <c r="A52" s="636"/>
      <c r="B52" s="310">
        <v>22</v>
      </c>
      <c r="C52" s="311" t="s">
        <v>374</v>
      </c>
      <c r="D52" s="270"/>
      <c r="E52" s="312">
        <f>マージン計算!H16</f>
        <v>0</v>
      </c>
      <c r="F52" s="309"/>
      <c r="G52" s="271">
        <f t="shared" si="0"/>
        <v>0</v>
      </c>
      <c r="H52" s="519">
        <f>自給・移輸入率!C14</f>
        <v>8.8040491158120626E-2</v>
      </c>
      <c r="I52" s="144">
        <f t="shared" si="1"/>
        <v>0</v>
      </c>
      <c r="J52" s="4"/>
      <c r="K52" s="5" t="s">
        <v>355</v>
      </c>
      <c r="L52" s="186">
        <v>0.59032211568717807</v>
      </c>
      <c r="M52" s="4"/>
      <c r="N52" s="151">
        <v>314231</v>
      </c>
      <c r="O52" s="4" t="e">
        <f t="shared" si="2"/>
        <v>#DIV/0!</v>
      </c>
      <c r="P52" s="4"/>
      <c r="Q52" s="196"/>
    </row>
    <row r="53" spans="1:18" ht="15.9" customHeight="1" x14ac:dyDescent="0.2">
      <c r="A53" s="636"/>
      <c r="B53" s="310">
        <v>25</v>
      </c>
      <c r="C53" s="311" t="s">
        <v>269</v>
      </c>
      <c r="D53" s="270"/>
      <c r="E53" s="312">
        <f>マージン計算!H17</f>
        <v>0</v>
      </c>
      <c r="F53" s="309"/>
      <c r="G53" s="271">
        <f t="shared" si="0"/>
        <v>0</v>
      </c>
      <c r="H53" s="519">
        <f>自給・移輸入率!C15</f>
        <v>0.5538241412427507</v>
      </c>
      <c r="I53" s="144">
        <f t="shared" si="1"/>
        <v>0</v>
      </c>
      <c r="J53" s="4"/>
      <c r="K53" s="5" t="s">
        <v>354</v>
      </c>
      <c r="L53" s="186">
        <v>0.67952890818281309</v>
      </c>
      <c r="M53" s="4"/>
      <c r="N53" s="151">
        <v>319537</v>
      </c>
      <c r="O53" s="4" t="e">
        <f t="shared" si="2"/>
        <v>#DIV/0!</v>
      </c>
      <c r="P53" s="4"/>
      <c r="Q53" s="196"/>
    </row>
    <row r="54" spans="1:18" ht="15.9" customHeight="1" x14ac:dyDescent="0.2">
      <c r="A54" s="636"/>
      <c r="B54" s="310">
        <v>26</v>
      </c>
      <c r="C54" s="311" t="s">
        <v>270</v>
      </c>
      <c r="D54" s="270"/>
      <c r="E54" s="312">
        <f>マージン計算!H18</f>
        <v>0</v>
      </c>
      <c r="F54" s="309"/>
      <c r="G54" s="271">
        <f t="shared" si="0"/>
        <v>0</v>
      </c>
      <c r="H54" s="519">
        <f>自給・移輸入率!C16</f>
        <v>0.21496511031604715</v>
      </c>
      <c r="I54" s="144">
        <f t="shared" si="1"/>
        <v>0</v>
      </c>
      <c r="J54" s="4"/>
      <c r="K54" s="5" t="s">
        <v>353</v>
      </c>
      <c r="L54" s="186">
        <v>0.66987742525384497</v>
      </c>
      <c r="M54" s="4"/>
      <c r="N54" s="151"/>
      <c r="O54" s="4"/>
      <c r="P54" s="4"/>
      <c r="Q54" s="196"/>
    </row>
    <row r="55" spans="1:18" ht="15.9" customHeight="1" x14ac:dyDescent="0.2">
      <c r="A55" s="636"/>
      <c r="B55" s="310">
        <v>27</v>
      </c>
      <c r="C55" s="311" t="s">
        <v>271</v>
      </c>
      <c r="D55" s="270"/>
      <c r="E55" s="312">
        <f>マージン計算!H19</f>
        <v>0</v>
      </c>
      <c r="F55" s="309"/>
      <c r="G55" s="271">
        <f t="shared" si="0"/>
        <v>0</v>
      </c>
      <c r="H55" s="519">
        <f>自給・移輸入率!C17</f>
        <v>0.17777056137699299</v>
      </c>
      <c r="I55" s="144">
        <f t="shared" si="1"/>
        <v>0</v>
      </c>
      <c r="J55" s="4"/>
      <c r="K55" s="5" t="s">
        <v>352</v>
      </c>
      <c r="L55" s="186">
        <v>0.63448684080719897</v>
      </c>
      <c r="M55" s="1"/>
      <c r="N55" s="151"/>
      <c r="O55" s="4"/>
      <c r="P55" s="4"/>
      <c r="Q55" s="196"/>
    </row>
    <row r="56" spans="1:18" ht="15.9" customHeight="1" x14ac:dyDescent="0.2">
      <c r="A56" s="636"/>
      <c r="B56" s="310">
        <v>28</v>
      </c>
      <c r="C56" s="311" t="s">
        <v>272</v>
      </c>
      <c r="D56" s="270"/>
      <c r="E56" s="312">
        <f>マージン計算!H20</f>
        <v>0</v>
      </c>
      <c r="F56" s="309"/>
      <c r="G56" s="271">
        <f t="shared" si="0"/>
        <v>0</v>
      </c>
      <c r="H56" s="519">
        <f>自給・移輸入率!C18</f>
        <v>0.19643614274386734</v>
      </c>
      <c r="I56" s="144">
        <f t="shared" si="1"/>
        <v>0</v>
      </c>
      <c r="J56" s="4"/>
      <c r="K56" s="5" t="s">
        <v>351</v>
      </c>
      <c r="L56" s="186">
        <v>0.68126317790605229</v>
      </c>
      <c r="M56" s="4"/>
      <c r="N56" s="151"/>
      <c r="O56" s="4"/>
      <c r="P56" s="4"/>
      <c r="Q56" s="196"/>
    </row>
    <row r="57" spans="1:18" ht="15.9" customHeight="1" x14ac:dyDescent="0.2">
      <c r="A57" s="636"/>
      <c r="B57" s="310">
        <v>29</v>
      </c>
      <c r="C57" s="311" t="s">
        <v>375</v>
      </c>
      <c r="D57" s="270"/>
      <c r="E57" s="312">
        <f>マージン計算!H21</f>
        <v>0</v>
      </c>
      <c r="F57" s="309"/>
      <c r="G57" s="271">
        <f t="shared" si="0"/>
        <v>0</v>
      </c>
      <c r="H57" s="519">
        <f>自給・移輸入率!C19</f>
        <v>0.15863736765624081</v>
      </c>
      <c r="I57" s="144">
        <f t="shared" si="1"/>
        <v>0</v>
      </c>
      <c r="J57" s="4"/>
      <c r="K57" s="5"/>
      <c r="L57" s="48"/>
      <c r="M57" s="4"/>
      <c r="N57" s="151"/>
      <c r="O57" s="4"/>
      <c r="P57" s="4"/>
      <c r="Q57" s="196"/>
    </row>
    <row r="58" spans="1:18" ht="15.9" customHeight="1" x14ac:dyDescent="0.15">
      <c r="A58" s="636"/>
      <c r="B58" s="310">
        <v>30</v>
      </c>
      <c r="C58" s="311" t="s">
        <v>376</v>
      </c>
      <c r="D58" s="270"/>
      <c r="E58" s="312">
        <f>マージン計算!H22</f>
        <v>0</v>
      </c>
      <c r="F58" s="309"/>
      <c r="G58" s="271">
        <f t="shared" si="0"/>
        <v>0</v>
      </c>
      <c r="H58" s="519">
        <f>自給・移輸入率!C20</f>
        <v>0.25108479884354828</v>
      </c>
      <c r="I58" s="144">
        <f t="shared" si="1"/>
        <v>0</v>
      </c>
      <c r="J58" s="4"/>
      <c r="K58" s="234" t="s">
        <v>254</v>
      </c>
      <c r="M58" s="4"/>
      <c r="N58" s="151"/>
      <c r="O58" s="4"/>
      <c r="P58" s="4"/>
      <c r="Q58" s="196"/>
    </row>
    <row r="59" spans="1:18" ht="15.9" customHeight="1" x14ac:dyDescent="0.2">
      <c r="A59" s="636"/>
      <c r="B59" s="310">
        <v>31</v>
      </c>
      <c r="C59" s="311" t="s">
        <v>377</v>
      </c>
      <c r="D59" s="270"/>
      <c r="E59" s="312">
        <f>マージン計算!H23</f>
        <v>0</v>
      </c>
      <c r="F59" s="313"/>
      <c r="G59" s="271">
        <f t="shared" si="0"/>
        <v>0</v>
      </c>
      <c r="H59" s="519">
        <f>自給・移輸入率!C21</f>
        <v>0.11684703655243756</v>
      </c>
      <c r="I59" s="144">
        <f t="shared" si="1"/>
        <v>0</v>
      </c>
      <c r="J59" s="4"/>
      <c r="K59" s="233" t="s">
        <v>118</v>
      </c>
      <c r="M59" s="4"/>
      <c r="N59" s="151"/>
      <c r="O59" s="4"/>
      <c r="P59" s="4"/>
      <c r="Q59" s="196"/>
    </row>
    <row r="60" spans="1:18" ht="15.9" customHeight="1" x14ac:dyDescent="0.2">
      <c r="A60" s="636"/>
      <c r="B60" s="310">
        <v>32</v>
      </c>
      <c r="C60" s="311" t="s">
        <v>273</v>
      </c>
      <c r="D60" s="270"/>
      <c r="E60" s="312">
        <f>マージン計算!H24</f>
        <v>0</v>
      </c>
      <c r="F60" s="309"/>
      <c r="G60" s="271">
        <f t="shared" si="0"/>
        <v>0</v>
      </c>
      <c r="H60" s="519">
        <f>自給・移輸入率!C22</f>
        <v>7.5928576192507813E-2</v>
      </c>
      <c r="I60" s="144">
        <f t="shared" si="1"/>
        <v>0</v>
      </c>
      <c r="J60" s="4"/>
      <c r="L60" s="1"/>
      <c r="M60" s="4"/>
      <c r="N60" s="151"/>
      <c r="O60" s="4"/>
      <c r="P60" s="4"/>
      <c r="Q60" s="190"/>
    </row>
    <row r="61" spans="1:18" ht="15.9" customHeight="1" x14ac:dyDescent="0.2">
      <c r="A61" s="636"/>
      <c r="B61" s="310">
        <v>33</v>
      </c>
      <c r="C61" s="311" t="s">
        <v>274</v>
      </c>
      <c r="D61" s="270"/>
      <c r="E61" s="312">
        <f>マージン計算!H25</f>
        <v>0</v>
      </c>
      <c r="F61" s="309"/>
      <c r="G61" s="271">
        <f t="shared" si="0"/>
        <v>0</v>
      </c>
      <c r="H61" s="519">
        <f>自給・移輸入率!C23</f>
        <v>7.9383411620650102E-2</v>
      </c>
      <c r="I61" s="144">
        <f t="shared" si="1"/>
        <v>0</v>
      </c>
      <c r="J61" s="4"/>
      <c r="K61" s="4"/>
      <c r="L61" s="153"/>
      <c r="M61" s="4"/>
      <c r="N61" s="151"/>
      <c r="O61" s="4"/>
      <c r="P61" s="4"/>
      <c r="Q61" s="196"/>
    </row>
    <row r="62" spans="1:18" ht="15.9" customHeight="1" x14ac:dyDescent="0.2">
      <c r="A62" s="636"/>
      <c r="B62" s="310">
        <v>34</v>
      </c>
      <c r="C62" s="311" t="s">
        <v>360</v>
      </c>
      <c r="D62" s="270"/>
      <c r="E62" s="312">
        <f>マージン計算!H26</f>
        <v>0</v>
      </c>
      <c r="F62" s="309"/>
      <c r="G62" s="271">
        <f t="shared" si="0"/>
        <v>0</v>
      </c>
      <c r="H62" s="519">
        <f>自給・移輸入率!C24</f>
        <v>0</v>
      </c>
      <c r="I62" s="144">
        <f t="shared" si="1"/>
        <v>0</v>
      </c>
      <c r="J62" s="4"/>
      <c r="K62" s="4"/>
      <c r="L62" s="153"/>
      <c r="M62" s="1"/>
      <c r="N62" s="151"/>
      <c r="O62" s="4"/>
      <c r="P62" s="4"/>
      <c r="Q62" s="196"/>
    </row>
    <row r="63" spans="1:18" ht="15.9" customHeight="1" x14ac:dyDescent="0.2">
      <c r="A63" s="636"/>
      <c r="B63" s="310">
        <v>35</v>
      </c>
      <c r="C63" s="311" t="s">
        <v>275</v>
      </c>
      <c r="D63" s="270"/>
      <c r="E63" s="312">
        <f>マージン計算!H27</f>
        <v>0</v>
      </c>
      <c r="F63" s="309"/>
      <c r="G63" s="271">
        <f t="shared" si="0"/>
        <v>0</v>
      </c>
      <c r="H63" s="519">
        <f>自給・移輸入率!C25</f>
        <v>0.31217112870859764</v>
      </c>
      <c r="I63" s="144">
        <f t="shared" si="1"/>
        <v>0</v>
      </c>
      <c r="J63" s="4"/>
      <c r="K63" s="4"/>
      <c r="L63" s="153"/>
      <c r="M63" s="1"/>
      <c r="N63" s="151"/>
      <c r="O63" s="4"/>
      <c r="P63" s="4"/>
      <c r="Q63" s="190"/>
      <c r="R63"/>
    </row>
    <row r="64" spans="1:18" ht="15.9" customHeight="1" x14ac:dyDescent="0.2">
      <c r="A64" s="636"/>
      <c r="B64" s="310">
        <v>39</v>
      </c>
      <c r="C64" s="311" t="s">
        <v>361</v>
      </c>
      <c r="D64" s="270"/>
      <c r="E64" s="312">
        <f>マージン計算!H28</f>
        <v>0</v>
      </c>
      <c r="F64" s="309"/>
      <c r="G64" s="271">
        <f t="shared" si="0"/>
        <v>0</v>
      </c>
      <c r="H64" s="519">
        <f>自給・移輸入率!C26</f>
        <v>0.20433423260458183</v>
      </c>
      <c r="I64" s="144">
        <f t="shared" si="1"/>
        <v>0</v>
      </c>
      <c r="J64" s="4"/>
      <c r="K64" s="4"/>
      <c r="L64" s="153"/>
      <c r="M64" s="151"/>
      <c r="N64" s="151"/>
      <c r="O64" s="4"/>
      <c r="P64" s="4"/>
      <c r="Q64" s="196"/>
    </row>
    <row r="65" spans="1:17" ht="15.9" customHeight="1" x14ac:dyDescent="0.2">
      <c r="A65" s="636"/>
      <c r="B65" s="310">
        <v>41</v>
      </c>
      <c r="C65" s="311" t="s">
        <v>276</v>
      </c>
      <c r="D65" s="270"/>
      <c r="E65" s="312">
        <f>マージン計算!H29</f>
        <v>0</v>
      </c>
      <c r="F65" s="309"/>
      <c r="G65" s="271">
        <v>10000000</v>
      </c>
      <c r="H65" s="519">
        <f>自給・移輸入率!C27</f>
        <v>1</v>
      </c>
      <c r="I65" s="144">
        <f t="shared" si="1"/>
        <v>10000000</v>
      </c>
      <c r="J65" s="4"/>
      <c r="K65" s="4"/>
      <c r="L65" s="153"/>
      <c r="M65" s="151"/>
      <c r="N65" s="151"/>
      <c r="O65" s="4"/>
      <c r="P65" s="4"/>
      <c r="Q65" s="196"/>
    </row>
    <row r="66" spans="1:17" ht="15.9" customHeight="1" x14ac:dyDescent="0.2">
      <c r="A66" s="636"/>
      <c r="B66" s="310">
        <v>46</v>
      </c>
      <c r="C66" s="311" t="s">
        <v>277</v>
      </c>
      <c r="D66" s="270"/>
      <c r="E66" s="312">
        <f>マージン計算!H30</f>
        <v>0</v>
      </c>
      <c r="F66" s="309"/>
      <c r="G66" s="271">
        <f t="shared" si="0"/>
        <v>0</v>
      </c>
      <c r="H66" s="519">
        <f>自給・移輸入率!C28</f>
        <v>0.56695733318122232</v>
      </c>
      <c r="I66" s="144">
        <f t="shared" si="1"/>
        <v>0</v>
      </c>
      <c r="J66" s="4"/>
      <c r="K66" s="4"/>
      <c r="L66" s="153"/>
      <c r="M66" s="151"/>
      <c r="N66" s="151"/>
      <c r="O66" s="4"/>
      <c r="P66" s="4"/>
      <c r="Q66" s="196"/>
    </row>
    <row r="67" spans="1:17" ht="15.9" customHeight="1" x14ac:dyDescent="0.2">
      <c r="A67" s="636"/>
      <c r="B67" s="310">
        <v>47</v>
      </c>
      <c r="C67" s="311" t="s">
        <v>362</v>
      </c>
      <c r="D67" s="270"/>
      <c r="E67" s="312">
        <f>マージン計算!H31</f>
        <v>0</v>
      </c>
      <c r="F67" s="309"/>
      <c r="G67" s="271">
        <f t="shared" si="0"/>
        <v>0</v>
      </c>
      <c r="H67" s="519">
        <f>自給・移輸入率!C29</f>
        <v>1</v>
      </c>
      <c r="I67" s="144">
        <f t="shared" si="1"/>
        <v>0</v>
      </c>
      <c r="J67" s="4"/>
      <c r="K67" s="4"/>
      <c r="L67" s="153"/>
      <c r="M67" s="151"/>
      <c r="N67" s="151"/>
      <c r="O67" s="4"/>
      <c r="P67" s="4"/>
      <c r="Q67" s="196"/>
    </row>
    <row r="68" spans="1:17" ht="15.9" customHeight="1" x14ac:dyDescent="0.2">
      <c r="A68" s="636"/>
      <c r="B68" s="310">
        <v>48</v>
      </c>
      <c r="C68" s="311" t="s">
        <v>378</v>
      </c>
      <c r="D68" s="270"/>
      <c r="E68" s="312">
        <f>マージン計算!H32</f>
        <v>0</v>
      </c>
      <c r="F68" s="309"/>
      <c r="G68" s="271">
        <f t="shared" si="0"/>
        <v>0</v>
      </c>
      <c r="H68" s="519">
        <f>自給・移輸入率!C30</f>
        <v>1</v>
      </c>
      <c r="I68" s="144">
        <f t="shared" si="1"/>
        <v>0</v>
      </c>
      <c r="J68" s="4"/>
      <c r="L68" s="153"/>
      <c r="M68" s="151"/>
      <c r="N68" s="151"/>
      <c r="O68" s="4"/>
      <c r="P68" s="4"/>
      <c r="Q68" s="196"/>
    </row>
    <row r="69" spans="1:17" ht="15.9" customHeight="1" x14ac:dyDescent="0.2">
      <c r="A69" s="636"/>
      <c r="B69" s="310">
        <v>51</v>
      </c>
      <c r="C69" s="311" t="s">
        <v>278</v>
      </c>
      <c r="D69" s="270"/>
      <c r="E69" s="312">
        <f>マージン計算!H33</f>
        <v>0</v>
      </c>
      <c r="F69" s="309"/>
      <c r="G69" s="271">
        <f t="shared" si="0"/>
        <v>0</v>
      </c>
      <c r="H69" s="519">
        <f>自給・移輸入率!C31</f>
        <v>0.41876302857520142</v>
      </c>
      <c r="I69" s="144">
        <f t="shared" si="1"/>
        <v>0</v>
      </c>
      <c r="J69" s="4"/>
      <c r="K69" s="4"/>
      <c r="M69" s="151"/>
      <c r="N69" s="151"/>
      <c r="O69" s="4"/>
      <c r="P69" s="4"/>
      <c r="Q69" s="196"/>
    </row>
    <row r="70" spans="1:17" ht="15.9" customHeight="1" x14ac:dyDescent="0.2">
      <c r="A70" s="636"/>
      <c r="B70" s="310">
        <v>53</v>
      </c>
      <c r="C70" s="311" t="s">
        <v>279</v>
      </c>
      <c r="D70" s="270"/>
      <c r="E70" s="312">
        <f>マージン計算!H34</f>
        <v>0</v>
      </c>
      <c r="F70" s="309"/>
      <c r="G70" s="271">
        <f t="shared" si="0"/>
        <v>0</v>
      </c>
      <c r="H70" s="519">
        <f>自給・移輸入率!C32</f>
        <v>0.95197528014790844</v>
      </c>
      <c r="I70" s="144">
        <f t="shared" si="1"/>
        <v>0</v>
      </c>
      <c r="J70" s="4"/>
      <c r="K70" s="4"/>
      <c r="L70" s="153"/>
      <c r="M70" s="151"/>
      <c r="N70" s="151"/>
      <c r="O70" s="4"/>
      <c r="P70" s="4"/>
      <c r="Q70" s="196"/>
    </row>
    <row r="71" spans="1:17" ht="15.9" customHeight="1" x14ac:dyDescent="0.15">
      <c r="A71" s="636"/>
      <c r="B71" s="310">
        <v>55</v>
      </c>
      <c r="C71" s="311" t="s">
        <v>280</v>
      </c>
      <c r="D71" s="270"/>
      <c r="E71" s="312">
        <f>マージン計算!H35</f>
        <v>0</v>
      </c>
      <c r="F71" s="314"/>
      <c r="G71" s="271">
        <f t="shared" si="0"/>
        <v>0</v>
      </c>
      <c r="H71" s="519">
        <f>自給・移輸入率!C33</f>
        <v>1</v>
      </c>
      <c r="I71" s="144">
        <f t="shared" si="1"/>
        <v>0</v>
      </c>
      <c r="J71" s="4"/>
      <c r="K71" s="4"/>
      <c r="L71" s="153"/>
      <c r="M71" s="151"/>
      <c r="N71" s="151"/>
      <c r="O71" s="4"/>
      <c r="P71" s="4"/>
      <c r="Q71" s="196"/>
    </row>
    <row r="72" spans="1:17" ht="15.9" customHeight="1" x14ac:dyDescent="0.2">
      <c r="A72" s="636"/>
      <c r="B72" s="310">
        <v>57</v>
      </c>
      <c r="C72" s="311" t="s">
        <v>281</v>
      </c>
      <c r="D72" s="270"/>
      <c r="E72" s="312">
        <f>マージン計算!H36</f>
        <v>0</v>
      </c>
      <c r="F72" s="309"/>
      <c r="G72" s="271">
        <f t="shared" si="0"/>
        <v>0</v>
      </c>
      <c r="H72" s="519">
        <f>自給・移輸入率!C34</f>
        <v>0.78396922998350504</v>
      </c>
      <c r="I72" s="144">
        <f t="shared" si="1"/>
        <v>0</v>
      </c>
      <c r="J72" s="4"/>
      <c r="K72" s="4"/>
      <c r="L72" s="153"/>
      <c r="M72" s="151"/>
      <c r="N72" s="151"/>
      <c r="O72" s="4"/>
      <c r="P72" s="4"/>
      <c r="Q72" s="196"/>
    </row>
    <row r="73" spans="1:17" ht="15.9" customHeight="1" x14ac:dyDescent="0.2">
      <c r="A73" s="636"/>
      <c r="B73" s="310">
        <v>59</v>
      </c>
      <c r="C73" s="311" t="s">
        <v>282</v>
      </c>
      <c r="D73" s="270"/>
      <c r="E73" s="312">
        <f>マージン計算!H37</f>
        <v>0</v>
      </c>
      <c r="F73" s="309"/>
      <c r="G73" s="271">
        <f t="shared" si="0"/>
        <v>0</v>
      </c>
      <c r="H73" s="519">
        <f>自給・移輸入率!C35</f>
        <v>0.70695990950943122</v>
      </c>
      <c r="I73" s="144">
        <f t="shared" si="1"/>
        <v>0</v>
      </c>
      <c r="J73" s="4"/>
      <c r="K73" s="4"/>
      <c r="L73" s="153"/>
      <c r="M73" s="151"/>
      <c r="N73" s="151"/>
      <c r="O73" s="4"/>
      <c r="P73" s="4"/>
      <c r="Q73" s="196"/>
    </row>
    <row r="74" spans="1:17" ht="15.9" customHeight="1" x14ac:dyDescent="0.2">
      <c r="A74" s="636"/>
      <c r="B74" s="310">
        <v>61</v>
      </c>
      <c r="C74" s="311" t="s">
        <v>283</v>
      </c>
      <c r="D74" s="270"/>
      <c r="E74" s="312">
        <f>マージン計算!H38</f>
        <v>0</v>
      </c>
      <c r="F74" s="309"/>
      <c r="G74" s="271">
        <f t="shared" si="0"/>
        <v>0</v>
      </c>
      <c r="H74" s="519">
        <f>自給・移輸入率!C36</f>
        <v>1</v>
      </c>
      <c r="I74" s="144">
        <f t="shared" si="1"/>
        <v>0</v>
      </c>
      <c r="J74" s="4"/>
      <c r="K74" s="4"/>
      <c r="L74" s="153"/>
      <c r="M74" s="151"/>
      <c r="N74" s="151"/>
      <c r="O74" s="4"/>
      <c r="P74" s="4"/>
      <c r="Q74" s="196"/>
    </row>
    <row r="75" spans="1:17" ht="15.9" customHeight="1" x14ac:dyDescent="0.2">
      <c r="A75" s="636"/>
      <c r="B75" s="310">
        <v>63</v>
      </c>
      <c r="C75" s="311" t="s">
        <v>284</v>
      </c>
      <c r="D75" s="270"/>
      <c r="E75" s="312">
        <f>マージン計算!H39</f>
        <v>0</v>
      </c>
      <c r="F75" s="309"/>
      <c r="G75" s="271">
        <f t="shared" si="0"/>
        <v>0</v>
      </c>
      <c r="H75" s="519">
        <f>自給・移輸入率!C37</f>
        <v>0.98541164545512172</v>
      </c>
      <c r="I75" s="144">
        <f t="shared" si="1"/>
        <v>0</v>
      </c>
      <c r="J75" s="4"/>
      <c r="K75" s="4"/>
      <c r="L75" s="153"/>
      <c r="M75" s="151"/>
      <c r="N75" s="151"/>
      <c r="O75" s="4"/>
      <c r="P75" s="4"/>
      <c r="Q75" s="196"/>
    </row>
    <row r="76" spans="1:17" ht="15.9" customHeight="1" x14ac:dyDescent="0.2">
      <c r="A76" s="636"/>
      <c r="B76" s="310">
        <v>64</v>
      </c>
      <c r="C76" s="311" t="s">
        <v>285</v>
      </c>
      <c r="D76" s="270"/>
      <c r="E76" s="312">
        <f>マージン計算!H40</f>
        <v>0</v>
      </c>
      <c r="F76" s="309"/>
      <c r="G76" s="271">
        <f t="shared" si="0"/>
        <v>0</v>
      </c>
      <c r="H76" s="519">
        <f>自給・移輸入率!C38</f>
        <v>0.983940704377958</v>
      </c>
      <c r="I76" s="144">
        <f t="shared" si="1"/>
        <v>0</v>
      </c>
      <c r="J76" s="4"/>
      <c r="K76" s="4"/>
      <c r="L76" s="153"/>
      <c r="M76" s="151"/>
      <c r="N76" s="151"/>
      <c r="O76" s="4"/>
      <c r="P76" s="4"/>
      <c r="Q76" s="196"/>
    </row>
    <row r="77" spans="1:17" ht="15.9" customHeight="1" x14ac:dyDescent="0.2">
      <c r="A77" s="636"/>
      <c r="B77" s="310">
        <v>65</v>
      </c>
      <c r="C77" s="311" t="s">
        <v>379</v>
      </c>
      <c r="D77" s="270"/>
      <c r="E77" s="312">
        <f>マージン計算!H41</f>
        <v>0</v>
      </c>
      <c r="F77" s="309"/>
      <c r="G77" s="271">
        <f>E77</f>
        <v>0</v>
      </c>
      <c r="H77" s="519">
        <f>自給・移輸入率!C39</f>
        <v>0.97620463087740927</v>
      </c>
      <c r="I77" s="144">
        <f>G77*H77</f>
        <v>0</v>
      </c>
      <c r="J77" s="4"/>
      <c r="K77" s="4"/>
      <c r="L77" s="153"/>
      <c r="M77" s="151"/>
      <c r="N77" s="151"/>
      <c r="O77" s="4"/>
      <c r="P77" s="4"/>
      <c r="Q77" s="196"/>
    </row>
    <row r="78" spans="1:17" ht="15.9" customHeight="1" x14ac:dyDescent="0.2">
      <c r="A78" s="636"/>
      <c r="B78" s="315">
        <v>66</v>
      </c>
      <c r="C78" s="316" t="s">
        <v>286</v>
      </c>
      <c r="D78" s="270"/>
      <c r="E78" s="312">
        <f>マージン計算!H42</f>
        <v>0</v>
      </c>
      <c r="F78" s="309"/>
      <c r="G78" s="271">
        <f t="shared" ref="G78:G80" si="3">E78</f>
        <v>0</v>
      </c>
      <c r="H78" s="519">
        <f>自給・移輸入率!C40</f>
        <v>0.70540011369065203</v>
      </c>
      <c r="I78" s="144">
        <f t="shared" ref="I78:I80" si="4">G78*H78</f>
        <v>0</v>
      </c>
      <c r="J78" s="4"/>
      <c r="K78" s="4"/>
      <c r="L78" s="153"/>
      <c r="M78" s="151"/>
      <c r="N78" s="151"/>
      <c r="O78" s="4"/>
      <c r="P78" s="4"/>
      <c r="Q78" s="196"/>
    </row>
    <row r="79" spans="1:17" ht="15.9" customHeight="1" x14ac:dyDescent="0.2">
      <c r="A79" s="636"/>
      <c r="B79" s="315">
        <v>67</v>
      </c>
      <c r="C79" s="316" t="s">
        <v>287</v>
      </c>
      <c r="D79" s="270"/>
      <c r="E79" s="312">
        <f>マージン計算!H43</f>
        <v>0</v>
      </c>
      <c r="F79" s="309"/>
      <c r="G79" s="271">
        <f t="shared" si="3"/>
        <v>0</v>
      </c>
      <c r="H79" s="519">
        <f>自給・移輸入率!C41</f>
        <v>0.66069413794633913</v>
      </c>
      <c r="I79" s="144">
        <f t="shared" si="4"/>
        <v>0</v>
      </c>
      <c r="J79" s="4"/>
      <c r="K79" s="4"/>
      <c r="L79" s="153"/>
      <c r="M79" s="151"/>
      <c r="N79" s="151"/>
      <c r="O79" s="4"/>
      <c r="P79" s="4"/>
      <c r="Q79" s="196"/>
    </row>
    <row r="80" spans="1:17" ht="15.9" customHeight="1" x14ac:dyDescent="0.2">
      <c r="A80" s="636"/>
      <c r="B80" s="315">
        <v>68</v>
      </c>
      <c r="C80" s="316" t="s">
        <v>288</v>
      </c>
      <c r="D80" s="270"/>
      <c r="E80" s="312">
        <f>マージン計算!H44</f>
        <v>0</v>
      </c>
      <c r="F80" s="309"/>
      <c r="G80" s="271">
        <f t="shared" si="3"/>
        <v>0</v>
      </c>
      <c r="H80" s="519">
        <f>自給・移輸入率!C42</f>
        <v>1</v>
      </c>
      <c r="I80" s="144">
        <f t="shared" si="4"/>
        <v>0</v>
      </c>
      <c r="J80" s="4"/>
      <c r="K80" s="4"/>
      <c r="L80" s="153"/>
      <c r="M80" s="151"/>
      <c r="N80" s="151"/>
      <c r="O80" s="4"/>
      <c r="P80" s="4"/>
      <c r="Q80" s="196"/>
    </row>
    <row r="81" spans="1:17" ht="15.9" customHeight="1" thickBot="1" x14ac:dyDescent="0.25">
      <c r="A81" s="636"/>
      <c r="B81" s="315">
        <v>69</v>
      </c>
      <c r="C81" s="316" t="s">
        <v>289</v>
      </c>
      <c r="D81" s="270"/>
      <c r="E81" s="317">
        <f>マージン計算!H45</f>
        <v>0</v>
      </c>
      <c r="F81" s="309"/>
      <c r="G81" s="272">
        <f>E81</f>
        <v>0</v>
      </c>
      <c r="H81" s="520">
        <f>自給・移輸入率!C43</f>
        <v>0.36690804020888546</v>
      </c>
      <c r="I81" s="227">
        <f>G81*H81</f>
        <v>0</v>
      </c>
      <c r="J81" s="4"/>
      <c r="K81" s="4"/>
      <c r="L81" s="153"/>
      <c r="M81" s="151"/>
      <c r="N81" s="151"/>
      <c r="O81" s="4"/>
      <c r="P81" s="4"/>
      <c r="Q81" s="196"/>
    </row>
    <row r="82" spans="1:17" ht="20.100000000000001" customHeight="1" thickTop="1" x14ac:dyDescent="0.2">
      <c r="A82" s="636"/>
      <c r="B82" s="634" t="s">
        <v>147</v>
      </c>
      <c r="C82" s="635"/>
      <c r="D82" s="273">
        <f>SUM(D43:D81)</f>
        <v>0</v>
      </c>
      <c r="E82" s="273">
        <f>SUM(E43:E81)</f>
        <v>0</v>
      </c>
      <c r="F82" s="309"/>
      <c r="G82" s="273">
        <f>SUM(G43:G81)</f>
        <v>10000000</v>
      </c>
      <c r="H82" s="521">
        <f>自給・移輸入率!C44</f>
        <v>0.62663923876869299</v>
      </c>
      <c r="I82" s="228">
        <f>SUM(I43:I81)</f>
        <v>10000000</v>
      </c>
      <c r="J82" s="4"/>
      <c r="K82" s="4"/>
      <c r="L82" s="153"/>
      <c r="M82" s="151"/>
      <c r="N82" s="151"/>
      <c r="O82" s="4"/>
      <c r="P82" s="4"/>
      <c r="Q82" s="196"/>
    </row>
    <row r="83" spans="1:17" ht="15" customHeight="1" x14ac:dyDescent="0.2">
      <c r="A83" s="202"/>
      <c r="B83" s="4"/>
      <c r="C83" s="4"/>
      <c r="D83" s="151"/>
      <c r="E83" s="151"/>
      <c r="F83" s="4"/>
      <c r="G83" s="4"/>
      <c r="H83" s="165"/>
      <c r="I83" s="151"/>
      <c r="J83" s="4"/>
      <c r="K83" s="4"/>
      <c r="L83" s="153"/>
      <c r="M83" s="151"/>
      <c r="N83" s="151"/>
      <c r="O83" s="4"/>
      <c r="P83" s="4"/>
      <c r="Q83" s="196"/>
    </row>
    <row r="84" spans="1:17" ht="15" customHeight="1" x14ac:dyDescent="0.2">
      <c r="A84" s="202"/>
      <c r="B84" s="4"/>
      <c r="C84" s="4"/>
      <c r="D84" s="151"/>
      <c r="E84" s="151"/>
      <c r="F84" s="4"/>
      <c r="G84" s="4"/>
      <c r="H84" s="151"/>
      <c r="I84" s="151"/>
      <c r="J84" s="4"/>
      <c r="K84" s="4"/>
      <c r="L84" s="153"/>
      <c r="M84" s="151"/>
      <c r="N84" s="151"/>
      <c r="O84" s="4"/>
      <c r="P84" s="4"/>
      <c r="Q84" s="196"/>
    </row>
    <row r="85" spans="1:17" ht="15" customHeight="1" x14ac:dyDescent="0.2">
      <c r="A85" s="202"/>
      <c r="B85" s="4"/>
      <c r="C85" s="4"/>
      <c r="D85" s="151"/>
      <c r="E85" s="151"/>
      <c r="F85" s="4"/>
      <c r="G85" s="4"/>
      <c r="H85" s="151"/>
      <c r="I85" s="151"/>
      <c r="J85" s="4"/>
      <c r="K85" s="4"/>
      <c r="L85" s="153"/>
      <c r="M85" s="151"/>
      <c r="N85" s="151"/>
      <c r="O85" s="4"/>
      <c r="P85" s="4"/>
      <c r="Q85" s="196"/>
    </row>
    <row r="86" spans="1:17" ht="15" customHeight="1" x14ac:dyDescent="0.2">
      <c r="A86" s="202"/>
      <c r="B86" s="4"/>
      <c r="C86" s="4"/>
      <c r="D86" s="151"/>
      <c r="E86" s="151"/>
      <c r="F86" s="4"/>
      <c r="G86" s="4"/>
      <c r="H86" s="151"/>
      <c r="I86" s="151"/>
      <c r="J86" s="4"/>
      <c r="K86" s="4"/>
      <c r="L86" s="153"/>
      <c r="M86" s="151"/>
      <c r="N86" s="151"/>
      <c r="O86" s="4"/>
      <c r="P86" s="4"/>
      <c r="Q86" s="196"/>
    </row>
    <row r="87" spans="1:17" ht="15" customHeight="1" x14ac:dyDescent="0.2">
      <c r="A87" s="202"/>
      <c r="B87" s="4"/>
      <c r="C87" s="4"/>
      <c r="D87" s="151"/>
      <c r="E87" s="151"/>
      <c r="F87" s="4"/>
      <c r="G87" s="4"/>
      <c r="H87" s="151"/>
      <c r="I87" s="151"/>
      <c r="J87" s="4"/>
      <c r="K87" s="4"/>
      <c r="L87" s="153"/>
      <c r="M87" s="151"/>
      <c r="N87" s="151"/>
      <c r="O87" s="4"/>
      <c r="P87" s="4"/>
      <c r="Q87" s="196"/>
    </row>
    <row r="88" spans="1:17" ht="15" customHeight="1" x14ac:dyDescent="0.2">
      <c r="A88" s="202"/>
      <c r="B88" s="4"/>
      <c r="C88" s="4"/>
      <c r="D88" s="151"/>
      <c r="E88" s="151"/>
      <c r="F88" s="4"/>
      <c r="G88" s="4"/>
      <c r="H88" s="151"/>
      <c r="I88" s="151"/>
      <c r="J88" s="4"/>
      <c r="K88" s="4"/>
      <c r="L88" s="153"/>
      <c r="M88" s="151"/>
      <c r="N88" s="151"/>
      <c r="O88" s="4"/>
      <c r="P88" s="4"/>
      <c r="Q88" s="196"/>
    </row>
    <row r="89" spans="1:17" x14ac:dyDescent="0.2">
      <c r="A89" s="202"/>
      <c r="K89" s="4"/>
      <c r="L89" s="153"/>
      <c r="M89" s="151"/>
      <c r="N89" s="151"/>
      <c r="O89" s="4"/>
      <c r="P89" s="4"/>
      <c r="Q89" s="196"/>
    </row>
    <row r="90" spans="1:17" x14ac:dyDescent="0.2">
      <c r="B90" s="198"/>
      <c r="C90" s="198"/>
      <c r="D90" s="199"/>
      <c r="E90" s="199"/>
      <c r="F90" s="198"/>
      <c r="G90" s="199"/>
      <c r="H90" s="198"/>
      <c r="I90" s="199"/>
      <c r="J90" s="198"/>
      <c r="K90" s="198"/>
      <c r="L90" s="200"/>
      <c r="M90" s="199"/>
      <c r="N90" s="199"/>
      <c r="O90" s="198"/>
      <c r="P90" s="198"/>
    </row>
    <row r="91" spans="1:17" x14ac:dyDescent="0.2">
      <c r="B91" s="4"/>
      <c r="C91" s="4"/>
      <c r="D91" s="151"/>
      <c r="E91" s="151"/>
      <c r="F91" s="4"/>
      <c r="G91" s="151"/>
      <c r="H91" s="4"/>
      <c r="I91" s="151"/>
      <c r="J91" s="4"/>
      <c r="K91" s="4"/>
      <c r="L91" s="153"/>
      <c r="M91" s="151"/>
      <c r="N91" s="151"/>
      <c r="O91" s="4"/>
      <c r="P91" s="4"/>
    </row>
    <row r="92" spans="1:17" x14ac:dyDescent="0.2">
      <c r="B92" s="4"/>
      <c r="C92" s="4"/>
      <c r="D92" s="151"/>
      <c r="E92" s="151"/>
      <c r="F92" s="4"/>
      <c r="G92" s="151"/>
      <c r="H92" s="4"/>
      <c r="I92" s="151"/>
      <c r="J92" s="4"/>
      <c r="K92" s="4"/>
      <c r="L92" s="153"/>
      <c r="M92" s="151"/>
      <c r="N92" s="151"/>
      <c r="O92" s="4"/>
      <c r="P92" s="4"/>
    </row>
    <row r="93" spans="1:17" x14ac:dyDescent="0.2">
      <c r="B93" s="4"/>
      <c r="C93" s="4"/>
      <c r="D93" s="151"/>
      <c r="E93" s="151"/>
      <c r="F93" s="4"/>
      <c r="G93" s="151"/>
      <c r="H93" s="4"/>
      <c r="I93" s="151"/>
      <c r="J93" s="4"/>
      <c r="K93" s="4"/>
      <c r="L93" s="153"/>
      <c r="M93" s="151"/>
      <c r="N93" s="151"/>
      <c r="O93" s="4"/>
      <c r="P93" s="4"/>
    </row>
    <row r="94" spans="1:17" x14ac:dyDescent="0.2">
      <c r="B94" s="4"/>
      <c r="C94" s="4"/>
      <c r="D94" s="151"/>
      <c r="E94" s="151"/>
      <c r="F94" s="4"/>
      <c r="G94" s="151"/>
      <c r="H94" s="4"/>
      <c r="I94" s="151"/>
      <c r="J94" s="4"/>
      <c r="K94" s="4"/>
      <c r="L94" s="153"/>
      <c r="M94" s="151"/>
      <c r="N94" s="151"/>
      <c r="O94" s="4"/>
      <c r="P94" s="4"/>
    </row>
    <row r="95" spans="1:17" x14ac:dyDescent="0.2">
      <c r="B95" s="4"/>
      <c r="C95" s="4"/>
      <c r="D95" s="151"/>
      <c r="E95" s="151"/>
      <c r="F95" s="4"/>
      <c r="G95" s="151"/>
      <c r="H95" s="4"/>
      <c r="I95" s="151"/>
      <c r="J95" s="4"/>
      <c r="K95" s="4"/>
      <c r="L95" s="153"/>
      <c r="M95" s="151"/>
      <c r="N95" s="151"/>
      <c r="O95" s="4"/>
      <c r="P95" s="4"/>
    </row>
    <row r="96" spans="1:17" x14ac:dyDescent="0.2">
      <c r="B96" s="4"/>
      <c r="C96" s="4"/>
      <c r="D96" s="151"/>
      <c r="E96" s="151"/>
      <c r="F96" s="4"/>
      <c r="G96" s="151"/>
      <c r="H96" s="4"/>
      <c r="I96" s="151"/>
      <c r="J96" s="4"/>
      <c r="K96" s="4"/>
      <c r="L96" s="153"/>
      <c r="M96" s="151"/>
      <c r="N96" s="151"/>
      <c r="O96" s="4"/>
      <c r="P96" s="4"/>
    </row>
  </sheetData>
  <sheetProtection sheet="1" selectLockedCells="1"/>
  <mergeCells count="8">
    <mergeCell ref="B82:C82"/>
    <mergeCell ref="A38:A82"/>
    <mergeCell ref="E41:E42"/>
    <mergeCell ref="C3:J3"/>
    <mergeCell ref="C16:C17"/>
    <mergeCell ref="E16:E17"/>
    <mergeCell ref="C41:C42"/>
    <mergeCell ref="B41:B42"/>
  </mergeCells>
  <phoneticPr fontId="2"/>
  <dataValidations count="2">
    <dataValidation imeMode="on" allowBlank="1" showInputMessage="1" showErrorMessage="1" sqref="C3:J3"/>
    <dataValidation type="list" allowBlank="1" showInputMessage="1" showErrorMessage="1" sqref="K42">
      <formula1>$K$46:$K$57</formula1>
    </dataValidation>
  </dataValidations>
  <printOptions horizontalCentered="1"/>
  <pageMargins left="0.59055118110236227" right="0.39370078740157483" top="0.78740157480314965" bottom="0.19685039370078741" header="0.51181102362204722" footer="0"/>
  <pageSetup paperSize="9" scale="59" orientation="portrait" cellComments="asDisplayed" r:id="rId1"/>
  <headerFooter alignWithMargins="0"/>
  <ignoredErrors>
    <ignoredError sqref="G81 G43:G64 G66:G77 G78:G80" unlockedFormula="1"/>
    <ignoredError sqref="B43:B46"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O49"/>
  <sheetViews>
    <sheetView showGridLines="0" topLeftCell="B1" zoomScale="90" zoomScaleNormal="90" zoomScaleSheetLayoutView="100" workbookViewId="0">
      <selection activeCell="B1" sqref="B1"/>
    </sheetView>
  </sheetViews>
  <sheetFormatPr defaultColWidth="9" defaultRowHeight="13.2" x14ac:dyDescent="0.2"/>
  <cols>
    <col min="1" max="1" width="3" style="87" hidden="1" customWidth="1"/>
    <col min="2" max="2" width="3.21875" style="87" customWidth="1"/>
    <col min="3" max="3" width="2.44140625" style="87" customWidth="1"/>
    <col min="4" max="4" width="21.88671875" style="87" customWidth="1"/>
    <col min="5" max="5" width="3.33203125" style="88" customWidth="1"/>
    <col min="6" max="6" width="12.6640625" style="87" customWidth="1"/>
    <col min="7" max="7" width="3.33203125" style="88" customWidth="1"/>
    <col min="8" max="8" width="12.6640625" style="87" customWidth="1"/>
    <col min="9" max="9" width="3.33203125" style="88" customWidth="1"/>
    <col min="10" max="10" width="12.6640625" style="87" customWidth="1"/>
    <col min="11" max="11" width="3.21875" style="87" customWidth="1"/>
    <col min="12" max="16384" width="9" style="87"/>
  </cols>
  <sheetData>
    <row r="1" spans="1:15" ht="15" customHeight="1" x14ac:dyDescent="0.2">
      <c r="A1" s="250"/>
      <c r="B1" s="95"/>
      <c r="C1" s="95"/>
      <c r="D1" s="95"/>
      <c r="E1" s="94"/>
      <c r="F1" s="95"/>
      <c r="G1" s="94"/>
      <c r="H1" s="95"/>
      <c r="I1" s="94"/>
      <c r="J1" s="95"/>
      <c r="K1" s="95"/>
      <c r="L1" s="95"/>
      <c r="M1" s="95"/>
      <c r="N1" s="196"/>
      <c r="O1" s="1"/>
    </row>
    <row r="2" spans="1:15" ht="15" customHeight="1" x14ac:dyDescent="0.2">
      <c r="B2" s="95"/>
      <c r="C2" s="95"/>
      <c r="D2" s="95"/>
      <c r="E2" s="94"/>
      <c r="F2" s="95"/>
      <c r="G2" s="94"/>
      <c r="H2" s="95"/>
      <c r="I2" s="94"/>
      <c r="J2" s="95"/>
      <c r="K2" s="95"/>
      <c r="L2" s="95"/>
      <c r="M2" s="95"/>
      <c r="N2" s="190"/>
      <c r="O2"/>
    </row>
    <row r="3" spans="1:15" ht="30" customHeight="1" x14ac:dyDescent="0.2">
      <c r="B3" s="95"/>
      <c r="C3" s="95"/>
      <c r="D3" s="95"/>
      <c r="E3" s="94"/>
      <c r="F3" s="95"/>
      <c r="G3" s="94"/>
      <c r="H3" s="95"/>
      <c r="I3" s="94"/>
      <c r="J3" s="95"/>
      <c r="K3" s="95"/>
      <c r="L3" s="95"/>
      <c r="M3" s="95"/>
      <c r="N3" s="196"/>
      <c r="O3" s="1"/>
    </row>
    <row r="4" spans="1:15" ht="60" customHeight="1" x14ac:dyDescent="0.2">
      <c r="B4" s="95"/>
      <c r="C4" s="95"/>
      <c r="D4" s="149" t="s">
        <v>153</v>
      </c>
      <c r="E4" s="650" t="str">
        <f>IF(入力!C3="","",入力!C3)</f>
        <v>島根県内で１２０億円（用地補償費２０億円含む）の公共工事が行なわれた場合</v>
      </c>
      <c r="F4" s="650"/>
      <c r="G4" s="650"/>
      <c r="H4" s="650"/>
      <c r="I4" s="650"/>
      <c r="J4" s="650"/>
      <c r="K4" s="650"/>
      <c r="L4" s="650"/>
      <c r="M4" s="95"/>
      <c r="N4" s="196"/>
      <c r="O4" s="1"/>
    </row>
    <row r="5" spans="1:15" ht="20.100000000000001" customHeight="1" x14ac:dyDescent="0.2">
      <c r="B5" s="95"/>
      <c r="C5" s="95"/>
      <c r="D5" s="95"/>
      <c r="E5" s="94"/>
      <c r="F5" s="95"/>
      <c r="G5" s="94"/>
      <c r="H5" s="95"/>
      <c r="I5" s="94"/>
      <c r="J5" s="95"/>
      <c r="K5" s="95"/>
      <c r="L5" s="95"/>
      <c r="M5" s="95"/>
      <c r="N5" s="204"/>
      <c r="O5" s="95"/>
    </row>
    <row r="6" spans="1:15" ht="20.100000000000001" customHeight="1" x14ac:dyDescent="0.2">
      <c r="B6" s="95" t="s">
        <v>79</v>
      </c>
      <c r="C6" s="93"/>
      <c r="D6" s="93"/>
      <c r="E6" s="51"/>
      <c r="F6" s="292" t="s">
        <v>120</v>
      </c>
      <c r="G6" s="158"/>
      <c r="H6" s="92"/>
      <c r="I6" s="51"/>
      <c r="J6" s="93"/>
      <c r="K6" s="93"/>
      <c r="L6" s="93"/>
      <c r="M6" s="95"/>
      <c r="N6" s="204"/>
      <c r="O6" s="95"/>
    </row>
    <row r="7" spans="1:15" ht="20.100000000000001" customHeight="1" x14ac:dyDescent="0.2">
      <c r="B7" s="95"/>
      <c r="C7" s="89" t="s">
        <v>78</v>
      </c>
      <c r="D7" s="90"/>
      <c r="E7" s="91" t="s">
        <v>80</v>
      </c>
      <c r="F7" s="274">
        <f>入力!G82/100000</f>
        <v>100</v>
      </c>
      <c r="G7" s="92"/>
      <c r="H7" s="92"/>
      <c r="I7" s="51"/>
      <c r="J7" s="93"/>
      <c r="K7" s="93"/>
      <c r="L7" s="93"/>
      <c r="M7" s="95"/>
      <c r="N7" s="204"/>
      <c r="O7" s="95"/>
    </row>
    <row r="8" spans="1:15" ht="20.100000000000001" customHeight="1" x14ac:dyDescent="0.2">
      <c r="B8" s="95"/>
      <c r="C8" s="90" t="s">
        <v>113</v>
      </c>
      <c r="D8" s="90"/>
      <c r="E8" s="91" t="s">
        <v>81</v>
      </c>
      <c r="F8" s="274">
        <f>入力!I82/100000</f>
        <v>100</v>
      </c>
      <c r="G8" s="92"/>
      <c r="H8" s="92"/>
      <c r="I8" s="51"/>
      <c r="J8" s="93"/>
      <c r="K8" s="93"/>
      <c r="L8" s="93"/>
      <c r="M8" s="95"/>
      <c r="N8" s="204"/>
      <c r="O8" s="95"/>
    </row>
    <row r="9" spans="1:15" ht="15" customHeight="1" x14ac:dyDescent="0.2">
      <c r="B9" s="95"/>
      <c r="C9" s="93"/>
      <c r="D9" s="93"/>
      <c r="E9" s="94"/>
      <c r="F9" s="95"/>
      <c r="G9" s="51"/>
      <c r="H9" s="93"/>
      <c r="I9" s="51"/>
      <c r="J9" s="93"/>
      <c r="K9" s="93"/>
      <c r="L9" s="93"/>
      <c r="M9" s="95"/>
      <c r="N9" s="204"/>
      <c r="O9" s="95"/>
    </row>
    <row r="10" spans="1:15" ht="20.100000000000001" customHeight="1" x14ac:dyDescent="0.2">
      <c r="B10" s="95"/>
      <c r="C10" s="90" t="s">
        <v>82</v>
      </c>
      <c r="D10" s="90"/>
      <c r="E10" s="91" t="s">
        <v>83</v>
      </c>
      <c r="F10" s="524">
        <f>入力!L42</f>
        <v>0.68126317790605229</v>
      </c>
      <c r="G10" s="93"/>
      <c r="H10" s="93"/>
      <c r="I10" s="51"/>
      <c r="J10" s="93"/>
      <c r="K10" s="93"/>
      <c r="L10" s="93"/>
      <c r="M10" s="95"/>
      <c r="N10" s="204"/>
      <c r="O10" s="95"/>
    </row>
    <row r="11" spans="1:15" ht="20.100000000000001" customHeight="1" x14ac:dyDescent="0.2">
      <c r="B11" s="95"/>
      <c r="C11" s="93"/>
      <c r="D11" s="93" t="str">
        <f>IF(入力!K42="その他",入力!P46,入力!K58&amp;"　〔 "&amp;入力!K42&amp;" 〕")</f>
        <v>松江市の平均消費性向　（総務省「家計調査」）　〔 平成２７年平均 〕</v>
      </c>
      <c r="E11" s="51"/>
      <c r="F11" s="93"/>
      <c r="G11" s="51"/>
      <c r="H11" s="93"/>
      <c r="I11" s="51"/>
      <c r="J11" s="93"/>
      <c r="K11" s="93"/>
      <c r="L11" s="93"/>
      <c r="M11" s="95"/>
      <c r="N11" s="204"/>
      <c r="O11" s="95"/>
    </row>
    <row r="12" spans="1:15" ht="20.100000000000001" customHeight="1" x14ac:dyDescent="0.2">
      <c r="B12" s="95"/>
      <c r="C12" s="93"/>
      <c r="D12" s="93"/>
      <c r="E12" s="51"/>
      <c r="F12" s="93"/>
      <c r="G12" s="51"/>
      <c r="H12" s="93"/>
      <c r="I12" s="51"/>
      <c r="J12" s="93"/>
      <c r="K12" s="93"/>
      <c r="L12" s="93"/>
      <c r="M12" s="95"/>
      <c r="N12" s="204"/>
      <c r="O12" s="95"/>
    </row>
    <row r="13" spans="1:15" ht="20.100000000000001" customHeight="1" x14ac:dyDescent="0.2">
      <c r="B13" s="95" t="s">
        <v>84</v>
      </c>
      <c r="C13" s="93"/>
      <c r="D13" s="93"/>
      <c r="E13" s="51"/>
      <c r="F13" s="182"/>
      <c r="G13" s="158"/>
      <c r="H13" s="93"/>
      <c r="I13" s="51"/>
      <c r="J13" s="292" t="str">
        <f>F6</f>
        <v>（ 単位：億円 ）</v>
      </c>
      <c r="K13" s="93"/>
      <c r="L13" s="93"/>
      <c r="M13" s="95"/>
      <c r="N13" s="204"/>
      <c r="O13" s="95"/>
    </row>
    <row r="14" spans="1:15" ht="15" customHeight="1" x14ac:dyDescent="0.2">
      <c r="B14" s="95"/>
      <c r="C14" s="96"/>
      <c r="D14" s="97"/>
      <c r="E14" s="646" t="s">
        <v>85</v>
      </c>
      <c r="F14" s="647"/>
      <c r="G14" s="98"/>
      <c r="H14" s="99"/>
      <c r="I14" s="98"/>
      <c r="J14" s="97"/>
      <c r="K14" s="653" t="s">
        <v>157</v>
      </c>
      <c r="L14" s="654"/>
      <c r="M14" s="95"/>
      <c r="N14" s="204"/>
      <c r="O14" s="95"/>
    </row>
    <row r="15" spans="1:15" ht="15" customHeight="1" x14ac:dyDescent="0.2">
      <c r="B15" s="95"/>
      <c r="C15" s="100"/>
      <c r="D15" s="101"/>
      <c r="E15" s="100"/>
      <c r="F15" s="95"/>
      <c r="G15" s="102" t="s">
        <v>86</v>
      </c>
      <c r="H15" s="103"/>
      <c r="I15" s="104"/>
      <c r="J15" s="97"/>
      <c r="K15" s="655"/>
      <c r="L15" s="656"/>
      <c r="M15" s="95"/>
      <c r="N15" s="204"/>
      <c r="O15" s="95"/>
    </row>
    <row r="16" spans="1:15" ht="15" customHeight="1" x14ac:dyDescent="0.2">
      <c r="B16" s="95"/>
      <c r="C16" s="105"/>
      <c r="D16" s="106"/>
      <c r="E16" s="105"/>
      <c r="F16" s="107"/>
      <c r="G16" s="108"/>
      <c r="H16" s="109"/>
      <c r="I16" s="651" t="s">
        <v>87</v>
      </c>
      <c r="J16" s="652"/>
      <c r="K16" s="657"/>
      <c r="L16" s="658"/>
      <c r="M16" s="95"/>
      <c r="N16" s="204"/>
      <c r="O16" s="95"/>
    </row>
    <row r="17" spans="2:15" ht="20.100000000000001" customHeight="1" x14ac:dyDescent="0.2">
      <c r="B17" s="95"/>
      <c r="C17" s="110" t="s">
        <v>155</v>
      </c>
      <c r="D17" s="111"/>
      <c r="E17" s="112" t="s">
        <v>88</v>
      </c>
      <c r="F17" s="467">
        <f>計算!F49/100000</f>
        <v>100</v>
      </c>
      <c r="G17" s="113" t="s">
        <v>89</v>
      </c>
      <c r="H17" s="478">
        <f>計算!H49/100000</f>
        <v>53.436356472084157</v>
      </c>
      <c r="I17" s="113" t="s">
        <v>90</v>
      </c>
      <c r="J17" s="478">
        <f>計算!J49/100000</f>
        <v>26.397360239153649</v>
      </c>
      <c r="K17" s="114"/>
      <c r="L17" s="659">
        <f>計算!F328</f>
        <v>1021.0811930982064</v>
      </c>
      <c r="M17" s="95"/>
      <c r="N17" s="204"/>
      <c r="O17" s="95"/>
    </row>
    <row r="18" spans="2:15" ht="20.100000000000001" customHeight="1" x14ac:dyDescent="0.2">
      <c r="B18" s="95"/>
      <c r="C18" s="115" t="s">
        <v>317</v>
      </c>
      <c r="D18" s="116"/>
      <c r="E18" s="117" t="s">
        <v>91</v>
      </c>
      <c r="F18" s="475">
        <f>計算!F142/100000</f>
        <v>24.426297498720047</v>
      </c>
      <c r="G18" s="118" t="s">
        <v>92</v>
      </c>
      <c r="H18" s="479">
        <f>計算!H142/100000</f>
        <v>14.405867052388857</v>
      </c>
      <c r="I18" s="118" t="s">
        <v>93</v>
      </c>
      <c r="J18" s="479">
        <f>計算!J142/100000</f>
        <v>6.2304606386881192</v>
      </c>
      <c r="K18" s="114"/>
      <c r="L18" s="660"/>
      <c r="M18" s="95"/>
      <c r="N18" s="204"/>
      <c r="O18" s="95"/>
    </row>
    <row r="19" spans="2:15" ht="20.100000000000001" customHeight="1" x14ac:dyDescent="0.2">
      <c r="B19" s="95"/>
      <c r="C19" s="115" t="s">
        <v>318</v>
      </c>
      <c r="D19" s="116"/>
      <c r="E19" s="117" t="s">
        <v>94</v>
      </c>
      <c r="F19" s="475">
        <f>計算!D235/100000</f>
        <v>16.942612800844444</v>
      </c>
      <c r="G19" s="118" t="s">
        <v>106</v>
      </c>
      <c r="H19" s="479">
        <f>計算!F235/100000</f>
        <v>11.780353996459</v>
      </c>
      <c r="I19" s="275" t="s">
        <v>244</v>
      </c>
      <c r="J19" s="479">
        <f>計算!H235/100000</f>
        <v>4.0932213170705491</v>
      </c>
      <c r="K19" s="114"/>
      <c r="L19" s="660"/>
      <c r="M19" s="95"/>
      <c r="N19" s="204"/>
      <c r="O19" s="95"/>
    </row>
    <row r="20" spans="2:15" ht="20.100000000000001" customHeight="1" x14ac:dyDescent="0.2">
      <c r="B20" s="95"/>
      <c r="C20" s="119" t="s">
        <v>319</v>
      </c>
      <c r="D20" s="120"/>
      <c r="E20" s="121" t="s">
        <v>95</v>
      </c>
      <c r="F20" s="476">
        <f>計算!D281/100000</f>
        <v>141.36891029956448</v>
      </c>
      <c r="G20" s="122" t="s">
        <v>96</v>
      </c>
      <c r="H20" s="480">
        <f>計算!E281/100000</f>
        <v>79.62257752093204</v>
      </c>
      <c r="I20" s="122" t="s">
        <v>97</v>
      </c>
      <c r="J20" s="480">
        <f>計算!F281/100000</f>
        <v>36.721042194912322</v>
      </c>
      <c r="K20" s="123"/>
      <c r="L20" s="661"/>
      <c r="M20" s="95"/>
      <c r="N20" s="204"/>
      <c r="O20" s="95"/>
    </row>
    <row r="21" spans="2:15" ht="20.100000000000001" customHeight="1" x14ac:dyDescent="0.2">
      <c r="B21" s="95"/>
      <c r="C21" s="648" t="s">
        <v>158</v>
      </c>
      <c r="D21" s="649"/>
      <c r="E21" s="124"/>
      <c r="F21" s="477">
        <f>IF(ISERROR(F20/F7),"",F20/F7)</f>
        <v>1.4136891029956447</v>
      </c>
      <c r="G21" s="159"/>
      <c r="H21" s="207"/>
      <c r="I21" s="159"/>
      <c r="J21" s="125"/>
      <c r="K21" s="125"/>
      <c r="L21" s="95"/>
      <c r="M21" s="95"/>
      <c r="N21" s="204"/>
      <c r="O21" s="95"/>
    </row>
    <row r="22" spans="2:15" ht="18" customHeight="1" x14ac:dyDescent="0.15">
      <c r="B22" s="95"/>
      <c r="C22" s="51"/>
      <c r="D22" s="232" t="s">
        <v>156</v>
      </c>
      <c r="E22" s="94"/>
      <c r="F22" s="147"/>
      <c r="G22" s="159"/>
      <c r="H22" s="125"/>
      <c r="I22" s="159"/>
      <c r="J22" s="125"/>
      <c r="K22" s="125"/>
      <c r="L22" s="95"/>
      <c r="M22" s="95"/>
      <c r="N22" s="204"/>
      <c r="O22" s="95"/>
    </row>
    <row r="23" spans="2:15" ht="18" customHeight="1" x14ac:dyDescent="0.2">
      <c r="B23" s="95"/>
      <c r="C23" s="95"/>
      <c r="D23" s="93" t="s">
        <v>251</v>
      </c>
      <c r="E23" s="94"/>
      <c r="F23" s="95"/>
      <c r="G23" s="94"/>
      <c r="H23" s="95"/>
      <c r="I23" s="94"/>
      <c r="J23" s="95"/>
      <c r="K23" s="95"/>
      <c r="L23" s="95"/>
      <c r="M23" s="95"/>
      <c r="N23" s="204"/>
      <c r="O23" s="95"/>
    </row>
    <row r="24" spans="2:15" ht="20.100000000000001" customHeight="1" x14ac:dyDescent="0.2">
      <c r="B24" s="95"/>
      <c r="C24" s="95"/>
      <c r="D24" s="95"/>
      <c r="E24" s="94"/>
      <c r="F24" s="95"/>
      <c r="G24" s="94"/>
      <c r="H24" s="95"/>
      <c r="I24" s="94"/>
      <c r="J24" s="95"/>
      <c r="K24" s="95"/>
      <c r="L24" s="95"/>
      <c r="M24" s="95"/>
      <c r="N24" s="204"/>
      <c r="O24" s="95"/>
    </row>
    <row r="25" spans="2:15" ht="20.100000000000001" customHeight="1" x14ac:dyDescent="0.2">
      <c r="B25" s="95" t="s">
        <v>98</v>
      </c>
      <c r="C25" s="95"/>
      <c r="D25" s="95"/>
      <c r="E25" s="94"/>
      <c r="F25" s="95"/>
      <c r="G25" s="94"/>
      <c r="H25" s="95"/>
      <c r="I25" s="94"/>
      <c r="J25" s="95"/>
      <c r="K25" s="95"/>
      <c r="L25" s="95"/>
      <c r="M25" s="95"/>
      <c r="N25" s="204"/>
      <c r="O25" s="95"/>
    </row>
    <row r="26" spans="2:15" ht="20.100000000000001" customHeight="1" x14ac:dyDescent="0.2">
      <c r="B26" s="160" t="s">
        <v>99</v>
      </c>
      <c r="D26" s="95"/>
      <c r="E26" s="94"/>
      <c r="F26" s="95"/>
      <c r="G26" s="94"/>
      <c r="H26" s="95"/>
      <c r="I26" s="94"/>
      <c r="J26" s="95"/>
      <c r="K26" s="95"/>
      <c r="L26" s="95"/>
      <c r="M26" s="95"/>
      <c r="N26" s="204"/>
      <c r="O26" s="95"/>
    </row>
    <row r="27" spans="2:15" ht="20.100000000000001" customHeight="1" x14ac:dyDescent="0.2">
      <c r="B27" s="160" t="s">
        <v>100</v>
      </c>
      <c r="D27" s="95"/>
      <c r="E27" s="94"/>
      <c r="F27" s="95"/>
      <c r="G27" s="94"/>
      <c r="H27" s="95"/>
      <c r="I27" s="94"/>
      <c r="J27" s="95"/>
      <c r="K27" s="95"/>
      <c r="L27" s="95"/>
      <c r="M27" s="95"/>
      <c r="N27" s="204"/>
      <c r="O27" s="95"/>
    </row>
    <row r="28" spans="2:15" ht="20.100000000000001" customHeight="1" x14ac:dyDescent="0.2">
      <c r="B28" s="160" t="s">
        <v>101</v>
      </c>
      <c r="D28" s="95"/>
      <c r="E28" s="94"/>
      <c r="F28" s="95"/>
      <c r="G28" s="94"/>
      <c r="H28" s="95"/>
      <c r="I28" s="94"/>
      <c r="J28" s="95"/>
      <c r="K28" s="95"/>
      <c r="L28" s="95"/>
      <c r="M28" s="95"/>
      <c r="N28" s="204"/>
      <c r="O28" s="95"/>
    </row>
    <row r="29" spans="2:15" ht="20.100000000000001" customHeight="1" x14ac:dyDescent="0.2">
      <c r="B29" s="160" t="s">
        <v>102</v>
      </c>
      <c r="D29" s="95"/>
      <c r="E29" s="94"/>
      <c r="F29" s="95"/>
      <c r="G29" s="94"/>
      <c r="H29" s="95"/>
      <c r="I29" s="94"/>
      <c r="J29" s="95"/>
      <c r="K29" s="95"/>
      <c r="L29" s="95"/>
      <c r="M29" s="95"/>
      <c r="N29" s="204"/>
      <c r="O29" s="95"/>
    </row>
    <row r="30" spans="2:15" ht="20.100000000000001" customHeight="1" x14ac:dyDescent="0.2">
      <c r="B30" s="160" t="s">
        <v>103</v>
      </c>
      <c r="D30" s="95"/>
      <c r="E30" s="94"/>
      <c r="F30" s="95"/>
      <c r="G30" s="94"/>
      <c r="H30" s="95"/>
      <c r="I30" s="94"/>
      <c r="J30" s="95"/>
      <c r="K30" s="95"/>
      <c r="L30" s="95"/>
      <c r="M30" s="95"/>
      <c r="N30" s="204"/>
      <c r="O30" s="95"/>
    </row>
    <row r="31" spans="2:15" ht="20.100000000000001" customHeight="1" x14ac:dyDescent="0.2">
      <c r="B31" s="160" t="s">
        <v>315</v>
      </c>
      <c r="D31" s="95"/>
      <c r="E31" s="94"/>
      <c r="F31" s="95"/>
      <c r="G31" s="94"/>
      <c r="H31" s="95"/>
      <c r="I31" s="94"/>
      <c r="J31" s="95"/>
      <c r="K31" s="95"/>
      <c r="L31" s="95"/>
      <c r="M31" s="95"/>
      <c r="N31" s="204"/>
      <c r="O31" s="95"/>
    </row>
    <row r="32" spans="2:15" ht="20.100000000000001" customHeight="1" x14ac:dyDescent="0.2">
      <c r="B32" s="160" t="s">
        <v>104</v>
      </c>
      <c r="D32" s="95"/>
      <c r="E32" s="94"/>
      <c r="F32" s="95"/>
      <c r="G32" s="94"/>
      <c r="H32" s="95"/>
      <c r="I32" s="94"/>
      <c r="J32" s="95"/>
      <c r="K32" s="95"/>
      <c r="L32" s="95"/>
      <c r="M32" s="95"/>
      <c r="N32" s="204"/>
      <c r="O32" s="95"/>
    </row>
    <row r="33" spans="2:15" ht="20.100000000000001" customHeight="1" x14ac:dyDescent="0.2">
      <c r="B33" s="95"/>
      <c r="C33" s="95"/>
      <c r="D33" s="95"/>
      <c r="E33" s="94"/>
      <c r="F33" s="95"/>
      <c r="G33" s="94"/>
      <c r="H33" s="95"/>
      <c r="I33" s="94"/>
      <c r="J33" s="95"/>
      <c r="K33" s="95"/>
      <c r="L33" s="95"/>
      <c r="M33" s="95"/>
      <c r="N33" s="204"/>
      <c r="O33" s="95"/>
    </row>
    <row r="34" spans="2:15" ht="20.100000000000001" customHeight="1" x14ac:dyDescent="0.2">
      <c r="B34" s="95" t="s">
        <v>105</v>
      </c>
      <c r="C34" s="95"/>
      <c r="D34" s="95"/>
      <c r="E34" s="94"/>
      <c r="F34" s="95"/>
      <c r="G34" s="94"/>
      <c r="H34" s="95"/>
      <c r="I34" s="94"/>
      <c r="J34" s="95"/>
      <c r="K34" s="95"/>
      <c r="L34" s="95"/>
      <c r="M34" s="95"/>
      <c r="N34" s="204"/>
      <c r="O34" s="95"/>
    </row>
    <row r="35" spans="2:15" ht="20.100000000000001" customHeight="1" x14ac:dyDescent="0.2">
      <c r="B35" s="169" t="s">
        <v>391</v>
      </c>
      <c r="C35" s="169"/>
      <c r="E35" s="170"/>
      <c r="F35" s="169"/>
      <c r="G35" s="170"/>
      <c r="H35" s="169"/>
      <c r="I35" s="170"/>
      <c r="J35" s="169"/>
      <c r="K35" s="169"/>
      <c r="L35" s="169"/>
      <c r="M35" s="95"/>
      <c r="N35" s="204"/>
      <c r="O35" s="95"/>
    </row>
    <row r="36" spans="2:15" ht="20.100000000000001" customHeight="1" x14ac:dyDescent="0.2">
      <c r="B36" s="237" t="s">
        <v>316</v>
      </c>
      <c r="C36" s="237"/>
      <c r="E36" s="237"/>
      <c r="F36" s="237"/>
      <c r="G36" s="237"/>
      <c r="H36" s="237"/>
      <c r="I36" s="237"/>
      <c r="J36" s="237"/>
      <c r="K36" s="236"/>
      <c r="L36" s="236"/>
      <c r="M36" s="95"/>
      <c r="N36" s="204"/>
      <c r="O36" s="95"/>
    </row>
    <row r="37" spans="2:15" ht="20.100000000000001" customHeight="1" x14ac:dyDescent="0.2">
      <c r="B37" s="237" t="s">
        <v>255</v>
      </c>
      <c r="C37" s="237"/>
      <c r="E37" s="237"/>
      <c r="F37" s="237"/>
      <c r="G37" s="237"/>
      <c r="H37" s="237"/>
      <c r="I37" s="237"/>
      <c r="J37" s="237"/>
      <c r="K37" s="236"/>
      <c r="L37" s="236"/>
      <c r="M37" s="95"/>
      <c r="N37" s="204"/>
      <c r="O37" s="95"/>
    </row>
    <row r="38" spans="2:15" ht="15" customHeight="1" x14ac:dyDescent="0.2">
      <c r="B38" s="95"/>
      <c r="C38" s="95"/>
      <c r="D38" s="95"/>
      <c r="E38" s="94"/>
      <c r="F38" s="95"/>
      <c r="G38" s="94"/>
      <c r="H38" s="95"/>
      <c r="I38" s="94"/>
      <c r="J38" s="95"/>
      <c r="K38" s="95"/>
      <c r="L38" s="95"/>
      <c r="M38" s="95"/>
      <c r="N38" s="204"/>
      <c r="O38" s="95"/>
    </row>
    <row r="39" spans="2:15" ht="15" customHeight="1" x14ac:dyDescent="0.2">
      <c r="B39" s="205"/>
      <c r="C39" s="205"/>
      <c r="D39" s="205"/>
      <c r="E39" s="206"/>
      <c r="F39" s="205"/>
      <c r="G39" s="206"/>
      <c r="H39" s="205"/>
      <c r="I39" s="206"/>
      <c r="J39" s="205"/>
      <c r="K39" s="205"/>
      <c r="L39" s="205"/>
      <c r="M39" s="205"/>
      <c r="N39" s="95"/>
      <c r="O39" s="95"/>
    </row>
    <row r="40" spans="2:15" ht="15" customHeight="1" x14ac:dyDescent="0.2">
      <c r="B40" s="95"/>
      <c r="C40" s="95"/>
      <c r="D40" s="95"/>
      <c r="E40" s="94"/>
      <c r="F40" s="95"/>
      <c r="G40" s="94"/>
      <c r="H40" s="95"/>
      <c r="I40" s="94"/>
      <c r="J40" s="95"/>
      <c r="K40" s="95"/>
      <c r="L40" s="95"/>
      <c r="M40" s="95"/>
      <c r="N40" s="95"/>
      <c r="O40" s="95"/>
    </row>
    <row r="41" spans="2:15" ht="15" customHeight="1" x14ac:dyDescent="0.2">
      <c r="B41" s="95"/>
      <c r="C41" s="95"/>
      <c r="D41" s="95"/>
      <c r="E41" s="94"/>
      <c r="F41" s="95"/>
      <c r="G41" s="94"/>
      <c r="H41" s="95"/>
      <c r="I41" s="94"/>
      <c r="J41" s="95"/>
      <c r="K41" s="95"/>
      <c r="L41" s="95"/>
      <c r="M41" s="95"/>
      <c r="N41" s="95"/>
      <c r="O41" s="95"/>
    </row>
    <row r="42" spans="2:15" ht="15" customHeight="1" x14ac:dyDescent="0.2">
      <c r="B42" s="95"/>
      <c r="C42" s="95"/>
      <c r="D42" s="95"/>
      <c r="E42" s="94"/>
      <c r="F42" s="95"/>
      <c r="G42" s="94"/>
      <c r="H42" s="95"/>
      <c r="I42" s="94"/>
      <c r="J42" s="95"/>
      <c r="K42" s="95"/>
      <c r="L42" s="95"/>
      <c r="M42" s="95"/>
      <c r="N42" s="95"/>
      <c r="O42" s="95"/>
    </row>
    <row r="43" spans="2:15" ht="15" customHeight="1" x14ac:dyDescent="0.2">
      <c r="B43" s="95"/>
      <c r="C43" s="95"/>
      <c r="D43" s="95"/>
      <c r="E43" s="94"/>
      <c r="F43" s="95"/>
      <c r="G43" s="94"/>
      <c r="H43" s="95"/>
      <c r="I43" s="94"/>
      <c r="J43" s="95"/>
      <c r="K43" s="95"/>
      <c r="L43" s="95"/>
      <c r="M43" s="95"/>
      <c r="N43" s="95"/>
      <c r="O43" s="95"/>
    </row>
    <row r="44" spans="2:15" ht="15" customHeight="1" x14ac:dyDescent="0.2">
      <c r="B44" s="95"/>
      <c r="C44" s="95"/>
      <c r="D44" s="95"/>
      <c r="E44" s="94"/>
      <c r="F44" s="95"/>
      <c r="G44" s="94"/>
      <c r="H44" s="95"/>
      <c r="I44" s="94"/>
      <c r="J44" s="95"/>
      <c r="K44" s="95"/>
      <c r="L44" s="95"/>
      <c r="M44" s="95"/>
      <c r="N44" s="95"/>
      <c r="O44" s="95"/>
    </row>
    <row r="45" spans="2:15" ht="15" customHeight="1" x14ac:dyDescent="0.2">
      <c r="B45" s="95"/>
      <c r="C45" s="95"/>
      <c r="D45" s="95"/>
      <c r="E45" s="94"/>
      <c r="F45" s="95"/>
      <c r="G45" s="94"/>
      <c r="H45" s="95"/>
      <c r="I45" s="94"/>
      <c r="J45" s="95"/>
      <c r="K45" s="95"/>
      <c r="L45" s="95"/>
      <c r="M45" s="95"/>
      <c r="N45" s="95"/>
      <c r="O45" s="95"/>
    </row>
    <row r="46" spans="2:15" x14ac:dyDescent="0.2">
      <c r="B46" s="95"/>
      <c r="C46" s="95"/>
      <c r="D46" s="95"/>
      <c r="E46" s="94"/>
      <c r="F46" s="95"/>
      <c r="G46" s="94"/>
      <c r="H46" s="95"/>
      <c r="I46" s="94"/>
      <c r="J46" s="95"/>
      <c r="K46" s="95"/>
      <c r="L46" s="95"/>
      <c r="M46" s="95"/>
    </row>
    <row r="47" spans="2:15" x14ac:dyDescent="0.2">
      <c r="B47" s="95"/>
      <c r="C47" s="95"/>
      <c r="D47" s="95"/>
      <c r="E47" s="94"/>
      <c r="F47" s="95"/>
      <c r="G47" s="94"/>
      <c r="H47" s="95"/>
      <c r="I47" s="94"/>
      <c r="J47" s="95"/>
      <c r="K47" s="95"/>
      <c r="L47" s="95"/>
      <c r="M47" s="95"/>
    </row>
    <row r="48" spans="2:15" x14ac:dyDescent="0.2">
      <c r="B48" s="95"/>
      <c r="C48" s="95"/>
      <c r="D48" s="95"/>
      <c r="E48" s="94"/>
      <c r="F48" s="95"/>
      <c r="G48" s="94"/>
      <c r="H48" s="95"/>
      <c r="I48" s="94"/>
      <c r="J48" s="95"/>
      <c r="K48" s="95"/>
      <c r="L48" s="95"/>
      <c r="M48" s="95"/>
    </row>
    <row r="49" spans="2:13" x14ac:dyDescent="0.2">
      <c r="B49" s="95"/>
      <c r="C49" s="95"/>
      <c r="D49" s="95"/>
      <c r="E49" s="94"/>
      <c r="F49" s="95"/>
      <c r="G49" s="94"/>
      <c r="H49" s="95"/>
      <c r="I49" s="94"/>
      <c r="J49" s="95"/>
      <c r="K49" s="95"/>
      <c r="L49" s="95"/>
      <c r="M49" s="95"/>
    </row>
  </sheetData>
  <sheetProtection sheet="1" selectLockedCells="1"/>
  <mergeCells count="6">
    <mergeCell ref="E14:F14"/>
    <mergeCell ref="C21:D21"/>
    <mergeCell ref="E4:L4"/>
    <mergeCell ref="I16:J16"/>
    <mergeCell ref="K14:L16"/>
    <mergeCell ref="L17:L20"/>
  </mergeCells>
  <phoneticPr fontId="2"/>
  <printOptions horizontalCentered="1"/>
  <pageMargins left="0.59055118110236227" right="0.19685039370078741" top="0.98425196850393704" bottom="0.39370078740157483" header="0.51181102362204722" footer="0"/>
  <pageSetup paperSize="9" scale="95"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O46"/>
  <sheetViews>
    <sheetView showGridLines="0" view="pageBreakPreview" topLeftCell="B1" zoomScale="115" zoomScaleNormal="90" zoomScaleSheetLayoutView="115" workbookViewId="0">
      <selection activeCell="B1" sqref="B1"/>
    </sheetView>
  </sheetViews>
  <sheetFormatPr defaultColWidth="9" defaultRowHeight="13.2" x14ac:dyDescent="0.2"/>
  <cols>
    <col min="1" max="1" width="3.21875" style="87" hidden="1" customWidth="1"/>
    <col min="2" max="2" width="3.21875" style="87" customWidth="1"/>
    <col min="3" max="3" width="2.44140625" style="87" customWidth="1"/>
    <col min="4" max="4" width="21.88671875" style="87" customWidth="1"/>
    <col min="5" max="5" width="3.33203125" style="88" customWidth="1"/>
    <col min="6" max="6" width="12.6640625" style="87" customWidth="1"/>
    <col min="7" max="7" width="3.33203125" style="88" customWidth="1"/>
    <col min="8" max="8" width="12.6640625" style="87" customWidth="1"/>
    <col min="9" max="9" width="3.33203125" style="88" customWidth="1"/>
    <col min="10" max="10" width="12.6640625" style="87" customWidth="1"/>
    <col min="11" max="11" width="3.21875" style="87" customWidth="1"/>
    <col min="12" max="16384" width="9" style="87"/>
  </cols>
  <sheetData>
    <row r="1" spans="1:15" ht="15" customHeight="1" x14ac:dyDescent="0.2">
      <c r="A1" s="250"/>
      <c r="B1" s="95"/>
      <c r="C1" s="95"/>
      <c r="D1" s="95"/>
      <c r="E1" s="94"/>
      <c r="F1" s="95"/>
      <c r="G1" s="94"/>
      <c r="H1" s="95"/>
      <c r="I1" s="94"/>
      <c r="J1" s="95"/>
      <c r="K1" s="95"/>
      <c r="L1" s="95"/>
      <c r="M1" s="95"/>
      <c r="N1" s="196"/>
      <c r="O1" s="1"/>
    </row>
    <row r="2" spans="1:15" ht="15" customHeight="1" x14ac:dyDescent="0.2">
      <c r="B2" s="95"/>
      <c r="C2" s="95"/>
      <c r="D2" s="95"/>
      <c r="E2" s="94"/>
      <c r="F2" s="95"/>
      <c r="G2" s="94"/>
      <c r="H2" s="95"/>
      <c r="I2" s="94"/>
      <c r="J2" s="95"/>
      <c r="K2" s="95"/>
      <c r="L2" s="95"/>
      <c r="M2" s="95"/>
      <c r="N2" s="190"/>
      <c r="O2"/>
    </row>
    <row r="3" spans="1:15" ht="30" customHeight="1" x14ac:dyDescent="0.2">
      <c r="B3" s="95"/>
      <c r="C3" s="95"/>
      <c r="D3" s="95"/>
      <c r="E3" s="94"/>
      <c r="F3" s="95"/>
      <c r="G3" s="94"/>
      <c r="H3" s="95"/>
      <c r="I3" s="94"/>
      <c r="J3" s="95"/>
      <c r="K3" s="95"/>
      <c r="L3" s="95"/>
      <c r="M3" s="95"/>
      <c r="N3" s="196"/>
      <c r="O3" s="1"/>
    </row>
    <row r="4" spans="1:15" ht="60" customHeight="1" x14ac:dyDescent="0.2">
      <c r="B4" s="95"/>
      <c r="C4" s="95"/>
      <c r="D4" s="235" t="s">
        <v>154</v>
      </c>
      <c r="E4" s="650" t="str">
        <f>IF(入力!C3="","",入力!C3)</f>
        <v>島根県内で１２０億円（用地補償費２０億円含む）の公共工事が行なわれた場合</v>
      </c>
      <c r="F4" s="650"/>
      <c r="G4" s="650"/>
      <c r="H4" s="650"/>
      <c r="I4" s="650"/>
      <c r="J4" s="650"/>
      <c r="K4" s="650"/>
      <c r="L4" s="650"/>
      <c r="M4" s="95"/>
      <c r="N4" s="196"/>
      <c r="O4" s="1"/>
    </row>
    <row r="5" spans="1:15" ht="20.100000000000001" customHeight="1" x14ac:dyDescent="0.2">
      <c r="B5" s="95"/>
      <c r="C5" s="95"/>
      <c r="D5" s="95"/>
      <c r="E5" s="94"/>
      <c r="F5" s="95"/>
      <c r="G5" s="94"/>
      <c r="H5" s="95"/>
      <c r="I5" s="94"/>
      <c r="J5" s="95"/>
      <c r="K5" s="95"/>
      <c r="L5" s="95"/>
      <c r="M5" s="95"/>
      <c r="N5" s="204"/>
    </row>
    <row r="6" spans="1:15" ht="20.100000000000001" customHeight="1" x14ac:dyDescent="0.2">
      <c r="B6" s="95" t="s">
        <v>79</v>
      </c>
      <c r="C6" s="93"/>
      <c r="D6" s="93"/>
      <c r="E6" s="51"/>
      <c r="F6" s="292" t="s">
        <v>121</v>
      </c>
      <c r="G6" s="158"/>
      <c r="H6" s="92"/>
      <c r="I6" s="51"/>
      <c r="J6" s="93"/>
      <c r="K6" s="93"/>
      <c r="L6" s="93"/>
      <c r="M6" s="95"/>
      <c r="N6" s="204"/>
    </row>
    <row r="7" spans="1:15" ht="20.100000000000001" customHeight="1" x14ac:dyDescent="0.2">
      <c r="B7" s="95"/>
      <c r="C7" s="89" t="s">
        <v>78</v>
      </c>
      <c r="D7" s="90"/>
      <c r="E7" s="91" t="s">
        <v>80</v>
      </c>
      <c r="F7" s="238">
        <f>入力!G82</f>
        <v>10000000</v>
      </c>
      <c r="G7" s="92"/>
      <c r="H7" s="92"/>
      <c r="I7" s="51"/>
      <c r="J7" s="93"/>
      <c r="K7" s="93"/>
      <c r="L7" s="93"/>
      <c r="M7" s="95"/>
      <c r="N7" s="204"/>
    </row>
    <row r="8" spans="1:15" ht="20.100000000000001" customHeight="1" x14ac:dyDescent="0.2">
      <c r="B8" s="95"/>
      <c r="C8" s="90" t="s">
        <v>113</v>
      </c>
      <c r="D8" s="90"/>
      <c r="E8" s="91" t="s">
        <v>81</v>
      </c>
      <c r="F8" s="238">
        <f>入力!I82</f>
        <v>10000000</v>
      </c>
      <c r="G8" s="92"/>
      <c r="H8" s="92"/>
      <c r="I8" s="51"/>
      <c r="J8" s="93"/>
      <c r="K8" s="93"/>
      <c r="L8" s="93"/>
      <c r="M8" s="95"/>
      <c r="N8" s="204"/>
    </row>
    <row r="9" spans="1:15" ht="15" customHeight="1" x14ac:dyDescent="0.2">
      <c r="B9" s="95"/>
      <c r="C9" s="93"/>
      <c r="D9" s="93"/>
      <c r="E9" s="94"/>
      <c r="F9" s="95"/>
      <c r="G9" s="51"/>
      <c r="H9" s="93"/>
      <c r="I9" s="51"/>
      <c r="J9" s="93"/>
      <c r="K9" s="93"/>
      <c r="L9" s="93"/>
      <c r="M9" s="95"/>
      <c r="N9" s="204"/>
    </row>
    <row r="10" spans="1:15" ht="20.100000000000001" customHeight="1" x14ac:dyDescent="0.2">
      <c r="B10" s="95"/>
      <c r="C10" s="90" t="s">
        <v>82</v>
      </c>
      <c r="D10" s="90"/>
      <c r="E10" s="91" t="s">
        <v>83</v>
      </c>
      <c r="F10" s="524">
        <f>入力!L42</f>
        <v>0.68126317790605229</v>
      </c>
      <c r="G10" s="93"/>
      <c r="H10" s="93"/>
      <c r="I10" s="51"/>
      <c r="J10" s="93"/>
      <c r="K10" s="93"/>
      <c r="L10" s="93"/>
      <c r="M10" s="95"/>
      <c r="N10" s="204"/>
    </row>
    <row r="11" spans="1:15" ht="20.100000000000001" customHeight="1" x14ac:dyDescent="0.2">
      <c r="B11" s="95"/>
      <c r="C11" s="93"/>
      <c r="D11" s="93" t="str">
        <f>IF(入力!K42="その他",入力!P46,入力!K58&amp;"　〔 "&amp;入力!K42&amp;" 〕")</f>
        <v>松江市の平均消費性向　（総務省「家計調査」）　〔 平成２７年平均 〕</v>
      </c>
      <c r="E11" s="51"/>
      <c r="F11" s="93"/>
      <c r="G11" s="51"/>
      <c r="H11" s="93"/>
      <c r="I11" s="51"/>
      <c r="J11" s="93"/>
      <c r="K11" s="93"/>
      <c r="L11" s="93"/>
      <c r="M11" s="95"/>
      <c r="N11" s="204"/>
    </row>
    <row r="12" spans="1:15" ht="20.100000000000001" customHeight="1" x14ac:dyDescent="0.2">
      <c r="B12" s="95"/>
      <c r="C12" s="93"/>
      <c r="D12" s="93"/>
      <c r="E12" s="51"/>
      <c r="F12" s="93"/>
      <c r="G12" s="51"/>
      <c r="H12" s="93"/>
      <c r="I12" s="51"/>
      <c r="J12" s="93"/>
      <c r="K12" s="93"/>
      <c r="L12" s="93"/>
      <c r="M12" s="95"/>
      <c r="N12" s="204"/>
    </row>
    <row r="13" spans="1:15" ht="20.100000000000001" customHeight="1" x14ac:dyDescent="0.2">
      <c r="B13" s="95" t="s">
        <v>84</v>
      </c>
      <c r="C13" s="93"/>
      <c r="D13" s="93"/>
      <c r="E13" s="51"/>
      <c r="F13" s="92"/>
      <c r="G13" s="158"/>
      <c r="H13" s="93"/>
      <c r="I13" s="51"/>
      <c r="J13" s="292" t="str">
        <f>F6</f>
        <v>（ 単位：千円 ）</v>
      </c>
      <c r="K13" s="93"/>
      <c r="L13" s="93"/>
      <c r="M13" s="95"/>
      <c r="N13" s="204"/>
    </row>
    <row r="14" spans="1:15" ht="15" customHeight="1" x14ac:dyDescent="0.2">
      <c r="B14" s="95"/>
      <c r="C14" s="96"/>
      <c r="D14" s="97"/>
      <c r="E14" s="646" t="s">
        <v>85</v>
      </c>
      <c r="F14" s="647"/>
      <c r="G14" s="98"/>
      <c r="H14" s="99"/>
      <c r="I14" s="98"/>
      <c r="J14" s="97"/>
      <c r="K14" s="653" t="s">
        <v>157</v>
      </c>
      <c r="L14" s="654"/>
      <c r="M14" s="95"/>
      <c r="N14" s="204"/>
    </row>
    <row r="15" spans="1:15" ht="15" customHeight="1" x14ac:dyDescent="0.2">
      <c r="B15" s="95"/>
      <c r="C15" s="100"/>
      <c r="D15" s="101"/>
      <c r="E15" s="100"/>
      <c r="F15" s="95"/>
      <c r="G15" s="102" t="s">
        <v>86</v>
      </c>
      <c r="H15" s="103"/>
      <c r="I15" s="104"/>
      <c r="J15" s="97"/>
      <c r="K15" s="655"/>
      <c r="L15" s="656"/>
      <c r="M15" s="95"/>
      <c r="N15" s="204"/>
    </row>
    <row r="16" spans="1:15" ht="15" customHeight="1" x14ac:dyDescent="0.2">
      <c r="B16" s="95"/>
      <c r="C16" s="105"/>
      <c r="D16" s="106"/>
      <c r="E16" s="105"/>
      <c r="F16" s="107"/>
      <c r="G16" s="108"/>
      <c r="H16" s="109"/>
      <c r="I16" s="651" t="s">
        <v>87</v>
      </c>
      <c r="J16" s="652"/>
      <c r="K16" s="657"/>
      <c r="L16" s="658"/>
      <c r="M16" s="95"/>
      <c r="N16" s="204"/>
    </row>
    <row r="17" spans="2:14" ht="20.100000000000001" customHeight="1" x14ac:dyDescent="0.2">
      <c r="B17" s="95"/>
      <c r="C17" s="110" t="s">
        <v>155</v>
      </c>
      <c r="D17" s="111"/>
      <c r="E17" s="112" t="s">
        <v>88</v>
      </c>
      <c r="F17" s="125">
        <f>計算!F49</f>
        <v>10000000</v>
      </c>
      <c r="G17" s="126" t="s">
        <v>89</v>
      </c>
      <c r="H17" s="483">
        <f>計算!H49</f>
        <v>5343635.6472084159</v>
      </c>
      <c r="I17" s="126" t="s">
        <v>90</v>
      </c>
      <c r="J17" s="483">
        <f>計算!J49</f>
        <v>2639736.0239153649</v>
      </c>
      <c r="K17" s="114"/>
      <c r="L17" s="659">
        <f>計算!F328</f>
        <v>1021.0811930982064</v>
      </c>
      <c r="M17" s="95"/>
      <c r="N17" s="204"/>
    </row>
    <row r="18" spans="2:14" ht="20.100000000000001" customHeight="1" x14ac:dyDescent="0.2">
      <c r="B18" s="95"/>
      <c r="C18" s="115" t="s">
        <v>317</v>
      </c>
      <c r="D18" s="116"/>
      <c r="E18" s="117" t="s">
        <v>91</v>
      </c>
      <c r="F18" s="481">
        <f>計算!F142</f>
        <v>2442629.7498720046</v>
      </c>
      <c r="G18" s="127" t="s">
        <v>92</v>
      </c>
      <c r="H18" s="484">
        <f>計算!H142</f>
        <v>1440586.7052388857</v>
      </c>
      <c r="I18" s="127" t="s">
        <v>93</v>
      </c>
      <c r="J18" s="484">
        <f>計算!J142</f>
        <v>623046.06386881194</v>
      </c>
      <c r="K18" s="114"/>
      <c r="L18" s="660"/>
      <c r="M18" s="95"/>
      <c r="N18" s="204"/>
    </row>
    <row r="19" spans="2:14" ht="20.100000000000001" customHeight="1" x14ac:dyDescent="0.2">
      <c r="B19" s="95"/>
      <c r="C19" s="115" t="s">
        <v>318</v>
      </c>
      <c r="D19" s="116"/>
      <c r="E19" s="117" t="s">
        <v>94</v>
      </c>
      <c r="F19" s="481">
        <f>計算!D235</f>
        <v>1694261.2800844444</v>
      </c>
      <c r="G19" s="127" t="s">
        <v>106</v>
      </c>
      <c r="H19" s="484">
        <f>計算!F235</f>
        <v>1178035.3996459001</v>
      </c>
      <c r="I19" s="275" t="s">
        <v>244</v>
      </c>
      <c r="J19" s="484">
        <f>計算!H235</f>
        <v>409322.13170705491</v>
      </c>
      <c r="K19" s="114"/>
      <c r="L19" s="660"/>
      <c r="M19" s="95"/>
      <c r="N19" s="204"/>
    </row>
    <row r="20" spans="2:14" ht="20.100000000000001" customHeight="1" x14ac:dyDescent="0.2">
      <c r="B20" s="95"/>
      <c r="C20" s="119" t="s">
        <v>319</v>
      </c>
      <c r="D20" s="120"/>
      <c r="E20" s="121" t="s">
        <v>95</v>
      </c>
      <c r="F20" s="482">
        <f>計算!D281</f>
        <v>14136891.029956449</v>
      </c>
      <c r="G20" s="128" t="s">
        <v>96</v>
      </c>
      <c r="H20" s="485">
        <f>計算!E281</f>
        <v>7962257.7520932034</v>
      </c>
      <c r="I20" s="128" t="s">
        <v>97</v>
      </c>
      <c r="J20" s="485">
        <f>計算!F281</f>
        <v>3672104.2194912322</v>
      </c>
      <c r="K20" s="123"/>
      <c r="L20" s="661"/>
      <c r="M20" s="95"/>
      <c r="N20" s="204"/>
    </row>
    <row r="21" spans="2:14" ht="20.100000000000001" customHeight="1" x14ac:dyDescent="0.2">
      <c r="B21" s="95"/>
      <c r="C21" s="648" t="s">
        <v>158</v>
      </c>
      <c r="D21" s="649"/>
      <c r="E21" s="124"/>
      <c r="F21" s="477">
        <f>IF(ISERROR(F20/F7),"",F20/F7)</f>
        <v>1.4136891029956449</v>
      </c>
      <c r="G21" s="159"/>
      <c r="H21" s="125"/>
      <c r="I21" s="159"/>
      <c r="J21" s="125"/>
      <c r="K21" s="125"/>
      <c r="L21" s="95"/>
      <c r="M21" s="95"/>
      <c r="N21" s="204"/>
    </row>
    <row r="22" spans="2:14" ht="18" customHeight="1" x14ac:dyDescent="0.15">
      <c r="B22" s="95"/>
      <c r="C22" s="183"/>
      <c r="D22" s="232" t="s">
        <v>156</v>
      </c>
      <c r="E22" s="94"/>
      <c r="F22" s="147"/>
      <c r="G22" s="159"/>
      <c r="H22" s="125"/>
      <c r="I22" s="159"/>
      <c r="J22" s="125"/>
      <c r="K22" s="125"/>
      <c r="L22" s="95"/>
      <c r="M22" s="95"/>
      <c r="N22" s="204"/>
    </row>
    <row r="23" spans="2:14" ht="18" customHeight="1" x14ac:dyDescent="0.2">
      <c r="B23" s="95"/>
      <c r="C23" s="169"/>
      <c r="D23" s="93" t="s">
        <v>251</v>
      </c>
      <c r="E23" s="94"/>
      <c r="F23" s="95"/>
      <c r="G23" s="94"/>
      <c r="H23" s="95"/>
      <c r="I23" s="94"/>
      <c r="J23" s="95"/>
      <c r="K23" s="95"/>
      <c r="L23" s="95"/>
      <c r="M23" s="95"/>
      <c r="N23" s="204"/>
    </row>
    <row r="24" spans="2:14" ht="20.100000000000001" customHeight="1" x14ac:dyDescent="0.2">
      <c r="B24" s="95"/>
      <c r="C24" s="95"/>
      <c r="D24" s="95"/>
      <c r="E24" s="94"/>
      <c r="F24" s="95"/>
      <c r="G24" s="94"/>
      <c r="H24" s="95"/>
      <c r="I24" s="94"/>
      <c r="J24" s="95"/>
      <c r="K24" s="95"/>
      <c r="L24" s="95"/>
      <c r="M24" s="95"/>
      <c r="N24" s="204"/>
    </row>
    <row r="25" spans="2:14" ht="20.100000000000001" customHeight="1" x14ac:dyDescent="0.2">
      <c r="B25" s="95" t="s">
        <v>98</v>
      </c>
      <c r="C25" s="95"/>
      <c r="D25" s="95"/>
      <c r="E25" s="94"/>
      <c r="F25" s="95"/>
      <c r="G25" s="94"/>
      <c r="H25" s="95"/>
      <c r="I25" s="94"/>
      <c r="J25" s="95"/>
      <c r="K25" s="95"/>
      <c r="L25" s="95"/>
      <c r="M25" s="95"/>
      <c r="N25" s="204"/>
    </row>
    <row r="26" spans="2:14" ht="20.100000000000001" customHeight="1" x14ac:dyDescent="0.2">
      <c r="B26" s="160" t="s">
        <v>99</v>
      </c>
      <c r="D26" s="95"/>
      <c r="E26" s="94"/>
      <c r="F26" s="95"/>
      <c r="G26" s="94"/>
      <c r="H26" s="95"/>
      <c r="I26" s="94"/>
      <c r="J26" s="95"/>
      <c r="K26" s="95"/>
      <c r="L26" s="95"/>
      <c r="M26" s="95"/>
      <c r="N26" s="204"/>
    </row>
    <row r="27" spans="2:14" ht="20.100000000000001" customHeight="1" x14ac:dyDescent="0.2">
      <c r="B27" s="160" t="s">
        <v>100</v>
      </c>
      <c r="D27" s="95"/>
      <c r="E27" s="94"/>
      <c r="F27" s="95"/>
      <c r="G27" s="94"/>
      <c r="H27" s="95"/>
      <c r="I27" s="94"/>
      <c r="J27" s="95"/>
      <c r="K27" s="95"/>
      <c r="L27" s="95"/>
      <c r="M27" s="95"/>
      <c r="N27" s="204"/>
    </row>
    <row r="28" spans="2:14" ht="20.100000000000001" customHeight="1" x14ac:dyDescent="0.2">
      <c r="B28" s="160" t="s">
        <v>101</v>
      </c>
      <c r="D28" s="95"/>
      <c r="E28" s="94"/>
      <c r="F28" s="95"/>
      <c r="G28" s="94"/>
      <c r="H28" s="95"/>
      <c r="I28" s="94"/>
      <c r="J28" s="95"/>
      <c r="K28" s="95"/>
      <c r="L28" s="95"/>
      <c r="M28" s="95"/>
      <c r="N28" s="204"/>
    </row>
    <row r="29" spans="2:14" ht="20.100000000000001" customHeight="1" x14ac:dyDescent="0.2">
      <c r="B29" s="160" t="s">
        <v>102</v>
      </c>
      <c r="D29" s="95"/>
      <c r="E29" s="94"/>
      <c r="F29" s="95"/>
      <c r="G29" s="94"/>
      <c r="H29" s="95"/>
      <c r="I29" s="94"/>
      <c r="J29" s="95"/>
      <c r="K29" s="95"/>
      <c r="L29" s="95"/>
      <c r="M29" s="95"/>
      <c r="N29" s="204"/>
    </row>
    <row r="30" spans="2:14" ht="20.100000000000001" customHeight="1" x14ac:dyDescent="0.2">
      <c r="B30" s="160" t="s">
        <v>103</v>
      </c>
      <c r="D30" s="95"/>
      <c r="E30" s="94"/>
      <c r="F30" s="95"/>
      <c r="G30" s="94"/>
      <c r="H30" s="95"/>
      <c r="I30" s="94"/>
      <c r="J30" s="95"/>
      <c r="K30" s="95"/>
      <c r="L30" s="95"/>
      <c r="M30" s="95"/>
      <c r="N30" s="204"/>
    </row>
    <row r="31" spans="2:14" ht="20.100000000000001" customHeight="1" x14ac:dyDescent="0.2">
      <c r="B31" s="160" t="s">
        <v>315</v>
      </c>
      <c r="D31" s="95"/>
      <c r="E31" s="94"/>
      <c r="F31" s="95"/>
      <c r="G31" s="94"/>
      <c r="H31" s="95"/>
      <c r="I31" s="94"/>
      <c r="J31" s="95"/>
      <c r="K31" s="95"/>
      <c r="L31" s="95"/>
      <c r="M31" s="95"/>
      <c r="N31" s="204"/>
    </row>
    <row r="32" spans="2:14" ht="20.100000000000001" customHeight="1" x14ac:dyDescent="0.2">
      <c r="B32" s="160" t="s">
        <v>104</v>
      </c>
      <c r="D32" s="95"/>
      <c r="E32" s="94"/>
      <c r="F32" s="95"/>
      <c r="G32" s="94"/>
      <c r="H32" s="95"/>
      <c r="I32" s="94"/>
      <c r="J32" s="95"/>
      <c r="K32" s="95"/>
      <c r="L32" s="95"/>
      <c r="M32" s="95"/>
      <c r="N32" s="204"/>
    </row>
    <row r="33" spans="2:14" ht="20.100000000000001" customHeight="1" x14ac:dyDescent="0.2">
      <c r="B33" s="95"/>
      <c r="C33" s="95"/>
      <c r="D33" s="95"/>
      <c r="E33" s="94"/>
      <c r="F33" s="95"/>
      <c r="G33" s="94"/>
      <c r="H33" s="95"/>
      <c r="I33" s="94"/>
      <c r="J33" s="95"/>
      <c r="K33" s="95"/>
      <c r="L33" s="95"/>
      <c r="M33" s="95"/>
      <c r="N33" s="204"/>
    </row>
    <row r="34" spans="2:14" ht="20.100000000000001" customHeight="1" x14ac:dyDescent="0.2">
      <c r="B34" s="95" t="s">
        <v>105</v>
      </c>
      <c r="C34" s="95"/>
      <c r="D34" s="95"/>
      <c r="E34" s="94"/>
      <c r="F34" s="95"/>
      <c r="G34" s="94"/>
      <c r="H34" s="95"/>
      <c r="I34" s="94"/>
      <c r="J34" s="95"/>
      <c r="K34" s="95"/>
      <c r="L34" s="95"/>
      <c r="M34" s="95"/>
      <c r="N34" s="204"/>
    </row>
    <row r="35" spans="2:14" ht="20.100000000000001" customHeight="1" x14ac:dyDescent="0.2">
      <c r="B35" s="169" t="s">
        <v>391</v>
      </c>
      <c r="C35" s="169"/>
      <c r="E35" s="170"/>
      <c r="F35" s="169"/>
      <c r="G35" s="170"/>
      <c r="H35" s="169"/>
      <c r="I35" s="170"/>
      <c r="J35" s="169"/>
      <c r="K35" s="169"/>
      <c r="L35" s="169"/>
      <c r="M35" s="95"/>
      <c r="N35" s="204"/>
    </row>
    <row r="36" spans="2:14" ht="20.100000000000001" customHeight="1" x14ac:dyDescent="0.2">
      <c r="B36" s="237" t="s">
        <v>316</v>
      </c>
      <c r="C36" s="237"/>
      <c r="E36" s="237"/>
      <c r="F36" s="237"/>
      <c r="G36" s="237"/>
      <c r="H36" s="237"/>
      <c r="I36" s="237"/>
      <c r="J36" s="237"/>
      <c r="K36" s="236"/>
      <c r="L36" s="236"/>
      <c r="M36" s="95"/>
      <c r="N36" s="204"/>
    </row>
    <row r="37" spans="2:14" ht="20.100000000000001" customHeight="1" x14ac:dyDescent="0.2">
      <c r="B37" s="237" t="s">
        <v>255</v>
      </c>
      <c r="C37" s="237"/>
      <c r="E37" s="237"/>
      <c r="F37" s="237"/>
      <c r="G37" s="237"/>
      <c r="H37" s="237"/>
      <c r="I37" s="237"/>
      <c r="J37" s="237"/>
      <c r="K37" s="236"/>
      <c r="L37" s="236"/>
      <c r="M37" s="95"/>
      <c r="N37" s="204"/>
    </row>
    <row r="38" spans="2:14" ht="15" customHeight="1" x14ac:dyDescent="0.2">
      <c r="B38" s="95"/>
      <c r="C38" s="95"/>
      <c r="D38" s="95"/>
      <c r="E38" s="94"/>
      <c r="F38" s="95"/>
      <c r="G38" s="94"/>
      <c r="H38" s="95"/>
      <c r="I38" s="94"/>
      <c r="J38" s="95"/>
      <c r="K38" s="95"/>
      <c r="L38" s="95"/>
      <c r="M38" s="95"/>
      <c r="N38" s="204"/>
    </row>
    <row r="39" spans="2:14" ht="15" customHeight="1" x14ac:dyDescent="0.2">
      <c r="B39" s="205"/>
      <c r="C39" s="205"/>
      <c r="D39" s="205"/>
      <c r="E39" s="206"/>
      <c r="F39" s="205"/>
      <c r="G39" s="206"/>
      <c r="H39" s="205"/>
      <c r="I39" s="206"/>
      <c r="J39" s="205"/>
      <c r="K39" s="205"/>
      <c r="L39" s="205"/>
      <c r="M39" s="205"/>
    </row>
    <row r="40" spans="2:14" ht="15" customHeight="1" x14ac:dyDescent="0.2">
      <c r="B40" s="95"/>
      <c r="C40" s="95"/>
      <c r="D40" s="95"/>
      <c r="E40" s="94"/>
      <c r="F40" s="95"/>
      <c r="G40" s="94"/>
      <c r="H40" s="95"/>
      <c r="I40" s="94"/>
      <c r="J40" s="95"/>
      <c r="K40" s="95"/>
      <c r="L40" s="95"/>
      <c r="M40" s="95"/>
    </row>
    <row r="41" spans="2:14" ht="15" customHeight="1" x14ac:dyDescent="0.2">
      <c r="B41" s="95"/>
      <c r="C41" s="95"/>
      <c r="D41" s="95"/>
      <c r="E41" s="94"/>
      <c r="F41" s="95"/>
      <c r="G41" s="94"/>
      <c r="H41" s="95"/>
      <c r="I41" s="94"/>
      <c r="J41" s="95"/>
      <c r="K41" s="95"/>
      <c r="L41" s="95"/>
      <c r="M41" s="95"/>
    </row>
    <row r="42" spans="2:14" ht="15" customHeight="1" x14ac:dyDescent="0.2">
      <c r="B42" s="95"/>
      <c r="C42" s="95"/>
      <c r="D42" s="95"/>
      <c r="E42" s="94"/>
      <c r="F42" s="95"/>
      <c r="G42" s="94"/>
      <c r="H42" s="95"/>
      <c r="I42" s="94"/>
      <c r="J42" s="95"/>
      <c r="K42" s="95"/>
      <c r="L42" s="95"/>
      <c r="M42" s="95"/>
    </row>
    <row r="43" spans="2:14" ht="15" customHeight="1" x14ac:dyDescent="0.2">
      <c r="B43" s="95"/>
      <c r="C43" s="95"/>
      <c r="D43" s="95"/>
      <c r="E43" s="94"/>
      <c r="F43" s="95"/>
      <c r="G43" s="94"/>
      <c r="H43" s="95"/>
      <c r="I43" s="94"/>
      <c r="J43" s="95"/>
      <c r="K43" s="95"/>
      <c r="L43" s="95"/>
      <c r="M43" s="95"/>
    </row>
    <row r="44" spans="2:14" ht="15" customHeight="1" x14ac:dyDescent="0.2">
      <c r="B44" s="95"/>
      <c r="C44" s="95"/>
      <c r="D44" s="95"/>
      <c r="E44" s="94"/>
      <c r="F44" s="95"/>
      <c r="G44" s="94"/>
      <c r="H44" s="95"/>
      <c r="I44" s="94"/>
      <c r="J44" s="95"/>
      <c r="K44" s="95"/>
      <c r="L44" s="95"/>
      <c r="M44" s="95"/>
    </row>
    <row r="45" spans="2:14" ht="15" customHeight="1" x14ac:dyDescent="0.2">
      <c r="B45" s="95"/>
      <c r="C45" s="95"/>
      <c r="D45" s="95"/>
      <c r="E45" s="94"/>
      <c r="F45" s="95"/>
      <c r="G45" s="94"/>
      <c r="H45" s="95"/>
      <c r="I45" s="94"/>
      <c r="J45" s="95"/>
      <c r="K45" s="95"/>
      <c r="L45" s="95"/>
      <c r="M45" s="95"/>
    </row>
    <row r="46" spans="2:14" x14ac:dyDescent="0.2">
      <c r="B46" s="95"/>
      <c r="C46" s="95"/>
      <c r="D46" s="95"/>
      <c r="E46" s="94"/>
      <c r="F46" s="95"/>
      <c r="G46" s="94"/>
      <c r="H46" s="95"/>
      <c r="I46" s="94"/>
      <c r="J46" s="95"/>
      <c r="K46" s="95"/>
      <c r="L46" s="95"/>
      <c r="M46" s="95"/>
    </row>
  </sheetData>
  <sheetProtection sheet="1" selectLockedCells="1"/>
  <mergeCells count="6">
    <mergeCell ref="E14:F14"/>
    <mergeCell ref="C21:D21"/>
    <mergeCell ref="E4:L4"/>
    <mergeCell ref="I16:J16"/>
    <mergeCell ref="K14:L16"/>
    <mergeCell ref="L17:L20"/>
  </mergeCells>
  <phoneticPr fontId="2"/>
  <printOptions horizontalCentered="1"/>
  <pageMargins left="0.59055118110236227" right="0.19685039370078741" top="0.98425196850393704" bottom="0.39370078740157483" header="0.51181102362204722" footer="0"/>
  <pageSetup paperSize="9" scale="95"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M57"/>
  <sheetViews>
    <sheetView showGridLines="0" topLeftCell="B1" zoomScale="90" zoomScaleNormal="90" zoomScaleSheetLayoutView="85" workbookViewId="0"/>
  </sheetViews>
  <sheetFormatPr defaultColWidth="9" defaultRowHeight="10.8" x14ac:dyDescent="0.2"/>
  <cols>
    <col min="1" max="1" width="0.109375" style="17" hidden="1" customWidth="1"/>
    <col min="2" max="2" width="16.109375" style="20" customWidth="1"/>
    <col min="3" max="4" width="16.109375" style="24" customWidth="1"/>
    <col min="5" max="5" width="18.88671875" style="24" customWidth="1"/>
    <col min="6" max="7" width="16.109375" style="24" customWidth="1"/>
    <col min="8" max="8" width="18.88671875" style="24" customWidth="1"/>
    <col min="9" max="10" width="16.109375" style="17" customWidth="1"/>
    <col min="11" max="11" width="18.88671875" style="17" customWidth="1"/>
    <col min="12" max="16384" width="9" style="17"/>
  </cols>
  <sheetData>
    <row r="1" spans="1:13" ht="21.6" x14ac:dyDescent="0.2">
      <c r="A1" s="249"/>
      <c r="B1" s="472" t="str">
        <f>'結果（千円）'!D4&amp;"　"&amp;'結果（千円）'!E4</f>
        <v>《 分析タイトル 》　島根県内で１２０億円（用地補償費２０億円含む）の公共工事が行なわれた場合</v>
      </c>
      <c r="C1" s="15"/>
      <c r="D1" s="15"/>
      <c r="E1" s="16"/>
      <c r="F1" s="171"/>
      <c r="G1" s="4" ph="1"/>
      <c r="H1" s="222" ph="1"/>
      <c r="I1" s="222"/>
      <c r="J1" s="667" t="s" ph="1">
        <v>396</v>
      </c>
      <c r="K1" s="667"/>
      <c r="L1" s="204"/>
      <c r="M1" s="95"/>
    </row>
    <row r="2" spans="1:13" ht="7.05" customHeight="1" thickBot="1" x14ac:dyDescent="0.25">
      <c r="B2" s="18"/>
      <c r="C2" s="15"/>
      <c r="D2" s="15"/>
      <c r="E2" s="15"/>
      <c r="F2" s="15"/>
      <c r="G2" s="129"/>
      <c r="H2" s="222"/>
      <c r="I2" s="222"/>
      <c r="J2" s="667"/>
      <c r="K2" s="667"/>
      <c r="L2" s="204"/>
      <c r="M2" s="95"/>
    </row>
    <row r="3" spans="1:13" ht="14.1" customHeight="1" x14ac:dyDescent="0.2">
      <c r="B3" s="18"/>
      <c r="C3" s="19" t="s">
        <v>107</v>
      </c>
      <c r="D3" s="15"/>
      <c r="E3" s="55" t="s">
        <v>120</v>
      </c>
      <c r="F3" s="15"/>
      <c r="G3" s="15"/>
      <c r="H3" s="15"/>
      <c r="I3" s="16"/>
      <c r="J3" s="16"/>
      <c r="K3" s="16"/>
      <c r="L3" s="204"/>
      <c r="M3" s="95"/>
    </row>
    <row r="4" spans="1:13" ht="14.1" customHeight="1" thickBot="1" x14ac:dyDescent="0.25">
      <c r="B4" s="18"/>
      <c r="C4" s="130">
        <f>'結果（億円）'!F7</f>
        <v>100</v>
      </c>
      <c r="D4" s="15"/>
      <c r="E4" s="15"/>
      <c r="F4" s="15"/>
      <c r="G4" s="15"/>
      <c r="H4" s="15"/>
      <c r="I4" s="16"/>
      <c r="J4" s="16"/>
      <c r="K4" s="16"/>
      <c r="L4" s="204"/>
      <c r="M4" s="95"/>
    </row>
    <row r="5" spans="1:13" ht="14.1" customHeight="1" x14ac:dyDescent="0.2">
      <c r="B5" s="18"/>
      <c r="C5" s="14" t="s">
        <v>159</v>
      </c>
      <c r="D5" s="33"/>
      <c r="E5" s="15"/>
      <c r="F5" s="15"/>
      <c r="G5" s="15"/>
      <c r="H5" s="15"/>
      <c r="I5" s="16"/>
      <c r="J5" s="16"/>
      <c r="K5" s="16"/>
      <c r="L5" s="204"/>
      <c r="M5" s="95"/>
    </row>
    <row r="6" spans="1:13" ht="14.1" customHeight="1" thickBot="1" x14ac:dyDescent="0.25">
      <c r="B6" s="18"/>
      <c r="C6" s="33" t="s">
        <v>160</v>
      </c>
      <c r="D6" s="15"/>
      <c r="E6" s="15"/>
      <c r="F6" s="15"/>
      <c r="G6" s="15"/>
      <c r="H6" s="15"/>
      <c r="I6" s="16"/>
      <c r="J6" s="16"/>
      <c r="K6" s="16"/>
      <c r="L6" s="239"/>
      <c r="M6" s="16"/>
    </row>
    <row r="7" spans="1:13" ht="12.9" customHeight="1" x14ac:dyDescent="0.2">
      <c r="B7" s="15" t="s">
        <v>166</v>
      </c>
      <c r="C7" s="21" t="s">
        <v>114</v>
      </c>
      <c r="D7" s="22"/>
      <c r="E7" s="23"/>
      <c r="F7" s="15"/>
      <c r="G7" s="15"/>
      <c r="H7" s="15"/>
      <c r="I7" s="16"/>
      <c r="J7" s="15"/>
      <c r="K7" s="16"/>
      <c r="L7" s="239"/>
      <c r="M7" s="16"/>
    </row>
    <row r="8" spans="1:13" ht="12.9" customHeight="1" x14ac:dyDescent="0.2">
      <c r="B8" s="18"/>
      <c r="C8" s="25">
        <f>'結果（億円）'!F8</f>
        <v>100</v>
      </c>
      <c r="D8" s="15"/>
      <c r="E8" s="26"/>
      <c r="F8" s="18"/>
      <c r="G8" s="15"/>
      <c r="H8" s="15"/>
      <c r="I8" s="16"/>
      <c r="J8" s="15"/>
      <c r="K8" s="16"/>
      <c r="L8" s="239"/>
      <c r="M8" s="16"/>
    </row>
    <row r="9" spans="1:13" ht="12.9" customHeight="1" x14ac:dyDescent="0.2">
      <c r="B9" s="18"/>
      <c r="C9" s="27"/>
      <c r="D9" s="28" t="s">
        <v>43</v>
      </c>
      <c r="E9" s="29"/>
      <c r="F9" s="18"/>
      <c r="G9" s="15"/>
      <c r="H9" s="15"/>
      <c r="I9" s="16"/>
      <c r="J9" s="15"/>
      <c r="K9" s="16"/>
      <c r="L9" s="239"/>
    </row>
    <row r="10" spans="1:13" ht="12.9" customHeight="1" x14ac:dyDescent="0.2">
      <c r="B10" s="18"/>
      <c r="C10" s="27"/>
      <c r="D10" s="486">
        <f>'結果（億円）'!H17</f>
        <v>53.436356472084157</v>
      </c>
      <c r="E10" s="26"/>
      <c r="F10" s="18"/>
      <c r="G10" s="15"/>
      <c r="H10" s="15"/>
      <c r="I10" s="16"/>
      <c r="J10" s="15"/>
      <c r="K10" s="16"/>
      <c r="L10" s="239"/>
    </row>
    <row r="11" spans="1:13" ht="12.9" customHeight="1" x14ac:dyDescent="0.15">
      <c r="B11" s="18"/>
      <c r="C11" s="27"/>
      <c r="D11" s="30"/>
      <c r="E11" s="34" t="s">
        <v>44</v>
      </c>
      <c r="F11" s="18"/>
      <c r="G11" s="15"/>
      <c r="H11" s="15"/>
      <c r="I11" s="16"/>
      <c r="J11" s="15"/>
      <c r="K11" s="16"/>
      <c r="L11" s="239"/>
    </row>
    <row r="12" spans="1:13" ht="12.9" customHeight="1" thickBot="1" x14ac:dyDescent="0.2">
      <c r="B12" s="18"/>
      <c r="C12" s="31"/>
      <c r="D12" s="32"/>
      <c r="E12" s="487">
        <f>'結果（億円）'!J17</f>
        <v>26.397360239153649</v>
      </c>
      <c r="F12" s="18"/>
      <c r="G12" s="15"/>
      <c r="H12" s="15"/>
      <c r="I12" s="16"/>
      <c r="J12" s="15"/>
      <c r="K12" s="16"/>
      <c r="L12" s="239"/>
    </row>
    <row r="13" spans="1:13" ht="12.9" customHeight="1" x14ac:dyDescent="0.15">
      <c r="B13" s="18"/>
      <c r="C13" s="33" t="s">
        <v>161</v>
      </c>
      <c r="D13" s="33"/>
      <c r="E13" s="36"/>
      <c r="F13" s="18"/>
      <c r="G13" s="33"/>
      <c r="H13" s="33"/>
      <c r="I13" s="16"/>
      <c r="J13" s="15"/>
      <c r="K13" s="16"/>
      <c r="L13" s="239"/>
    </row>
    <row r="14" spans="1:13" ht="12.9" customHeight="1" thickBot="1" x14ac:dyDescent="0.2">
      <c r="B14" s="18"/>
      <c r="C14" s="33" t="s">
        <v>162</v>
      </c>
      <c r="D14" s="15"/>
      <c r="E14" s="36"/>
      <c r="F14" s="18"/>
      <c r="G14" s="15"/>
      <c r="H14" s="15"/>
      <c r="I14" s="16"/>
      <c r="J14" s="15"/>
      <c r="K14" s="16"/>
      <c r="L14" s="239"/>
    </row>
    <row r="15" spans="1:13" ht="12.9" customHeight="1" x14ac:dyDescent="0.15">
      <c r="B15" s="15"/>
      <c r="C15" s="37" t="s">
        <v>52</v>
      </c>
      <c r="D15" s="15"/>
      <c r="E15" s="36"/>
      <c r="F15" s="18"/>
      <c r="G15" s="15"/>
      <c r="H15" s="15"/>
      <c r="I15" s="16"/>
      <c r="J15" s="15"/>
      <c r="K15" s="16"/>
      <c r="L15" s="239"/>
    </row>
    <row r="16" spans="1:13" ht="12.9" customHeight="1" thickBot="1" x14ac:dyDescent="0.2">
      <c r="B16" s="18"/>
      <c r="C16" s="488">
        <f>計算!F95/100000</f>
        <v>46.563643527915843</v>
      </c>
      <c r="D16" s="15"/>
      <c r="E16" s="36"/>
      <c r="F16" s="18"/>
      <c r="G16" s="15"/>
      <c r="H16" s="15"/>
      <c r="I16" s="16"/>
      <c r="J16" s="15"/>
      <c r="K16" s="16"/>
      <c r="L16" s="239"/>
    </row>
    <row r="17" spans="2:12" ht="12.9" customHeight="1" x14ac:dyDescent="0.15">
      <c r="B17" s="18"/>
      <c r="C17" s="14" t="s">
        <v>159</v>
      </c>
      <c r="D17" s="33"/>
      <c r="E17" s="36"/>
      <c r="F17" s="18"/>
      <c r="G17" s="15"/>
      <c r="H17" s="15"/>
      <c r="I17" s="16"/>
      <c r="J17" s="15"/>
      <c r="K17" s="16"/>
      <c r="L17" s="239"/>
    </row>
    <row r="18" spans="2:12" ht="12.9" customHeight="1" thickBot="1" x14ac:dyDescent="0.2">
      <c r="B18" s="18"/>
      <c r="C18" s="33" t="s">
        <v>163</v>
      </c>
      <c r="D18" s="15"/>
      <c r="E18" s="36"/>
      <c r="F18" s="18"/>
      <c r="G18" s="15"/>
      <c r="H18" s="15"/>
      <c r="I18" s="16"/>
      <c r="J18" s="15"/>
      <c r="K18" s="16"/>
      <c r="L18" s="239"/>
    </row>
    <row r="19" spans="2:12" ht="12.9" customHeight="1" x14ac:dyDescent="0.15">
      <c r="B19" s="18"/>
      <c r="C19" s="37" t="s">
        <v>49</v>
      </c>
      <c r="D19" s="15"/>
      <c r="E19" s="36"/>
      <c r="F19" s="18"/>
      <c r="G19" s="15"/>
      <c r="H19" s="15"/>
      <c r="I19" s="16"/>
      <c r="J19" s="15"/>
      <c r="K19" s="16"/>
      <c r="L19" s="239"/>
    </row>
    <row r="20" spans="2:12" ht="12.9" customHeight="1" thickBot="1" x14ac:dyDescent="0.2">
      <c r="B20" s="18"/>
      <c r="C20" s="488">
        <f>計算!H95/100000</f>
        <v>19.641514560248094</v>
      </c>
      <c r="D20" s="15"/>
      <c r="E20" s="36"/>
      <c r="F20" s="18"/>
      <c r="G20" s="15"/>
      <c r="H20" s="15"/>
      <c r="I20" s="16"/>
      <c r="J20" s="15"/>
      <c r="K20" s="16"/>
      <c r="L20" s="239"/>
    </row>
    <row r="21" spans="2:12" ht="12.9" customHeight="1" x14ac:dyDescent="0.2">
      <c r="B21" s="18"/>
      <c r="C21" s="14" t="s">
        <v>164</v>
      </c>
      <c r="D21" s="163"/>
      <c r="E21" s="15"/>
      <c r="F21" s="18"/>
      <c r="G21" s="14"/>
      <c r="H21" s="15"/>
      <c r="I21" s="16"/>
      <c r="J21" s="15"/>
      <c r="K21" s="16"/>
      <c r="L21" s="239"/>
    </row>
    <row r="22" spans="2:12" ht="12.9" customHeight="1" thickBot="1" x14ac:dyDescent="0.25">
      <c r="B22" s="18"/>
      <c r="C22" s="163" t="s">
        <v>165</v>
      </c>
      <c r="D22" s="15"/>
      <c r="E22" s="15"/>
      <c r="F22" s="18"/>
      <c r="G22" s="15"/>
      <c r="H22" s="15"/>
      <c r="I22" s="16"/>
      <c r="J22" s="15"/>
      <c r="K22" s="16"/>
      <c r="L22" s="239"/>
    </row>
    <row r="23" spans="2:12" ht="12.9" customHeight="1" x14ac:dyDescent="0.2">
      <c r="B23" s="15" t="s">
        <v>341</v>
      </c>
      <c r="C23" s="300" t="s">
        <v>320</v>
      </c>
      <c r="D23" s="22"/>
      <c r="E23" s="23"/>
      <c r="F23" s="18"/>
      <c r="G23" s="15"/>
      <c r="H23" s="15"/>
      <c r="I23" s="16"/>
      <c r="J23" s="15"/>
      <c r="K23" s="16"/>
      <c r="L23" s="239"/>
    </row>
    <row r="24" spans="2:12" ht="12.9" customHeight="1" x14ac:dyDescent="0.2">
      <c r="B24" s="18"/>
      <c r="C24" s="25">
        <f>'結果（億円）'!F18</f>
        <v>24.426297498720047</v>
      </c>
      <c r="D24" s="15"/>
      <c r="E24" s="26"/>
      <c r="F24" s="18"/>
      <c r="G24" s="15"/>
      <c r="H24" s="15"/>
      <c r="I24" s="16"/>
      <c r="J24" s="15"/>
      <c r="K24" s="16"/>
      <c r="L24" s="239"/>
    </row>
    <row r="25" spans="2:12" ht="12.9" customHeight="1" x14ac:dyDescent="0.2">
      <c r="B25" s="18"/>
      <c r="C25" s="27"/>
      <c r="D25" s="28" t="s">
        <v>45</v>
      </c>
      <c r="E25" s="29"/>
      <c r="F25" s="15"/>
      <c r="G25" s="15"/>
      <c r="H25" s="15"/>
      <c r="I25" s="16"/>
      <c r="J25" s="15"/>
      <c r="K25" s="16"/>
      <c r="L25" s="239"/>
    </row>
    <row r="26" spans="2:12" ht="12.9" customHeight="1" x14ac:dyDescent="0.2">
      <c r="B26" s="18"/>
      <c r="C26" s="27"/>
      <c r="D26" s="486">
        <f>'結果（億円）'!H18</f>
        <v>14.405867052388857</v>
      </c>
      <c r="E26" s="26"/>
      <c r="F26" s="15"/>
      <c r="G26" s="15"/>
      <c r="H26" s="15"/>
      <c r="I26" s="16"/>
      <c r="J26" s="15"/>
      <c r="K26" s="16"/>
      <c r="L26" s="239"/>
    </row>
    <row r="27" spans="2:12" ht="12.9" customHeight="1" x14ac:dyDescent="0.15">
      <c r="B27" s="18"/>
      <c r="C27" s="27"/>
      <c r="D27" s="30"/>
      <c r="E27" s="34" t="s">
        <v>46</v>
      </c>
      <c r="F27" s="15"/>
      <c r="G27" s="15"/>
      <c r="H27" s="15"/>
      <c r="I27" s="16"/>
      <c r="J27" s="15"/>
      <c r="K27" s="16"/>
      <c r="L27" s="239"/>
    </row>
    <row r="28" spans="2:12" ht="12.9" customHeight="1" thickBot="1" x14ac:dyDescent="0.2">
      <c r="B28" s="18"/>
      <c r="C28" s="31"/>
      <c r="D28" s="32"/>
      <c r="E28" s="487">
        <f>'結果（億円）'!J18</f>
        <v>6.2304606386881192</v>
      </c>
      <c r="F28" s="33" t="s">
        <v>252</v>
      </c>
      <c r="G28" s="15"/>
      <c r="H28" s="15"/>
      <c r="I28" s="16"/>
      <c r="J28" s="15"/>
      <c r="K28" s="16"/>
      <c r="L28" s="239"/>
    </row>
    <row r="29" spans="2:12" ht="12.9" customHeight="1" x14ac:dyDescent="0.2">
      <c r="B29" s="18"/>
      <c r="C29" s="15"/>
      <c r="D29" s="15"/>
      <c r="E29" s="15"/>
      <c r="F29" s="525">
        <f>入力!L42</f>
        <v>0.68126317790605229</v>
      </c>
      <c r="G29" s="526" t="str">
        <f>IF(入力!K42="その他",入力!P46,"〔"&amp;入力!K42&amp;"〕")</f>
        <v>〔平成２７年平均〕</v>
      </c>
      <c r="H29" s="15"/>
      <c r="I29" s="16"/>
      <c r="J29" s="15"/>
      <c r="K29" s="16"/>
      <c r="L29" s="239"/>
    </row>
    <row r="30" spans="2:12" ht="12.9" customHeight="1" thickBot="1" x14ac:dyDescent="0.25">
      <c r="B30" s="18"/>
      <c r="C30" s="15"/>
      <c r="D30" s="15"/>
      <c r="E30" s="15"/>
      <c r="F30" s="33" t="s">
        <v>168</v>
      </c>
      <c r="G30" s="15"/>
      <c r="H30" s="15"/>
      <c r="I30" s="16"/>
      <c r="J30" s="15"/>
      <c r="K30" s="16"/>
      <c r="L30" s="239"/>
    </row>
    <row r="31" spans="2:12" ht="12.9" customHeight="1" x14ac:dyDescent="0.2">
      <c r="B31" s="18"/>
      <c r="C31" s="15"/>
      <c r="D31" s="15"/>
      <c r="E31" s="16"/>
      <c r="F31" s="19" t="s">
        <v>47</v>
      </c>
      <c r="G31" s="15"/>
      <c r="H31" s="15"/>
      <c r="I31" s="16"/>
      <c r="J31" s="15"/>
      <c r="K31" s="16"/>
      <c r="L31" s="239"/>
    </row>
    <row r="32" spans="2:12" ht="12.9" customHeight="1" thickBot="1" x14ac:dyDescent="0.25">
      <c r="B32" s="18"/>
      <c r="C32" s="15"/>
      <c r="D32" s="15"/>
      <c r="E32" s="16"/>
      <c r="F32" s="489">
        <f>計算!H188/100000</f>
        <v>22.228132939387923</v>
      </c>
      <c r="G32" s="15"/>
      <c r="H32" s="15"/>
      <c r="I32" s="16"/>
      <c r="J32" s="15"/>
      <c r="K32" s="16"/>
      <c r="L32" s="239"/>
    </row>
    <row r="33" spans="2:12" ht="12.9" customHeight="1" x14ac:dyDescent="0.2">
      <c r="B33" s="18"/>
      <c r="C33" s="15"/>
      <c r="D33" s="15"/>
      <c r="E33" s="16"/>
      <c r="F33" s="33" t="s">
        <v>169</v>
      </c>
      <c r="G33" s="15"/>
      <c r="H33" s="15"/>
      <c r="I33" s="16"/>
      <c r="J33" s="15"/>
      <c r="K33" s="16"/>
      <c r="L33" s="239"/>
    </row>
    <row r="34" spans="2:12" ht="12.9" customHeight="1" thickBot="1" x14ac:dyDescent="0.25">
      <c r="B34" s="18"/>
      <c r="C34" s="15"/>
      <c r="D34" s="15"/>
      <c r="E34" s="15"/>
      <c r="F34" s="33" t="s">
        <v>170</v>
      </c>
      <c r="G34" s="15"/>
      <c r="H34" s="15"/>
      <c r="I34" s="16"/>
      <c r="J34" s="163" t="s">
        <v>122</v>
      </c>
      <c r="K34" s="16"/>
      <c r="L34" s="239"/>
    </row>
    <row r="35" spans="2:12" ht="12.9" customHeight="1" x14ac:dyDescent="0.2">
      <c r="B35" s="15" t="s">
        <v>342</v>
      </c>
      <c r="C35" s="15"/>
      <c r="D35" s="15"/>
      <c r="E35" s="16"/>
      <c r="F35" s="300" t="s">
        <v>321</v>
      </c>
      <c r="G35" s="22"/>
      <c r="H35" s="23"/>
      <c r="I35" s="16"/>
      <c r="J35" s="163" t="s">
        <v>171</v>
      </c>
      <c r="K35" s="16"/>
      <c r="L35" s="239"/>
    </row>
    <row r="36" spans="2:12" ht="12.9" customHeight="1" x14ac:dyDescent="0.2">
      <c r="B36" s="18"/>
      <c r="C36" s="15"/>
      <c r="D36" s="15"/>
      <c r="E36" s="16"/>
      <c r="F36" s="25">
        <f>'結果（億円）'!F19</f>
        <v>16.942612800844444</v>
      </c>
      <c r="G36" s="15"/>
      <c r="H36" s="26"/>
      <c r="I36" s="18"/>
      <c r="J36" s="33" t="s">
        <v>172</v>
      </c>
      <c r="K36" s="16"/>
      <c r="L36" s="239"/>
    </row>
    <row r="37" spans="2:12" ht="12.9" customHeight="1" thickBot="1" x14ac:dyDescent="0.25">
      <c r="B37" s="18"/>
      <c r="C37" s="15"/>
      <c r="D37" s="15"/>
      <c r="E37" s="15"/>
      <c r="F37" s="27"/>
      <c r="G37" s="28" t="s">
        <v>48</v>
      </c>
      <c r="H37" s="29"/>
      <c r="I37" s="16"/>
      <c r="J37" s="33"/>
      <c r="K37" s="16"/>
      <c r="L37" s="239"/>
    </row>
    <row r="38" spans="2:12" ht="12.9" customHeight="1" x14ac:dyDescent="0.2">
      <c r="B38" s="18"/>
      <c r="C38" s="15"/>
      <c r="D38" s="15"/>
      <c r="E38" s="15"/>
      <c r="F38" s="27"/>
      <c r="G38" s="486">
        <f>'結果（億円）'!H19</f>
        <v>11.780353996459</v>
      </c>
      <c r="H38" s="26"/>
      <c r="I38" s="16"/>
      <c r="J38" s="37" t="s">
        <v>53</v>
      </c>
      <c r="K38" s="16"/>
      <c r="L38" s="239"/>
    </row>
    <row r="39" spans="2:12" ht="12.9" customHeight="1" thickBot="1" x14ac:dyDescent="0.2">
      <c r="B39" s="18"/>
      <c r="C39" s="15"/>
      <c r="D39" s="15"/>
      <c r="E39" s="15"/>
      <c r="F39" s="27"/>
      <c r="G39" s="30"/>
      <c r="H39" s="34" t="s">
        <v>245</v>
      </c>
      <c r="I39" s="16"/>
      <c r="J39" s="491">
        <f>'結果（億円）'!L17</f>
        <v>1021.0811930982064</v>
      </c>
      <c r="K39" s="16"/>
      <c r="L39" s="239"/>
    </row>
    <row r="40" spans="2:12" ht="12.9" customHeight="1" thickBot="1" x14ac:dyDescent="0.25">
      <c r="B40" s="18"/>
      <c r="C40" s="15"/>
      <c r="D40" s="15"/>
      <c r="E40" s="15"/>
      <c r="F40" s="31"/>
      <c r="G40" s="32"/>
      <c r="H40" s="490">
        <f>'結果（億円）'!J19</f>
        <v>4.0932213170705491</v>
      </c>
      <c r="I40" s="16"/>
      <c r="J40" s="16"/>
      <c r="K40" s="16"/>
      <c r="L40" s="239"/>
    </row>
    <row r="41" spans="2:12" ht="6" customHeight="1" x14ac:dyDescent="0.2">
      <c r="B41" s="18"/>
      <c r="C41" s="15"/>
      <c r="D41" s="15"/>
      <c r="E41" s="15"/>
      <c r="F41" s="15"/>
      <c r="G41" s="15"/>
      <c r="H41" s="15"/>
      <c r="I41" s="16"/>
      <c r="J41" s="16"/>
      <c r="K41" s="16"/>
      <c r="L41" s="239"/>
    </row>
    <row r="42" spans="2:12" ht="14.1" customHeight="1" thickBot="1" x14ac:dyDescent="0.25">
      <c r="B42" s="15" t="s">
        <v>167</v>
      </c>
      <c r="C42" s="15"/>
      <c r="D42" s="15"/>
      <c r="E42" s="15"/>
      <c r="F42" s="15"/>
      <c r="G42" s="15"/>
      <c r="H42" s="15"/>
      <c r="I42" s="16"/>
      <c r="J42" s="16"/>
      <c r="K42" s="15" t="str">
        <f>E3</f>
        <v>（ 単位：億円 ）</v>
      </c>
      <c r="L42" s="239"/>
    </row>
    <row r="43" spans="2:12" ht="13.5" customHeight="1" x14ac:dyDescent="0.2">
      <c r="B43" s="167" t="str">
        <f>C3</f>
        <v>最終需要額①</v>
      </c>
      <c r="C43" s="665" t="s">
        <v>8</v>
      </c>
      <c r="D43" s="666"/>
      <c r="E43" s="666"/>
      <c r="F43" s="22"/>
      <c r="G43" s="22"/>
      <c r="H43" s="22"/>
      <c r="I43" s="40"/>
      <c r="J43" s="40"/>
      <c r="K43" s="173"/>
    </row>
    <row r="44" spans="2:12" ht="6.75" customHeight="1" thickBot="1" x14ac:dyDescent="0.25">
      <c r="B44" s="41"/>
      <c r="C44" s="45"/>
      <c r="D44" s="42"/>
      <c r="E44" s="44"/>
      <c r="F44" s="15"/>
      <c r="G44" s="15"/>
      <c r="H44" s="15"/>
      <c r="I44" s="16"/>
      <c r="J44" s="16"/>
      <c r="K44" s="174"/>
    </row>
    <row r="45" spans="2:12" s="24" customFormat="1" ht="13.5" customHeight="1" x14ac:dyDescent="0.2">
      <c r="B45" s="41"/>
      <c r="C45" s="41" t="s">
        <v>108</v>
      </c>
      <c r="D45" s="43" t="s">
        <v>42</v>
      </c>
      <c r="E45" s="39" t="s">
        <v>177</v>
      </c>
      <c r="F45" s="665" t="s">
        <v>109</v>
      </c>
      <c r="G45" s="666"/>
      <c r="H45" s="666"/>
      <c r="I45" s="22"/>
      <c r="J45" s="22"/>
      <c r="K45" s="23"/>
    </row>
    <row r="46" spans="2:12" s="24" customFormat="1" ht="5.25" customHeight="1" thickBot="1" x14ac:dyDescent="0.25">
      <c r="B46" s="41"/>
      <c r="C46" s="41"/>
      <c r="D46" s="43"/>
      <c r="E46" s="39"/>
      <c r="F46" s="45"/>
      <c r="G46" s="42"/>
      <c r="H46" s="44"/>
      <c r="I46" s="15"/>
      <c r="J46" s="15"/>
      <c r="K46" s="26"/>
    </row>
    <row r="47" spans="2:12" s="24" customFormat="1" ht="13.5" customHeight="1" x14ac:dyDescent="0.2">
      <c r="B47" s="41"/>
      <c r="C47" s="41"/>
      <c r="D47" s="43" t="s">
        <v>322</v>
      </c>
      <c r="E47" s="466" t="s">
        <v>323</v>
      </c>
      <c r="F47" s="41" t="s">
        <v>110</v>
      </c>
      <c r="G47" s="43" t="s">
        <v>42</v>
      </c>
      <c r="H47" s="39" t="s">
        <v>176</v>
      </c>
      <c r="I47" s="662" t="s">
        <v>111</v>
      </c>
      <c r="J47" s="663"/>
      <c r="K47" s="664"/>
    </row>
    <row r="48" spans="2:12" s="134" customFormat="1" ht="13.5" customHeight="1" x14ac:dyDescent="0.2">
      <c r="B48" s="175">
        <f>C4</f>
        <v>100</v>
      </c>
      <c r="C48" s="131">
        <f>C8</f>
        <v>100</v>
      </c>
      <c r="D48" s="492">
        <f>C8+C24</f>
        <v>124.42629749872005</v>
      </c>
      <c r="E48" s="493">
        <f>C8+C24+F36</f>
        <v>141.3689102995645</v>
      </c>
      <c r="F48" s="132"/>
      <c r="G48" s="133" t="s">
        <v>324</v>
      </c>
      <c r="H48" s="184" t="s">
        <v>325</v>
      </c>
      <c r="I48" s="132" t="s">
        <v>112</v>
      </c>
      <c r="J48" s="133" t="s">
        <v>42</v>
      </c>
      <c r="K48" s="176" t="s">
        <v>175</v>
      </c>
    </row>
    <row r="49" spans="2:12" s="134" customFormat="1" ht="13.5" customHeight="1" x14ac:dyDescent="0.2">
      <c r="B49" s="135"/>
      <c r="C49" s="135"/>
      <c r="D49" s="136"/>
      <c r="E49" s="137"/>
      <c r="F49" s="131">
        <f>D10</f>
        <v>53.436356472084157</v>
      </c>
      <c r="G49" s="492">
        <f>D10+D26</f>
        <v>67.842223524473013</v>
      </c>
      <c r="H49" s="494">
        <f>D10+D26+G38</f>
        <v>79.622577520932012</v>
      </c>
      <c r="I49" s="132"/>
      <c r="J49" s="133" t="s">
        <v>326</v>
      </c>
      <c r="K49" s="185" t="s">
        <v>327</v>
      </c>
    </row>
    <row r="50" spans="2:12" s="134" customFormat="1" ht="12.6" thickBot="1" x14ac:dyDescent="0.25">
      <c r="B50" s="138"/>
      <c r="C50" s="138"/>
      <c r="D50" s="139"/>
      <c r="E50" s="140"/>
      <c r="F50" s="138"/>
      <c r="G50" s="139"/>
      <c r="H50" s="140"/>
      <c r="I50" s="495">
        <f>E12</f>
        <v>26.397360239153649</v>
      </c>
      <c r="J50" s="496">
        <f>E12+E28</f>
        <v>32.627820877841771</v>
      </c>
      <c r="K50" s="497">
        <f>E12+E28+H40</f>
        <v>36.721042194912322</v>
      </c>
    </row>
    <row r="51" spans="2:12" ht="20.100000000000001" customHeight="1" x14ac:dyDescent="0.2">
      <c r="B51" s="241" t="s">
        <v>173</v>
      </c>
      <c r="C51" s="498">
        <f>IF(B48=0,0,E48/B48)</f>
        <v>1.4136891029956451</v>
      </c>
      <c r="D51" s="172" t="s">
        <v>250</v>
      </c>
      <c r="E51" s="22"/>
      <c r="F51" s="22"/>
      <c r="G51" s="22"/>
      <c r="H51" s="22"/>
      <c r="I51" s="40"/>
      <c r="J51" s="40"/>
      <c r="K51" s="40"/>
      <c r="L51" s="239"/>
    </row>
    <row r="52" spans="2:12" x14ac:dyDescent="0.2">
      <c r="B52" s="242"/>
      <c r="C52" s="243"/>
      <c r="D52" s="243"/>
      <c r="E52" s="243"/>
      <c r="F52" s="243"/>
      <c r="G52" s="243"/>
      <c r="H52" s="243"/>
      <c r="I52" s="244"/>
      <c r="J52" s="244"/>
      <c r="K52" s="244"/>
    </row>
    <row r="53" spans="2:12" x14ac:dyDescent="0.2">
      <c r="B53" s="18"/>
      <c r="C53" s="15"/>
      <c r="D53" s="15"/>
      <c r="E53" s="15"/>
      <c r="F53" s="15"/>
      <c r="G53" s="15"/>
      <c r="H53" s="15"/>
      <c r="I53" s="16"/>
      <c r="J53" s="16"/>
      <c r="K53" s="16"/>
    </row>
    <row r="54" spans="2:12" x14ac:dyDescent="0.2">
      <c r="B54" s="18"/>
      <c r="C54" s="15"/>
      <c r="D54" s="15"/>
      <c r="E54" s="15"/>
      <c r="F54" s="15"/>
      <c r="G54" s="15"/>
      <c r="H54" s="15"/>
      <c r="I54" s="16"/>
      <c r="J54" s="16"/>
      <c r="K54" s="16"/>
    </row>
    <row r="55" spans="2:12" x14ac:dyDescent="0.2">
      <c r="B55" s="18"/>
      <c r="C55" s="15"/>
      <c r="D55" s="15"/>
      <c r="E55" s="15"/>
      <c r="F55" s="15"/>
      <c r="G55" s="15"/>
      <c r="H55" s="15"/>
      <c r="I55" s="16"/>
      <c r="J55" s="16"/>
      <c r="K55" s="16"/>
    </row>
    <row r="56" spans="2:12" x14ac:dyDescent="0.2">
      <c r="B56" s="18"/>
      <c r="C56" s="15"/>
      <c r="D56" s="15"/>
      <c r="E56" s="15"/>
      <c r="F56" s="15"/>
      <c r="G56" s="15"/>
      <c r="H56" s="15"/>
      <c r="I56" s="16"/>
      <c r="J56" s="16"/>
      <c r="K56" s="16"/>
    </row>
    <row r="57" spans="2:12" x14ac:dyDescent="0.2">
      <c r="B57" s="18"/>
      <c r="C57" s="15"/>
      <c r="D57" s="15"/>
      <c r="E57" s="15"/>
      <c r="F57" s="15"/>
      <c r="G57" s="15"/>
      <c r="H57" s="15"/>
      <c r="I57" s="16"/>
      <c r="J57" s="16"/>
      <c r="K57" s="16"/>
    </row>
  </sheetData>
  <sheetProtection sheet="1" selectLockedCells="1"/>
  <mergeCells count="4">
    <mergeCell ref="I47:K47"/>
    <mergeCell ref="C43:E43"/>
    <mergeCell ref="F45:H45"/>
    <mergeCell ref="J1:K2"/>
  </mergeCells>
  <phoneticPr fontId="2"/>
  <printOptions horizontalCentered="1"/>
  <pageMargins left="0.19685039370078741" right="0.19685039370078741" top="0.70866141732283472" bottom="0.19685039370078741" header="0.47244094488188981" footer="0.23622047244094491"/>
  <pageSetup paperSize="9" scale="85" orientation="landscape"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M57"/>
  <sheetViews>
    <sheetView showGridLines="0" topLeftCell="B1" zoomScale="90" zoomScaleNormal="90" zoomScaleSheetLayoutView="85" workbookViewId="0"/>
  </sheetViews>
  <sheetFormatPr defaultColWidth="9" defaultRowHeight="10.8" x14ac:dyDescent="0.2"/>
  <cols>
    <col min="1" max="1" width="0.5546875" style="53" hidden="1" customWidth="1"/>
    <col min="2" max="2" width="16.109375" style="59" customWidth="1"/>
    <col min="3" max="4" width="16.109375" style="54" customWidth="1"/>
    <col min="5" max="5" width="18.88671875" style="54" customWidth="1"/>
    <col min="6" max="7" width="16.109375" style="54" customWidth="1"/>
    <col min="8" max="8" width="18.88671875" style="54" customWidth="1"/>
    <col min="9" max="10" width="16.109375" style="53" customWidth="1"/>
    <col min="11" max="11" width="18.88671875" style="53" customWidth="1"/>
    <col min="12" max="16384" width="9" style="53"/>
  </cols>
  <sheetData>
    <row r="1" spans="1:13" ht="19.5" customHeight="1" x14ac:dyDescent="0.15">
      <c r="A1" s="248"/>
      <c r="B1" s="473" t="str">
        <f>'結果（千円）'!D4&amp;"　"&amp;'結果（千円）'!E4</f>
        <v>《 分析タイトル 》　島根県内で１２０億円（用地補償費２０億円含む）の公共工事が行なわれた場合</v>
      </c>
      <c r="C1" s="52"/>
      <c r="D1" s="52"/>
      <c r="E1" s="74"/>
      <c r="F1" s="177"/>
      <c r="G1" s="4" ph="1"/>
      <c r="H1" s="52"/>
      <c r="I1" s="74"/>
      <c r="J1" s="667" t="s" ph="1">
        <v>396</v>
      </c>
      <c r="K1" s="667"/>
      <c r="L1" s="204"/>
      <c r="M1" s="95"/>
    </row>
    <row r="2" spans="1:13" ht="7.05" customHeight="1" thickBot="1" x14ac:dyDescent="0.25">
      <c r="B2" s="55"/>
      <c r="C2" s="52"/>
      <c r="D2" s="52"/>
      <c r="E2" s="52"/>
      <c r="F2" s="52"/>
      <c r="G2" s="141"/>
      <c r="H2" s="56"/>
      <c r="I2" s="74"/>
      <c r="J2" s="667"/>
      <c r="K2" s="667"/>
      <c r="L2" s="204"/>
      <c r="M2" s="95"/>
    </row>
    <row r="3" spans="1:13" ht="14.1" customHeight="1" x14ac:dyDescent="0.2">
      <c r="B3" s="55"/>
      <c r="C3" s="57" t="s">
        <v>107</v>
      </c>
      <c r="D3" s="52"/>
      <c r="E3" s="55" t="s">
        <v>174</v>
      </c>
      <c r="F3" s="52"/>
      <c r="G3" s="52"/>
      <c r="H3" s="52"/>
      <c r="I3" s="74"/>
      <c r="J3" s="74"/>
      <c r="K3" s="74"/>
      <c r="L3" s="204"/>
      <c r="M3" s="95"/>
    </row>
    <row r="4" spans="1:13" ht="14.1" customHeight="1" thickBot="1" x14ac:dyDescent="0.25">
      <c r="B4" s="55"/>
      <c r="C4" s="58">
        <f>'結果（千円）'!F7</f>
        <v>10000000</v>
      </c>
      <c r="D4" s="52"/>
      <c r="E4" s="52"/>
      <c r="F4" s="52"/>
      <c r="G4" s="52"/>
      <c r="H4" s="52"/>
      <c r="I4" s="74"/>
      <c r="J4" s="74"/>
      <c r="K4" s="74"/>
      <c r="L4" s="204"/>
      <c r="M4" s="95"/>
    </row>
    <row r="5" spans="1:13" ht="14.1" customHeight="1" x14ac:dyDescent="0.2">
      <c r="B5" s="55"/>
      <c r="C5" s="14" t="s">
        <v>159</v>
      </c>
      <c r="D5" s="33"/>
      <c r="E5" s="52"/>
      <c r="F5" s="52"/>
      <c r="G5" s="52"/>
      <c r="H5" s="52"/>
      <c r="I5" s="74"/>
      <c r="J5" s="74"/>
      <c r="K5" s="74"/>
      <c r="L5" s="204"/>
      <c r="M5" s="95"/>
    </row>
    <row r="6" spans="1:13" ht="14.1" customHeight="1" thickBot="1" x14ac:dyDescent="0.25">
      <c r="B6" s="55"/>
      <c r="C6" s="33" t="s">
        <v>160</v>
      </c>
      <c r="D6" s="52"/>
      <c r="E6" s="52"/>
      <c r="F6" s="52"/>
      <c r="G6" s="52"/>
      <c r="H6" s="52"/>
      <c r="I6" s="74"/>
      <c r="J6" s="74"/>
      <c r="K6" s="74"/>
      <c r="L6" s="239"/>
      <c r="M6" s="16"/>
    </row>
    <row r="7" spans="1:13" ht="12.9" customHeight="1" x14ac:dyDescent="0.2">
      <c r="B7" s="52" t="s">
        <v>166</v>
      </c>
      <c r="C7" s="60" t="s">
        <v>114</v>
      </c>
      <c r="D7" s="61"/>
      <c r="E7" s="62"/>
      <c r="F7" s="15"/>
      <c r="G7" s="15"/>
      <c r="H7" s="15"/>
      <c r="I7" s="16"/>
      <c r="J7" s="15"/>
      <c r="K7" s="74"/>
      <c r="L7" s="239"/>
      <c r="M7" s="16"/>
    </row>
    <row r="8" spans="1:13" ht="12.9" customHeight="1" x14ac:dyDescent="0.2">
      <c r="B8" s="55"/>
      <c r="C8" s="63">
        <f>'結果（千円）'!F8</f>
        <v>10000000</v>
      </c>
      <c r="D8" s="52"/>
      <c r="E8" s="64"/>
      <c r="F8" s="18"/>
      <c r="G8" s="15"/>
      <c r="H8" s="15"/>
      <c r="I8" s="16"/>
      <c r="J8" s="15"/>
      <c r="K8" s="74"/>
      <c r="L8" s="239"/>
      <c r="M8" s="16"/>
    </row>
    <row r="9" spans="1:13" ht="12.9" customHeight="1" x14ac:dyDescent="0.2">
      <c r="B9" s="55"/>
      <c r="C9" s="65"/>
      <c r="D9" s="66" t="s">
        <v>43</v>
      </c>
      <c r="E9" s="67"/>
      <c r="F9" s="18"/>
      <c r="G9" s="15"/>
      <c r="H9" s="15"/>
      <c r="I9" s="16"/>
      <c r="J9" s="15"/>
      <c r="K9" s="74"/>
      <c r="L9" s="240"/>
    </row>
    <row r="10" spans="1:13" ht="12.9" customHeight="1" x14ac:dyDescent="0.2">
      <c r="B10" s="55"/>
      <c r="C10" s="65"/>
      <c r="D10" s="499">
        <f>'結果（千円）'!H17</f>
        <v>5343635.6472084159</v>
      </c>
      <c r="E10" s="64"/>
      <c r="F10" s="18"/>
      <c r="G10" s="15"/>
      <c r="H10" s="15"/>
      <c r="I10" s="16"/>
      <c r="J10" s="15"/>
      <c r="K10" s="74"/>
      <c r="L10" s="240"/>
    </row>
    <row r="11" spans="1:13" ht="12.9" customHeight="1" x14ac:dyDescent="0.15">
      <c r="B11" s="55"/>
      <c r="C11" s="65"/>
      <c r="D11" s="68"/>
      <c r="E11" s="69" t="s">
        <v>44</v>
      </c>
      <c r="F11" s="18"/>
      <c r="G11" s="15"/>
      <c r="H11" s="15"/>
      <c r="I11" s="16"/>
      <c r="J11" s="15"/>
      <c r="K11" s="74"/>
      <c r="L11" s="240"/>
    </row>
    <row r="12" spans="1:13" ht="12.9" customHeight="1" thickBot="1" x14ac:dyDescent="0.2">
      <c r="B12" s="55"/>
      <c r="C12" s="70"/>
      <c r="D12" s="71"/>
      <c r="E12" s="500">
        <f>'結果（千円）'!J17</f>
        <v>2639736.0239153649</v>
      </c>
      <c r="F12" s="18"/>
      <c r="G12" s="15"/>
      <c r="H12" s="15"/>
      <c r="I12" s="16"/>
      <c r="J12" s="15"/>
      <c r="K12" s="74"/>
      <c r="L12" s="240"/>
    </row>
    <row r="13" spans="1:13" ht="12.9" customHeight="1" x14ac:dyDescent="0.15">
      <c r="B13" s="55"/>
      <c r="C13" s="33" t="s">
        <v>161</v>
      </c>
      <c r="D13" s="33"/>
      <c r="E13" s="72"/>
      <c r="F13" s="18"/>
      <c r="G13" s="33"/>
      <c r="H13" s="33"/>
      <c r="I13" s="16"/>
      <c r="J13" s="15"/>
      <c r="K13" s="74"/>
      <c r="L13" s="240"/>
    </row>
    <row r="14" spans="1:13" ht="12.9" customHeight="1" thickBot="1" x14ac:dyDescent="0.2">
      <c r="B14" s="55"/>
      <c r="C14" s="33" t="s">
        <v>162</v>
      </c>
      <c r="D14" s="52"/>
      <c r="E14" s="72"/>
      <c r="F14" s="18"/>
      <c r="G14" s="15"/>
      <c r="H14" s="15"/>
      <c r="I14" s="16"/>
      <c r="J14" s="15"/>
      <c r="K14" s="74"/>
      <c r="L14" s="240"/>
    </row>
    <row r="15" spans="1:13" ht="12.9" customHeight="1" x14ac:dyDescent="0.15">
      <c r="B15" s="52"/>
      <c r="C15" s="73" t="s">
        <v>52</v>
      </c>
      <c r="D15" s="52"/>
      <c r="E15" s="72"/>
      <c r="F15" s="18"/>
      <c r="G15" s="15"/>
      <c r="H15" s="15"/>
      <c r="I15" s="16"/>
      <c r="J15" s="15"/>
      <c r="K15" s="74"/>
      <c r="L15" s="240"/>
    </row>
    <row r="16" spans="1:13" ht="12.9" customHeight="1" thickBot="1" x14ac:dyDescent="0.2">
      <c r="B16" s="55"/>
      <c r="C16" s="501">
        <f>計算!F95</f>
        <v>4656364.3527915841</v>
      </c>
      <c r="D16" s="52"/>
      <c r="E16" s="72"/>
      <c r="F16" s="18"/>
      <c r="G16" s="15"/>
      <c r="H16" s="15"/>
      <c r="I16" s="16"/>
      <c r="J16" s="15"/>
      <c r="K16" s="74"/>
      <c r="L16" s="240"/>
    </row>
    <row r="17" spans="2:12" ht="12.9" customHeight="1" x14ac:dyDescent="0.15">
      <c r="B17" s="55"/>
      <c r="C17" s="14" t="s">
        <v>159</v>
      </c>
      <c r="D17" s="56"/>
      <c r="E17" s="72"/>
      <c r="F17" s="18"/>
      <c r="G17" s="15"/>
      <c r="H17" s="15"/>
      <c r="I17" s="16"/>
      <c r="J17" s="15"/>
      <c r="K17" s="74"/>
      <c r="L17" s="240"/>
    </row>
    <row r="18" spans="2:12" ht="12.9" customHeight="1" thickBot="1" x14ac:dyDescent="0.2">
      <c r="B18" s="55"/>
      <c r="C18" s="33" t="s">
        <v>163</v>
      </c>
      <c r="D18" s="52"/>
      <c r="E18" s="72"/>
      <c r="F18" s="18"/>
      <c r="G18" s="15"/>
      <c r="H18" s="15"/>
      <c r="I18" s="16"/>
      <c r="J18" s="15"/>
      <c r="K18" s="74"/>
      <c r="L18" s="240"/>
    </row>
    <row r="19" spans="2:12" ht="12.9" customHeight="1" x14ac:dyDescent="0.15">
      <c r="B19" s="55"/>
      <c r="C19" s="73" t="s">
        <v>49</v>
      </c>
      <c r="D19" s="52"/>
      <c r="E19" s="72"/>
      <c r="F19" s="18"/>
      <c r="G19" s="15"/>
      <c r="H19" s="15"/>
      <c r="I19" s="16"/>
      <c r="J19" s="15"/>
      <c r="K19" s="74"/>
      <c r="L19" s="240"/>
    </row>
    <row r="20" spans="2:12" ht="12.9" customHeight="1" thickBot="1" x14ac:dyDescent="0.2">
      <c r="B20" s="55"/>
      <c r="C20" s="501">
        <f>計算!H95</f>
        <v>1964151.4560248095</v>
      </c>
      <c r="D20" s="52"/>
      <c r="E20" s="72"/>
      <c r="F20" s="18"/>
      <c r="G20" s="15"/>
      <c r="H20" s="15"/>
      <c r="I20" s="16"/>
      <c r="J20" s="15"/>
      <c r="K20" s="74"/>
      <c r="L20" s="240"/>
    </row>
    <row r="21" spans="2:12" ht="12.9" customHeight="1" x14ac:dyDescent="0.2">
      <c r="B21" s="55"/>
      <c r="C21" s="14" t="s">
        <v>164</v>
      </c>
      <c r="D21" s="163"/>
      <c r="E21" s="52"/>
      <c r="F21" s="18"/>
      <c r="G21" s="14"/>
      <c r="H21" s="15"/>
      <c r="I21" s="16"/>
      <c r="J21" s="15"/>
      <c r="K21" s="74"/>
      <c r="L21" s="240"/>
    </row>
    <row r="22" spans="2:12" ht="12.9" customHeight="1" thickBot="1" x14ac:dyDescent="0.25">
      <c r="B22" s="55"/>
      <c r="C22" s="163" t="s">
        <v>165</v>
      </c>
      <c r="D22" s="52"/>
      <c r="E22" s="52"/>
      <c r="F22" s="18"/>
      <c r="G22" s="15"/>
      <c r="H22" s="15"/>
      <c r="I22" s="16"/>
      <c r="J22" s="15"/>
      <c r="K22" s="74"/>
      <c r="L22" s="240"/>
    </row>
    <row r="23" spans="2:12" ht="12.9" customHeight="1" x14ac:dyDescent="0.2">
      <c r="B23" s="52" t="s">
        <v>341</v>
      </c>
      <c r="C23" s="301" t="s">
        <v>320</v>
      </c>
      <c r="D23" s="61"/>
      <c r="E23" s="62"/>
      <c r="F23" s="18"/>
      <c r="G23" s="15"/>
      <c r="H23" s="15"/>
      <c r="I23" s="16"/>
      <c r="J23" s="15"/>
      <c r="K23" s="74"/>
      <c r="L23" s="240"/>
    </row>
    <row r="24" spans="2:12" ht="12.9" customHeight="1" x14ac:dyDescent="0.2">
      <c r="B24" s="55"/>
      <c r="C24" s="63">
        <f>'結果（千円）'!F18</f>
        <v>2442629.7498720046</v>
      </c>
      <c r="D24" s="52"/>
      <c r="E24" s="64"/>
      <c r="F24" s="18"/>
      <c r="G24" s="15"/>
      <c r="H24" s="15"/>
      <c r="I24" s="16"/>
      <c r="J24" s="15"/>
      <c r="K24" s="74"/>
      <c r="L24" s="240"/>
    </row>
    <row r="25" spans="2:12" ht="12.9" customHeight="1" x14ac:dyDescent="0.2">
      <c r="B25" s="55"/>
      <c r="C25" s="65"/>
      <c r="D25" s="66" t="s">
        <v>45</v>
      </c>
      <c r="E25" s="67"/>
      <c r="F25" s="15"/>
      <c r="G25" s="15"/>
      <c r="H25" s="15"/>
      <c r="I25" s="16"/>
      <c r="J25" s="15"/>
      <c r="K25" s="74"/>
      <c r="L25" s="240"/>
    </row>
    <row r="26" spans="2:12" ht="12.9" customHeight="1" x14ac:dyDescent="0.2">
      <c r="B26" s="55"/>
      <c r="C26" s="65"/>
      <c r="D26" s="499">
        <f>'結果（千円）'!H18</f>
        <v>1440586.7052388857</v>
      </c>
      <c r="E26" s="64"/>
      <c r="F26" s="15"/>
      <c r="G26" s="15"/>
      <c r="H26" s="15"/>
      <c r="I26" s="16"/>
      <c r="J26" s="15"/>
      <c r="K26" s="74"/>
      <c r="L26" s="240"/>
    </row>
    <row r="27" spans="2:12" ht="12.9" customHeight="1" x14ac:dyDescent="0.15">
      <c r="B27" s="55"/>
      <c r="C27" s="65"/>
      <c r="D27" s="68"/>
      <c r="E27" s="69" t="s">
        <v>46</v>
      </c>
      <c r="F27" s="15"/>
      <c r="G27" s="15"/>
      <c r="H27" s="15"/>
      <c r="I27" s="16"/>
      <c r="J27" s="15"/>
      <c r="K27" s="74"/>
      <c r="L27" s="240"/>
    </row>
    <row r="28" spans="2:12" ht="12.9" customHeight="1" thickBot="1" x14ac:dyDescent="0.2">
      <c r="B28" s="55"/>
      <c r="C28" s="70"/>
      <c r="D28" s="71"/>
      <c r="E28" s="500">
        <f>'結果（千円）'!J18</f>
        <v>623046.06386881194</v>
      </c>
      <c r="F28" s="33" t="s">
        <v>252</v>
      </c>
      <c r="G28" s="15"/>
      <c r="H28" s="15"/>
      <c r="I28" s="16"/>
      <c r="J28" s="15"/>
      <c r="K28" s="74"/>
      <c r="L28" s="240"/>
    </row>
    <row r="29" spans="2:12" ht="12.9" customHeight="1" x14ac:dyDescent="0.2">
      <c r="B29" s="55"/>
      <c r="C29" s="52"/>
      <c r="D29" s="52"/>
      <c r="E29" s="52"/>
      <c r="F29" s="525">
        <f>入力!L42</f>
        <v>0.68126317790605229</v>
      </c>
      <c r="G29" s="526" t="str">
        <f>IF(入力!K42="その他",入力!P46,"〔"&amp;入力!K42&amp;"〕")</f>
        <v>〔平成２７年平均〕</v>
      </c>
      <c r="H29" s="15"/>
      <c r="I29" s="16"/>
      <c r="J29" s="15"/>
      <c r="K29" s="74"/>
      <c r="L29" s="240"/>
    </row>
    <row r="30" spans="2:12" ht="12.9" customHeight="1" thickBot="1" x14ac:dyDescent="0.25">
      <c r="B30" s="55"/>
      <c r="C30" s="52"/>
      <c r="D30" s="52"/>
      <c r="E30" s="52"/>
      <c r="F30" s="33" t="s">
        <v>168</v>
      </c>
      <c r="G30" s="15"/>
      <c r="H30" s="15"/>
      <c r="I30" s="16"/>
      <c r="J30" s="15"/>
      <c r="K30" s="74"/>
      <c r="L30" s="240"/>
    </row>
    <row r="31" spans="2:12" ht="12.9" customHeight="1" x14ac:dyDescent="0.2">
      <c r="B31" s="55"/>
      <c r="C31" s="52"/>
      <c r="D31" s="52"/>
      <c r="E31" s="74"/>
      <c r="F31" s="57" t="s">
        <v>47</v>
      </c>
      <c r="G31" s="52"/>
      <c r="H31" s="52"/>
      <c r="I31" s="74"/>
      <c r="J31" s="52"/>
      <c r="K31" s="74"/>
      <c r="L31" s="240"/>
    </row>
    <row r="32" spans="2:12" ht="12.9" customHeight="1" thickBot="1" x14ac:dyDescent="0.25">
      <c r="B32" s="55"/>
      <c r="C32" s="52"/>
      <c r="D32" s="52"/>
      <c r="E32" s="74"/>
      <c r="F32" s="58">
        <f>計算!H188</f>
        <v>2222813.2939387923</v>
      </c>
      <c r="G32" s="52"/>
      <c r="H32" s="52"/>
      <c r="I32" s="74"/>
      <c r="J32" s="52"/>
      <c r="K32" s="74"/>
      <c r="L32" s="240"/>
    </row>
    <row r="33" spans="2:12" ht="12.9" customHeight="1" x14ac:dyDescent="0.2">
      <c r="B33" s="55"/>
      <c r="C33" s="52"/>
      <c r="D33" s="52"/>
      <c r="E33" s="74"/>
      <c r="F33" s="33" t="s">
        <v>169</v>
      </c>
      <c r="G33" s="52"/>
      <c r="H33" s="52"/>
      <c r="I33" s="74"/>
      <c r="J33" s="52"/>
      <c r="K33" s="74"/>
      <c r="L33" s="240"/>
    </row>
    <row r="34" spans="2:12" ht="12.9" customHeight="1" thickBot="1" x14ac:dyDescent="0.25">
      <c r="B34" s="55"/>
      <c r="C34" s="52"/>
      <c r="D34" s="52"/>
      <c r="E34" s="52"/>
      <c r="F34" s="33" t="s">
        <v>170</v>
      </c>
      <c r="G34" s="52"/>
      <c r="H34" s="52"/>
      <c r="I34" s="74"/>
      <c r="J34" s="163" t="s">
        <v>122</v>
      </c>
      <c r="K34" s="74"/>
      <c r="L34" s="240"/>
    </row>
    <row r="35" spans="2:12" ht="12.9" customHeight="1" x14ac:dyDescent="0.2">
      <c r="B35" s="52" t="s">
        <v>342</v>
      </c>
      <c r="C35" s="52"/>
      <c r="D35" s="52"/>
      <c r="E35" s="74"/>
      <c r="F35" s="301" t="s">
        <v>321</v>
      </c>
      <c r="G35" s="61"/>
      <c r="H35" s="62"/>
      <c r="I35" s="16"/>
      <c r="J35" s="163" t="s">
        <v>171</v>
      </c>
      <c r="K35" s="74"/>
      <c r="L35" s="240"/>
    </row>
    <row r="36" spans="2:12" ht="12.9" customHeight="1" x14ac:dyDescent="0.2">
      <c r="B36" s="55"/>
      <c r="C36" s="52"/>
      <c r="D36" s="52"/>
      <c r="E36" s="74"/>
      <c r="F36" s="63">
        <f>'結果（千円）'!F19</f>
        <v>1694261.2800844444</v>
      </c>
      <c r="G36" s="52"/>
      <c r="H36" s="64"/>
      <c r="I36" s="18"/>
      <c r="J36" s="33" t="s">
        <v>172</v>
      </c>
      <c r="K36" s="74"/>
      <c r="L36" s="240"/>
    </row>
    <row r="37" spans="2:12" ht="12.9" customHeight="1" thickBot="1" x14ac:dyDescent="0.25">
      <c r="B37" s="55"/>
      <c r="C37" s="52"/>
      <c r="D37" s="52"/>
      <c r="E37" s="52"/>
      <c r="F37" s="65"/>
      <c r="G37" s="66" t="s">
        <v>48</v>
      </c>
      <c r="H37" s="67"/>
      <c r="I37" s="74"/>
      <c r="J37" s="33"/>
      <c r="K37" s="74"/>
      <c r="L37" s="240"/>
    </row>
    <row r="38" spans="2:12" ht="12.9" customHeight="1" x14ac:dyDescent="0.2">
      <c r="B38" s="55"/>
      <c r="C38" s="52"/>
      <c r="D38" s="52"/>
      <c r="E38" s="52"/>
      <c r="F38" s="65"/>
      <c r="G38" s="499">
        <f>'結果（千円）'!H19</f>
        <v>1178035.3996459001</v>
      </c>
      <c r="H38" s="64"/>
      <c r="I38" s="74"/>
      <c r="J38" s="73" t="s">
        <v>53</v>
      </c>
      <c r="K38" s="74"/>
      <c r="L38" s="240"/>
    </row>
    <row r="39" spans="2:12" ht="12.9" customHeight="1" thickBot="1" x14ac:dyDescent="0.2">
      <c r="B39" s="55"/>
      <c r="C39" s="52"/>
      <c r="D39" s="52"/>
      <c r="E39" s="52"/>
      <c r="F39" s="65"/>
      <c r="G39" s="68"/>
      <c r="H39" s="34" t="s">
        <v>245</v>
      </c>
      <c r="I39" s="74"/>
      <c r="J39" s="501">
        <f>'結果（千円）'!L17</f>
        <v>1021.0811930982064</v>
      </c>
      <c r="K39" s="74"/>
      <c r="L39" s="240"/>
    </row>
    <row r="40" spans="2:12" ht="12.9" customHeight="1" thickBot="1" x14ac:dyDescent="0.25">
      <c r="B40" s="55"/>
      <c r="C40" s="52"/>
      <c r="D40" s="52"/>
      <c r="E40" s="52"/>
      <c r="F40" s="70"/>
      <c r="G40" s="71"/>
      <c r="H40" s="502">
        <f>'結果（千円）'!J19</f>
        <v>409322.13170705491</v>
      </c>
      <c r="I40" s="74"/>
      <c r="J40" s="74"/>
      <c r="K40" s="74"/>
      <c r="L40" s="240"/>
    </row>
    <row r="41" spans="2:12" ht="6" customHeight="1" x14ac:dyDescent="0.2">
      <c r="B41" s="55"/>
      <c r="C41" s="52"/>
      <c r="D41" s="52"/>
      <c r="E41" s="52"/>
      <c r="F41" s="52"/>
      <c r="G41" s="52"/>
      <c r="H41" s="52"/>
      <c r="I41" s="74"/>
      <c r="J41" s="74"/>
      <c r="K41" s="74"/>
      <c r="L41" s="240"/>
    </row>
    <row r="42" spans="2:12" ht="14.1" customHeight="1" thickBot="1" x14ac:dyDescent="0.25">
      <c r="B42" s="52" t="s">
        <v>167</v>
      </c>
      <c r="C42" s="52"/>
      <c r="D42" s="52"/>
      <c r="E42" s="52"/>
      <c r="F42" s="52"/>
      <c r="G42" s="52"/>
      <c r="H42" s="52"/>
      <c r="I42" s="74"/>
      <c r="J42" s="74"/>
      <c r="K42" s="52" t="str">
        <f>E3</f>
        <v>（ 単位：千円 ）</v>
      </c>
      <c r="L42" s="240"/>
    </row>
    <row r="43" spans="2:12" ht="13.5" customHeight="1" x14ac:dyDescent="0.2">
      <c r="B43" s="168" t="str">
        <f>C3</f>
        <v>最終需要額①</v>
      </c>
      <c r="C43" s="671" t="s">
        <v>8</v>
      </c>
      <c r="D43" s="672"/>
      <c r="E43" s="672"/>
      <c r="F43" s="61"/>
      <c r="G43" s="61"/>
      <c r="H43" s="61"/>
      <c r="I43" s="75"/>
      <c r="J43" s="75"/>
      <c r="K43" s="178"/>
    </row>
    <row r="44" spans="2:12" ht="6.75" customHeight="1" thickBot="1" x14ac:dyDescent="0.25">
      <c r="B44" s="179"/>
      <c r="C44" s="76"/>
      <c r="D44" s="77"/>
      <c r="E44" s="78"/>
      <c r="F44" s="52"/>
      <c r="G44" s="52"/>
      <c r="H44" s="52"/>
      <c r="I44" s="74"/>
      <c r="J44" s="74"/>
      <c r="K44" s="180"/>
    </row>
    <row r="45" spans="2:12" s="54" customFormat="1" ht="13.5" customHeight="1" x14ac:dyDescent="0.2">
      <c r="B45" s="179"/>
      <c r="C45" s="41" t="s">
        <v>108</v>
      </c>
      <c r="D45" s="43" t="s">
        <v>42</v>
      </c>
      <c r="E45" s="39" t="s">
        <v>177</v>
      </c>
      <c r="F45" s="671" t="s">
        <v>109</v>
      </c>
      <c r="G45" s="672"/>
      <c r="H45" s="672"/>
      <c r="I45" s="61"/>
      <c r="J45" s="61"/>
      <c r="K45" s="62"/>
    </row>
    <row r="46" spans="2:12" s="54" customFormat="1" ht="5.25" customHeight="1" thickBot="1" x14ac:dyDescent="0.25">
      <c r="B46" s="179"/>
      <c r="C46" s="41"/>
      <c r="D46" s="43"/>
      <c r="E46" s="39"/>
      <c r="F46" s="76"/>
      <c r="G46" s="77"/>
      <c r="H46" s="78"/>
      <c r="I46" s="52"/>
      <c r="J46" s="52"/>
      <c r="K46" s="64"/>
    </row>
    <row r="47" spans="2:12" s="54" customFormat="1" ht="13.5" customHeight="1" x14ac:dyDescent="0.2">
      <c r="B47" s="179"/>
      <c r="C47" s="41"/>
      <c r="D47" s="43" t="s">
        <v>322</v>
      </c>
      <c r="E47" s="466" t="s">
        <v>323</v>
      </c>
      <c r="F47" s="41" t="s">
        <v>110</v>
      </c>
      <c r="G47" s="43" t="s">
        <v>42</v>
      </c>
      <c r="H47" s="39" t="s">
        <v>176</v>
      </c>
      <c r="I47" s="668" t="s">
        <v>111</v>
      </c>
      <c r="J47" s="669"/>
      <c r="K47" s="670"/>
    </row>
    <row r="48" spans="2:12" s="54" customFormat="1" ht="13.5" customHeight="1" x14ac:dyDescent="0.2">
      <c r="B48" s="181">
        <f>C4</f>
        <v>10000000</v>
      </c>
      <c r="C48" s="79">
        <f>C8</f>
        <v>10000000</v>
      </c>
      <c r="D48" s="507">
        <f>C8+C24</f>
        <v>12442629.749872005</v>
      </c>
      <c r="E48" s="508">
        <f>C8+C24+F36</f>
        <v>14136891.029956449</v>
      </c>
      <c r="F48" s="132"/>
      <c r="G48" s="133" t="s">
        <v>324</v>
      </c>
      <c r="H48" s="184" t="s">
        <v>325</v>
      </c>
      <c r="I48" s="132" t="s">
        <v>112</v>
      </c>
      <c r="J48" s="133" t="s">
        <v>42</v>
      </c>
      <c r="K48" s="176" t="s">
        <v>175</v>
      </c>
    </row>
    <row r="49" spans="2:12" s="54" customFormat="1" ht="13.5" customHeight="1" x14ac:dyDescent="0.2">
      <c r="B49" s="65"/>
      <c r="C49" s="65"/>
      <c r="D49" s="80"/>
      <c r="E49" s="52"/>
      <c r="F49" s="79">
        <f>D10</f>
        <v>5343635.6472084159</v>
      </c>
      <c r="G49" s="507">
        <f>D10+D26</f>
        <v>6784222.3524473011</v>
      </c>
      <c r="H49" s="506">
        <f>D10+D26+G38</f>
        <v>7962257.7520932015</v>
      </c>
      <c r="I49" s="132"/>
      <c r="J49" s="133" t="s">
        <v>326</v>
      </c>
      <c r="K49" s="185" t="s">
        <v>327</v>
      </c>
    </row>
    <row r="50" spans="2:12" s="54" customFormat="1" ht="12.6" thickBot="1" x14ac:dyDescent="0.25">
      <c r="B50" s="70"/>
      <c r="C50" s="70"/>
      <c r="D50" s="81"/>
      <c r="E50" s="82"/>
      <c r="F50" s="70"/>
      <c r="G50" s="81"/>
      <c r="H50" s="82"/>
      <c r="I50" s="505">
        <f>E12</f>
        <v>2639736.0239153649</v>
      </c>
      <c r="J50" s="504">
        <f>E12+E28</f>
        <v>3262782.0877841767</v>
      </c>
      <c r="K50" s="503">
        <f>E12+E28+H40</f>
        <v>3672104.2194912317</v>
      </c>
    </row>
    <row r="51" spans="2:12" ht="20.100000000000001" customHeight="1" x14ac:dyDescent="0.2">
      <c r="B51" s="241" t="s">
        <v>173</v>
      </c>
      <c r="C51" s="509">
        <f>IF(B48=0,0,E48/B48)</f>
        <v>1.4136891029956449</v>
      </c>
      <c r="D51" s="172" t="s">
        <v>250</v>
      </c>
      <c r="E51" s="52"/>
      <c r="F51" s="52"/>
      <c r="G51" s="52"/>
      <c r="H51" s="52"/>
      <c r="I51" s="74"/>
      <c r="J51" s="74"/>
      <c r="K51" s="74"/>
      <c r="L51" s="240"/>
    </row>
    <row r="52" spans="2:12" x14ac:dyDescent="0.2">
      <c r="B52" s="245"/>
      <c r="C52" s="246"/>
      <c r="D52" s="246"/>
      <c r="E52" s="246"/>
      <c r="F52" s="246"/>
      <c r="G52" s="246"/>
      <c r="H52" s="246"/>
      <c r="I52" s="247"/>
      <c r="J52" s="247"/>
      <c r="K52" s="247"/>
    </row>
    <row r="53" spans="2:12" x14ac:dyDescent="0.2">
      <c r="B53" s="55"/>
      <c r="C53" s="52"/>
      <c r="D53" s="52"/>
      <c r="E53" s="52"/>
      <c r="F53" s="52"/>
      <c r="G53" s="52"/>
      <c r="H53" s="52"/>
      <c r="I53" s="74"/>
      <c r="J53" s="74"/>
      <c r="K53" s="74"/>
    </row>
    <row r="54" spans="2:12" x14ac:dyDescent="0.2">
      <c r="B54" s="55"/>
      <c r="C54" s="52"/>
      <c r="D54" s="52"/>
      <c r="E54" s="52"/>
      <c r="F54" s="52"/>
      <c r="G54" s="52"/>
      <c r="H54" s="52"/>
      <c r="I54" s="74"/>
      <c r="J54" s="74"/>
      <c r="K54" s="74"/>
    </row>
    <row r="55" spans="2:12" x14ac:dyDescent="0.2">
      <c r="B55" s="55"/>
      <c r="C55" s="52"/>
      <c r="D55" s="52"/>
      <c r="E55" s="52"/>
      <c r="F55" s="52"/>
      <c r="G55" s="52"/>
      <c r="H55" s="52"/>
      <c r="I55" s="74"/>
      <c r="J55" s="74"/>
      <c r="K55" s="74"/>
    </row>
    <row r="56" spans="2:12" x14ac:dyDescent="0.2">
      <c r="B56" s="55"/>
      <c r="C56" s="52"/>
      <c r="D56" s="52"/>
      <c r="E56" s="52"/>
      <c r="F56" s="52"/>
      <c r="G56" s="52"/>
      <c r="H56" s="52"/>
      <c r="I56" s="74"/>
      <c r="J56" s="74"/>
      <c r="K56" s="74"/>
    </row>
    <row r="57" spans="2:12" x14ac:dyDescent="0.2">
      <c r="B57" s="55"/>
      <c r="C57" s="52"/>
      <c r="D57" s="52"/>
      <c r="E57" s="52"/>
      <c r="F57" s="52"/>
      <c r="G57" s="52"/>
      <c r="H57" s="52"/>
      <c r="I57" s="74"/>
      <c r="J57" s="74"/>
      <c r="K57" s="74"/>
    </row>
  </sheetData>
  <sheetProtection sheet="1" selectLockedCells="1"/>
  <mergeCells count="4">
    <mergeCell ref="I47:K47"/>
    <mergeCell ref="C43:E43"/>
    <mergeCell ref="F45:H45"/>
    <mergeCell ref="J1:K2"/>
  </mergeCells>
  <phoneticPr fontId="2"/>
  <printOptions horizontalCentered="1"/>
  <pageMargins left="0.19685039370078741" right="0.19685039370078741" top="0.70866141732283472" bottom="0.19685039370078741" header="0.43307086614173229" footer="0.23622047244094491"/>
  <pageSetup paperSize="9" scale="85"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T86"/>
  <sheetViews>
    <sheetView showGridLines="0" topLeftCell="D1" zoomScale="90" zoomScaleNormal="90" zoomScaleSheetLayoutView="85" workbookViewId="0">
      <selection activeCell="B1" sqref="B1"/>
    </sheetView>
  </sheetViews>
  <sheetFormatPr defaultRowHeight="13.2" x14ac:dyDescent="0.2"/>
  <cols>
    <col min="1" max="3" width="10.77734375" hidden="1" customWidth="1"/>
    <col min="4" max="4" width="14.44140625" style="1" customWidth="1"/>
    <col min="5" max="6" width="9.88671875" style="146" customWidth="1"/>
    <col min="7" max="7" width="9" customWidth="1"/>
    <col min="17" max="17" width="8.6640625" customWidth="1"/>
  </cols>
  <sheetData>
    <row r="1" spans="1:20" ht="30" customHeight="1" x14ac:dyDescent="0.2">
      <c r="A1" s="276" t="s">
        <v>246</v>
      </c>
      <c r="B1" s="201"/>
      <c r="C1" s="201"/>
      <c r="D1" s="468" t="str">
        <f>'結果（億円）'!D4&amp;"　"&amp;'結果（億円）'!E4</f>
        <v>《 分析タイトル 》　島根県内で１２０億円（用地補償費２０億円含む）の公共工事が行なわれた場合</v>
      </c>
      <c r="S1" s="87"/>
      <c r="T1" s="87"/>
    </row>
    <row r="2" spans="1:20" x14ac:dyDescent="0.2">
      <c r="A2" s="253"/>
      <c r="B2" s="253"/>
      <c r="C2" s="254" t="s">
        <v>178</v>
      </c>
      <c r="D2" s="253"/>
      <c r="E2" s="255"/>
      <c r="F2" s="282" t="s">
        <v>179</v>
      </c>
      <c r="S2" s="87"/>
      <c r="T2" s="87"/>
    </row>
    <row r="3" spans="1:20" ht="27" customHeight="1" x14ac:dyDescent="0.2">
      <c r="A3" s="256" t="s">
        <v>180</v>
      </c>
      <c r="B3" s="257" t="s">
        <v>336</v>
      </c>
      <c r="C3" s="258" t="s">
        <v>337</v>
      </c>
      <c r="D3" s="277" t="s">
        <v>180</v>
      </c>
      <c r="E3" s="278" t="s">
        <v>328</v>
      </c>
      <c r="F3" s="279" t="s">
        <v>329</v>
      </c>
      <c r="G3" s="86"/>
      <c r="H3" s="86"/>
      <c r="I3" s="86"/>
      <c r="J3" s="86"/>
      <c r="K3" s="86"/>
      <c r="L3" s="86"/>
      <c r="M3" s="86"/>
      <c r="N3" s="86"/>
      <c r="O3" s="86"/>
      <c r="S3" s="87"/>
      <c r="T3" s="87"/>
    </row>
    <row r="4" spans="1:20" x14ac:dyDescent="0.2">
      <c r="A4" s="3" t="str">
        <f>計算!C10</f>
        <v>農業</v>
      </c>
      <c r="B4" s="259">
        <f>計算!F10+計算!F103</f>
        <v>8798.1394167298404</v>
      </c>
      <c r="C4" s="260">
        <f>計算!D196</f>
        <v>24518.952316170431</v>
      </c>
      <c r="D4" s="318" t="s">
        <v>257</v>
      </c>
      <c r="E4" s="510">
        <f>B4/100000</f>
        <v>8.7981394167298402E-2</v>
      </c>
      <c r="F4" s="511">
        <f>C4/100000</f>
        <v>0.24518952316170431</v>
      </c>
      <c r="S4" s="87"/>
      <c r="T4" s="87"/>
    </row>
    <row r="5" spans="1:20" x14ac:dyDescent="0.2">
      <c r="A5" s="3" t="str">
        <f>計算!C11</f>
        <v>林業</v>
      </c>
      <c r="B5" s="259">
        <f>計算!F11+計算!F104</f>
        <v>4190.4658937892336</v>
      </c>
      <c r="C5" s="260">
        <f>計算!D197</f>
        <v>1703.412137081493</v>
      </c>
      <c r="D5" s="318" t="s">
        <v>259</v>
      </c>
      <c r="E5" s="510">
        <f t="shared" ref="E5:E37" si="0">B5/100000</f>
        <v>4.1904658937892338E-2</v>
      </c>
      <c r="F5" s="511">
        <f t="shared" ref="F5:F37" si="1">C5/100000</f>
        <v>1.703412137081493E-2</v>
      </c>
      <c r="S5" s="87"/>
      <c r="T5" s="87"/>
    </row>
    <row r="6" spans="1:20" x14ac:dyDescent="0.2">
      <c r="A6" s="3" t="str">
        <f>計算!C12</f>
        <v>漁業</v>
      </c>
      <c r="B6" s="259">
        <f>計算!F12+計算!F105</f>
        <v>27.938290935224316</v>
      </c>
      <c r="C6" s="260">
        <f>計算!D198</f>
        <v>3308.9032501394654</v>
      </c>
      <c r="D6" s="318" t="s">
        <v>261</v>
      </c>
      <c r="E6" s="510">
        <f t="shared" si="0"/>
        <v>2.7938290935224314E-4</v>
      </c>
      <c r="F6" s="511">
        <f t="shared" si="1"/>
        <v>3.3089032501394652E-2</v>
      </c>
    </row>
    <row r="7" spans="1:20" x14ac:dyDescent="0.2">
      <c r="A7" s="3" t="str">
        <f>計算!C13</f>
        <v>鉱業</v>
      </c>
      <c r="B7" s="259">
        <f>計算!F13+計算!F106</f>
        <v>12006.144501522816</v>
      </c>
      <c r="C7" s="260">
        <f>計算!D199</f>
        <v>1205.0129263272595</v>
      </c>
      <c r="D7" s="318" t="s">
        <v>262</v>
      </c>
      <c r="E7" s="510">
        <f t="shared" si="0"/>
        <v>0.12006144501522817</v>
      </c>
      <c r="F7" s="511">
        <f t="shared" si="1"/>
        <v>1.2050129263272594E-2</v>
      </c>
    </row>
    <row r="8" spans="1:20" x14ac:dyDescent="0.2">
      <c r="A8" s="3" t="str">
        <f>計算!C14</f>
        <v>飲食料品</v>
      </c>
      <c r="B8" s="259">
        <f>計算!F14+計算!F107</f>
        <v>400.06583898974105</v>
      </c>
      <c r="C8" s="260">
        <f>計算!D200</f>
        <v>32167.451577020041</v>
      </c>
      <c r="D8" s="318" t="s">
        <v>263</v>
      </c>
      <c r="E8" s="510">
        <f t="shared" si="0"/>
        <v>4.0006583898974102E-3</v>
      </c>
      <c r="F8" s="511">
        <f t="shared" si="1"/>
        <v>0.3216745157702004</v>
      </c>
    </row>
    <row r="9" spans="1:20" x14ac:dyDescent="0.2">
      <c r="A9" s="3" t="str">
        <f>計算!C15</f>
        <v>繊維製品</v>
      </c>
      <c r="B9" s="259">
        <f>計算!F15+計算!F108</f>
        <v>1174.5907379219984</v>
      </c>
      <c r="C9" s="260">
        <f>計算!D201</f>
        <v>1234.0613240654786</v>
      </c>
      <c r="D9" s="318" t="s">
        <v>265</v>
      </c>
      <c r="E9" s="510">
        <f t="shared" si="0"/>
        <v>1.1745907379219983E-2</v>
      </c>
      <c r="F9" s="511">
        <f t="shared" si="1"/>
        <v>1.2340613240654786E-2</v>
      </c>
    </row>
    <row r="10" spans="1:20" x14ac:dyDescent="0.2">
      <c r="A10" s="3" t="str">
        <f>計算!C16</f>
        <v>パルプ・紙・木製品</v>
      </c>
      <c r="B10" s="259">
        <f>計算!F16+計算!F109</f>
        <v>48018.163557705237</v>
      </c>
      <c r="C10" s="260">
        <f>計算!D202</f>
        <v>1970.902692782224</v>
      </c>
      <c r="D10" s="318" t="s">
        <v>266</v>
      </c>
      <c r="E10" s="510">
        <f t="shared" si="0"/>
        <v>0.48018163557705235</v>
      </c>
      <c r="F10" s="511">
        <f t="shared" si="1"/>
        <v>1.970902692782224E-2</v>
      </c>
    </row>
    <row r="11" spans="1:20" x14ac:dyDescent="0.2">
      <c r="A11" s="3" t="str">
        <f>計算!C17</f>
        <v>化学製品</v>
      </c>
      <c r="B11" s="259">
        <f>計算!F17+計算!F110</f>
        <v>2341.3868771226471</v>
      </c>
      <c r="C11" s="260">
        <f>計算!D203</f>
        <v>1552.8402561555715</v>
      </c>
      <c r="D11" s="318" t="s">
        <v>267</v>
      </c>
      <c r="E11" s="510">
        <f t="shared" si="0"/>
        <v>2.3413868771226472E-2</v>
      </c>
      <c r="F11" s="511">
        <f t="shared" si="1"/>
        <v>1.5528402561555715E-2</v>
      </c>
    </row>
    <row r="12" spans="1:20" x14ac:dyDescent="0.2">
      <c r="A12" s="3" t="str">
        <f>計算!C18</f>
        <v>石油・石炭製品</v>
      </c>
      <c r="B12" s="259">
        <f>計算!F18+計算!F111</f>
        <v>9580.8008480588196</v>
      </c>
      <c r="C12" s="260">
        <f>計算!D204</f>
        <v>3009.9364278192584</v>
      </c>
      <c r="D12" s="318" t="s">
        <v>268</v>
      </c>
      <c r="E12" s="510">
        <f t="shared" si="0"/>
        <v>9.5808008480588194E-2</v>
      </c>
      <c r="F12" s="511">
        <f t="shared" si="1"/>
        <v>3.0099364278192584E-2</v>
      </c>
    </row>
    <row r="13" spans="1:20" x14ac:dyDescent="0.2">
      <c r="A13" s="3" t="str">
        <f>計算!C19</f>
        <v>プラスチック・ゴム製品</v>
      </c>
      <c r="B13" s="259">
        <f>計算!F19+計算!F112</f>
        <v>13621.484895803751</v>
      </c>
      <c r="C13" s="260">
        <f>計算!D205</f>
        <v>1391.7760486776149</v>
      </c>
      <c r="D13" s="318" t="s">
        <v>356</v>
      </c>
      <c r="E13" s="510">
        <f t="shared" si="0"/>
        <v>0.13621484895803751</v>
      </c>
      <c r="F13" s="511">
        <f t="shared" si="1"/>
        <v>1.3917760486776148E-2</v>
      </c>
    </row>
    <row r="14" spans="1:20" x14ac:dyDescent="0.2">
      <c r="A14" s="3" t="str">
        <f>計算!C20</f>
        <v>窯業・土石製品</v>
      </c>
      <c r="B14" s="259">
        <f>計算!F20+計算!F113</f>
        <v>324482.2756517721</v>
      </c>
      <c r="C14" s="260">
        <f>計算!D206</f>
        <v>1282.5004358574388</v>
      </c>
      <c r="D14" s="318" t="s">
        <v>269</v>
      </c>
      <c r="E14" s="510">
        <f t="shared" si="0"/>
        <v>3.244822756517721</v>
      </c>
      <c r="F14" s="511">
        <f t="shared" si="1"/>
        <v>1.2825004358574388E-2</v>
      </c>
    </row>
    <row r="15" spans="1:20" x14ac:dyDescent="0.2">
      <c r="A15" s="3" t="str">
        <f>計算!C21</f>
        <v>鉄鋼</v>
      </c>
      <c r="B15" s="259">
        <f>計算!F21+計算!F114</f>
        <v>60581.830201562807</v>
      </c>
      <c r="C15" s="260">
        <f>計算!D207</f>
        <v>329.98196413253794</v>
      </c>
      <c r="D15" s="318" t="s">
        <v>270</v>
      </c>
      <c r="E15" s="510">
        <f t="shared" si="0"/>
        <v>0.60581830201562803</v>
      </c>
      <c r="F15" s="511">
        <f t="shared" si="1"/>
        <v>3.2998196413253794E-3</v>
      </c>
    </row>
    <row r="16" spans="1:20" x14ac:dyDescent="0.2">
      <c r="A16" s="3" t="str">
        <f>計算!C22</f>
        <v>非鉄金属</v>
      </c>
      <c r="B16" s="259">
        <f>計算!F22+計算!F115</f>
        <v>23675.469422737289</v>
      </c>
      <c r="C16" s="260">
        <f>計算!D208</f>
        <v>557.89224061753532</v>
      </c>
      <c r="D16" s="318" t="s">
        <v>271</v>
      </c>
      <c r="E16" s="510">
        <f t="shared" si="0"/>
        <v>0.23675469422737289</v>
      </c>
      <c r="F16" s="511">
        <f t="shared" si="1"/>
        <v>5.5789224061753529E-3</v>
      </c>
    </row>
    <row r="17" spans="1:6" x14ac:dyDescent="0.2">
      <c r="A17" s="3" t="str">
        <f>計算!C23</f>
        <v>金属製品</v>
      </c>
      <c r="B17" s="259">
        <f>計算!F23+計算!F116</f>
        <v>158720.28067039646</v>
      </c>
      <c r="C17" s="260">
        <f>計算!D209</f>
        <v>1013.3179365290495</v>
      </c>
      <c r="D17" s="318" t="s">
        <v>272</v>
      </c>
      <c r="E17" s="510">
        <f t="shared" si="0"/>
        <v>1.5872028067039645</v>
      </c>
      <c r="F17" s="511">
        <f t="shared" si="1"/>
        <v>1.0133179365290495E-2</v>
      </c>
    </row>
    <row r="18" spans="1:6" x14ac:dyDescent="0.2">
      <c r="A18" s="3" t="str">
        <f>計算!C24</f>
        <v>はん用機械</v>
      </c>
      <c r="B18" s="259">
        <f>計算!F24+計算!F117</f>
        <v>11134.051519984674</v>
      </c>
      <c r="C18" s="260">
        <f>計算!D210</f>
        <v>199.30626877776041</v>
      </c>
      <c r="D18" s="318" t="s">
        <v>357</v>
      </c>
      <c r="E18" s="510">
        <f t="shared" si="0"/>
        <v>0.11134051519984674</v>
      </c>
      <c r="F18" s="511">
        <f t="shared" si="1"/>
        <v>1.9930626877776043E-3</v>
      </c>
    </row>
    <row r="19" spans="1:6" x14ac:dyDescent="0.2">
      <c r="A19" s="3" t="str">
        <f>計算!C25</f>
        <v>生産用機械</v>
      </c>
      <c r="B19" s="259">
        <f>計算!F25+計算!F118</f>
        <v>2399.955623442554</v>
      </c>
      <c r="C19" s="260">
        <f>計算!D211</f>
        <v>263.55705117797328</v>
      </c>
      <c r="D19" s="318" t="s">
        <v>358</v>
      </c>
      <c r="E19" s="510">
        <f t="shared" si="0"/>
        <v>2.399955623442554E-2</v>
      </c>
      <c r="F19" s="511">
        <f t="shared" si="1"/>
        <v>2.6355705117797326E-3</v>
      </c>
    </row>
    <row r="20" spans="1:6" x14ac:dyDescent="0.2">
      <c r="A20" s="3" t="str">
        <f>計算!C26</f>
        <v>業務用機械</v>
      </c>
      <c r="B20" s="259">
        <f>計算!F26+計算!F119</f>
        <v>605.92955847570624</v>
      </c>
      <c r="C20" s="260">
        <f>計算!D212</f>
        <v>372.44602546832925</v>
      </c>
      <c r="D20" s="318" t="s">
        <v>359</v>
      </c>
      <c r="E20" s="510">
        <f t="shared" si="0"/>
        <v>6.0592955847570623E-3</v>
      </c>
      <c r="F20" s="511">
        <f t="shared" si="1"/>
        <v>3.7244602546832924E-3</v>
      </c>
    </row>
    <row r="21" spans="1:6" x14ac:dyDescent="0.2">
      <c r="A21" s="3" t="str">
        <f>計算!C27</f>
        <v>電子部品</v>
      </c>
      <c r="B21" s="259">
        <f>計算!F27+計算!F120</f>
        <v>954.62719580790792</v>
      </c>
      <c r="C21" s="260">
        <f>計算!D213</f>
        <v>260.15975913175151</v>
      </c>
      <c r="D21" s="318" t="s">
        <v>273</v>
      </c>
      <c r="E21" s="510">
        <f t="shared" si="0"/>
        <v>9.5462719580790799E-3</v>
      </c>
      <c r="F21" s="511">
        <f t="shared" si="1"/>
        <v>2.6015975913175151E-3</v>
      </c>
    </row>
    <row r="22" spans="1:6" x14ac:dyDescent="0.2">
      <c r="A22" s="3" t="str">
        <f>計算!C28</f>
        <v>電気機械</v>
      </c>
      <c r="B22" s="259">
        <f>計算!F28+計算!F121</f>
        <v>6036.1526128418791</v>
      </c>
      <c r="C22" s="260">
        <f>計算!D214</f>
        <v>2162.8721689335075</v>
      </c>
      <c r="D22" s="318" t="s">
        <v>274</v>
      </c>
      <c r="E22" s="510">
        <f t="shared" si="0"/>
        <v>6.0361526128418788E-2</v>
      </c>
      <c r="F22" s="511">
        <f t="shared" si="1"/>
        <v>2.1628721689335075E-2</v>
      </c>
    </row>
    <row r="23" spans="1:6" x14ac:dyDescent="0.2">
      <c r="A23" s="3" t="str">
        <f>計算!C29</f>
        <v>情報通信機器</v>
      </c>
      <c r="B23" s="259">
        <f>計算!F29+計算!F122</f>
        <v>0</v>
      </c>
      <c r="C23" s="260">
        <f>計算!D215</f>
        <v>0</v>
      </c>
      <c r="D23" s="318" t="s">
        <v>360</v>
      </c>
      <c r="E23" s="510">
        <f t="shared" si="0"/>
        <v>0</v>
      </c>
      <c r="F23" s="511">
        <f t="shared" si="1"/>
        <v>0</v>
      </c>
    </row>
    <row r="24" spans="1:6" x14ac:dyDescent="0.2">
      <c r="A24" s="3" t="str">
        <f>計算!C30</f>
        <v>輸送機械</v>
      </c>
      <c r="B24" s="259">
        <f>計算!F30+計算!F123</f>
        <v>13388.759429883046</v>
      </c>
      <c r="C24" s="260">
        <f>計算!D216</f>
        <v>18799.0087051585</v>
      </c>
      <c r="D24" s="318" t="s">
        <v>275</v>
      </c>
      <c r="E24" s="510">
        <f t="shared" si="0"/>
        <v>0.13388759429883046</v>
      </c>
      <c r="F24" s="511">
        <f t="shared" si="1"/>
        <v>0.18799008705158499</v>
      </c>
    </row>
    <row r="25" spans="1:6" x14ac:dyDescent="0.2">
      <c r="A25" s="3" t="str">
        <f>計算!C31</f>
        <v>その他の製造工業製品</v>
      </c>
      <c r="B25" s="259">
        <f>計算!F31+計算!F124</f>
        <v>10661.402056951525</v>
      </c>
      <c r="C25" s="260">
        <f>計算!D217</f>
        <v>6289.6980197929388</v>
      </c>
      <c r="D25" s="318" t="s">
        <v>361</v>
      </c>
      <c r="E25" s="510">
        <f t="shared" si="0"/>
        <v>0.10661402056951524</v>
      </c>
      <c r="F25" s="511">
        <f t="shared" si="1"/>
        <v>6.2896980197929386E-2</v>
      </c>
    </row>
    <row r="26" spans="1:6" x14ac:dyDescent="0.2">
      <c r="A26" s="3" t="str">
        <f>計算!C32</f>
        <v>建設</v>
      </c>
      <c r="B26" s="259">
        <f>計算!F32+計算!F125</f>
        <v>10011582.911307894</v>
      </c>
      <c r="C26" s="260">
        <f>計算!D218</f>
        <v>6948.5967264123483</v>
      </c>
      <c r="D26" s="318" t="s">
        <v>276</v>
      </c>
      <c r="E26" s="510">
        <f t="shared" si="0"/>
        <v>100.11582911307893</v>
      </c>
      <c r="F26" s="511">
        <f t="shared" si="1"/>
        <v>6.9485967264123483E-2</v>
      </c>
    </row>
    <row r="27" spans="1:6" x14ac:dyDescent="0.2">
      <c r="A27" s="3" t="str">
        <f>計算!C33</f>
        <v>電力・ガス・熱供給</v>
      </c>
      <c r="B27" s="259">
        <f>計算!F33+計算!F126</f>
        <v>36598.202521589024</v>
      </c>
      <c r="C27" s="260">
        <f>計算!D219</f>
        <v>40278.19905878701</v>
      </c>
      <c r="D27" s="318" t="s">
        <v>277</v>
      </c>
      <c r="E27" s="510">
        <f t="shared" si="0"/>
        <v>0.36598202521589024</v>
      </c>
      <c r="F27" s="511">
        <f t="shared" si="1"/>
        <v>0.40278199058787012</v>
      </c>
    </row>
    <row r="28" spans="1:6" x14ac:dyDescent="0.2">
      <c r="A28" s="3" t="str">
        <f>計算!C34</f>
        <v>水道</v>
      </c>
      <c r="B28" s="259">
        <f>計算!F34+計算!F127</f>
        <v>8294.6149475771072</v>
      </c>
      <c r="C28" s="260">
        <f>計算!D220</f>
        <v>18004.834782258069</v>
      </c>
      <c r="D28" s="318" t="s">
        <v>362</v>
      </c>
      <c r="E28" s="510">
        <f t="shared" si="0"/>
        <v>8.2946149475771072E-2</v>
      </c>
      <c r="F28" s="511">
        <f t="shared" si="1"/>
        <v>0.1800483478225807</v>
      </c>
    </row>
    <row r="29" spans="1:6" x14ac:dyDescent="0.2">
      <c r="A29" s="3" t="str">
        <f>計算!C35</f>
        <v>廃棄物処理</v>
      </c>
      <c r="B29" s="259">
        <f>計算!F35+計算!F128</f>
        <v>24321.12525530679</v>
      </c>
      <c r="C29" s="260">
        <f>計算!D221</f>
        <v>9418.4938696517493</v>
      </c>
      <c r="D29" s="318" t="s">
        <v>363</v>
      </c>
      <c r="E29" s="510">
        <f t="shared" si="0"/>
        <v>0.24321125255306789</v>
      </c>
      <c r="F29" s="511">
        <f t="shared" si="1"/>
        <v>9.4184938696517492E-2</v>
      </c>
    </row>
    <row r="30" spans="1:6" x14ac:dyDescent="0.2">
      <c r="A30" s="3" t="str">
        <f>計算!C36</f>
        <v>商業</v>
      </c>
      <c r="B30" s="259">
        <f>計算!F36+計算!F129</f>
        <v>236423.61662924907</v>
      </c>
      <c r="C30" s="260">
        <f>計算!D222</f>
        <v>182252.53441004921</v>
      </c>
      <c r="D30" s="318" t="s">
        <v>278</v>
      </c>
      <c r="E30" s="510">
        <f t="shared" si="0"/>
        <v>2.3642361662924904</v>
      </c>
      <c r="F30" s="511">
        <f t="shared" si="1"/>
        <v>1.8225253441004921</v>
      </c>
    </row>
    <row r="31" spans="1:6" x14ac:dyDescent="0.2">
      <c r="A31" s="3" t="str">
        <f>計算!C37</f>
        <v>金融・保険</v>
      </c>
      <c r="B31" s="259">
        <f>計算!F37+計算!F130</f>
        <v>108163.46471341381</v>
      </c>
      <c r="C31" s="260">
        <f>計算!D223</f>
        <v>144805.83995533505</v>
      </c>
      <c r="D31" s="318" t="s">
        <v>279</v>
      </c>
      <c r="E31" s="510">
        <f t="shared" si="0"/>
        <v>1.081634647134138</v>
      </c>
      <c r="F31" s="511">
        <f t="shared" si="1"/>
        <v>1.4480583995533505</v>
      </c>
    </row>
    <row r="32" spans="1:6" x14ac:dyDescent="0.2">
      <c r="A32" s="3" t="str">
        <f>計算!C38</f>
        <v>不動産</v>
      </c>
      <c r="B32" s="259">
        <f>計算!F38+計算!F131</f>
        <v>44054.520050946805</v>
      </c>
      <c r="C32" s="260">
        <f>計算!D224</f>
        <v>440407.21848670341</v>
      </c>
      <c r="D32" s="318" t="s">
        <v>280</v>
      </c>
      <c r="E32" s="510">
        <f t="shared" si="0"/>
        <v>0.44054520050946805</v>
      </c>
      <c r="F32" s="511">
        <f t="shared" si="1"/>
        <v>4.4040721848670339</v>
      </c>
    </row>
    <row r="33" spans="1:15" x14ac:dyDescent="0.2">
      <c r="A33" s="3" t="str">
        <f>計算!C39</f>
        <v>運輸・郵便</v>
      </c>
      <c r="B33" s="259">
        <f>計算!F39+計算!F132</f>
        <v>410268.57637881121</v>
      </c>
      <c r="C33" s="260">
        <f>計算!D225</f>
        <v>102848.23583044713</v>
      </c>
      <c r="D33" s="318" t="s">
        <v>281</v>
      </c>
      <c r="E33" s="510">
        <f t="shared" si="0"/>
        <v>4.102685763788112</v>
      </c>
      <c r="F33" s="511">
        <f t="shared" si="1"/>
        <v>1.0284823583044713</v>
      </c>
    </row>
    <row r="34" spans="1:15" x14ac:dyDescent="0.2">
      <c r="A34" s="3" t="str">
        <f>計算!C40</f>
        <v>情報通信</v>
      </c>
      <c r="B34" s="259">
        <f>計算!F40+計算!F133</f>
        <v>128797.42437110948</v>
      </c>
      <c r="C34" s="260">
        <f>計算!D226</f>
        <v>134303.35620991775</v>
      </c>
      <c r="D34" s="318" t="s">
        <v>282</v>
      </c>
      <c r="E34" s="510">
        <f t="shared" si="0"/>
        <v>1.2879742437110948</v>
      </c>
      <c r="F34" s="511">
        <f t="shared" si="1"/>
        <v>1.3430335620991776</v>
      </c>
    </row>
    <row r="35" spans="1:15" x14ac:dyDescent="0.2">
      <c r="A35" s="3" t="str">
        <f>計算!C41</f>
        <v>公務</v>
      </c>
      <c r="B35" s="259">
        <f>計算!F41+計算!F134</f>
        <v>1072.9144464828703</v>
      </c>
      <c r="C35" s="260">
        <f>計算!D227</f>
        <v>14688.687995453909</v>
      </c>
      <c r="D35" s="318" t="s">
        <v>283</v>
      </c>
      <c r="E35" s="510">
        <f t="shared" si="0"/>
        <v>1.0729144464828703E-2</v>
      </c>
      <c r="F35" s="511">
        <f t="shared" si="1"/>
        <v>0.14688687995453908</v>
      </c>
    </row>
    <row r="36" spans="1:15" x14ac:dyDescent="0.2">
      <c r="A36" s="3" t="str">
        <f>計算!C42</f>
        <v>教育・研究</v>
      </c>
      <c r="B36" s="259">
        <f>計算!F42+計算!F135</f>
        <v>2703.1541188829888</v>
      </c>
      <c r="C36" s="260">
        <f>計算!D228</f>
        <v>37104.746610570604</v>
      </c>
      <c r="D36" s="318" t="s">
        <v>284</v>
      </c>
      <c r="E36" s="510">
        <f t="shared" si="0"/>
        <v>2.7031541188829888E-2</v>
      </c>
      <c r="F36" s="511">
        <f t="shared" si="1"/>
        <v>0.37104746610570605</v>
      </c>
    </row>
    <row r="37" spans="1:15" x14ac:dyDescent="0.2">
      <c r="A37" s="3" t="str">
        <f>計算!C43</f>
        <v>医療・福祉</v>
      </c>
      <c r="B37" s="259">
        <f>計算!F43+計算!F136</f>
        <v>377.70424035305842</v>
      </c>
      <c r="C37" s="260">
        <f>計算!D229</f>
        <v>163580.62901379334</v>
      </c>
      <c r="D37" s="318" t="s">
        <v>285</v>
      </c>
      <c r="E37" s="510">
        <f t="shared" si="0"/>
        <v>3.7770424035305844E-3</v>
      </c>
      <c r="F37" s="511">
        <f t="shared" si="1"/>
        <v>1.6358062901379333</v>
      </c>
    </row>
    <row r="38" spans="1:15" x14ac:dyDescent="0.2">
      <c r="A38" s="3" t="str">
        <f>計算!C44</f>
        <v>他に分類されない会員制団体</v>
      </c>
      <c r="B38" s="259">
        <f>計算!F44+計算!F137</f>
        <v>15053.189935164059</v>
      </c>
      <c r="C38" s="260">
        <f>計算!D230</f>
        <v>53802.356526484124</v>
      </c>
      <c r="D38" s="318" t="s">
        <v>364</v>
      </c>
      <c r="E38" s="510">
        <f>B38/100000</f>
        <v>0.15053189935164057</v>
      </c>
      <c r="F38" s="511">
        <f>C38/100000</f>
        <v>0.53802356526484119</v>
      </c>
    </row>
    <row r="39" spans="1:15" x14ac:dyDescent="0.2">
      <c r="A39" s="3" t="str">
        <f>計算!C45</f>
        <v>対事業所サービス</v>
      </c>
      <c r="B39" s="259">
        <f>計算!F45+計算!F138</f>
        <v>679308.98285235465</v>
      </c>
      <c r="C39" s="260">
        <f>計算!D231</f>
        <v>78954.986239435268</v>
      </c>
      <c r="D39" s="318" t="s">
        <v>286</v>
      </c>
      <c r="E39" s="510">
        <f t="shared" ref="E39:E41" si="2">B39/100000</f>
        <v>6.7930898285235468</v>
      </c>
      <c r="F39" s="511">
        <f t="shared" ref="F39:F41" si="3">C39/100000</f>
        <v>0.78954986239435265</v>
      </c>
    </row>
    <row r="40" spans="1:15" x14ac:dyDescent="0.2">
      <c r="A40" s="3" t="str">
        <f>計算!C46</f>
        <v>対個人サービス</v>
      </c>
      <c r="B40" s="259">
        <f>計算!F46+計算!F139</f>
        <v>2427.7706842402581</v>
      </c>
      <c r="C40" s="260">
        <f>計算!D232</f>
        <v>160178.01843628776</v>
      </c>
      <c r="D40" s="318" t="s">
        <v>287</v>
      </c>
      <c r="E40" s="510">
        <f t="shared" si="2"/>
        <v>2.4277706842402581E-2</v>
      </c>
      <c r="F40" s="511">
        <f t="shared" si="3"/>
        <v>1.6017801843628776</v>
      </c>
    </row>
    <row r="41" spans="1:15" x14ac:dyDescent="0.2">
      <c r="A41" s="3" t="str">
        <f>計算!C47</f>
        <v>事務用品</v>
      </c>
      <c r="B41" s="259">
        <f>計算!F47+計算!F140</f>
        <v>16030.839368290868</v>
      </c>
      <c r="C41" s="260">
        <f>計算!D233</f>
        <v>2866.2254255291414</v>
      </c>
      <c r="D41" s="318" t="s">
        <v>288</v>
      </c>
      <c r="E41" s="510">
        <f t="shared" si="2"/>
        <v>0.1603083936829087</v>
      </c>
      <c r="F41" s="511">
        <f t="shared" si="3"/>
        <v>2.8662254255291415E-2</v>
      </c>
    </row>
    <row r="42" spans="1:15" x14ac:dyDescent="0.2">
      <c r="A42" s="3" t="str">
        <f>計算!C48</f>
        <v>分類不明</v>
      </c>
      <c r="B42" s="259">
        <f>計算!F48+計算!F141</f>
        <v>4350.8232479043008</v>
      </c>
      <c r="C42" s="260">
        <f>計算!D234</f>
        <v>224.33097551271058</v>
      </c>
      <c r="D42" s="318" t="s">
        <v>289</v>
      </c>
      <c r="E42" s="510">
        <f>B42/100000</f>
        <v>4.3508232479043008E-2</v>
      </c>
      <c r="F42" s="511">
        <f>C42/100000</f>
        <v>2.243309755127106E-3</v>
      </c>
    </row>
    <row r="43" spans="1:15" ht="18" customHeight="1" x14ac:dyDescent="0.2">
      <c r="A43" s="251" t="s">
        <v>50</v>
      </c>
      <c r="B43" s="261">
        <f>SUM(B4:B42)</f>
        <v>12442629.749872006</v>
      </c>
      <c r="C43" s="262">
        <f>SUM(C4:C42)</f>
        <v>1694261.2800844444</v>
      </c>
      <c r="D43" s="277" t="s">
        <v>181</v>
      </c>
      <c r="E43" s="512">
        <f>SUM(E4:E42)</f>
        <v>124.42629749872003</v>
      </c>
      <c r="F43" s="513">
        <f>SUM(F4:F42)</f>
        <v>16.942612800844447</v>
      </c>
    </row>
    <row r="44" spans="1:15" ht="30" customHeight="1" x14ac:dyDescent="0.2">
      <c r="D44" s="469" t="str">
        <f>D1</f>
        <v>《 分析タイトル 》　島根県内で１２０億円（用地補償費２０億円含む）の公共工事が行なわれた場合</v>
      </c>
    </row>
    <row r="45" spans="1:15" x14ac:dyDescent="0.2">
      <c r="C45" s="254" t="s">
        <v>178</v>
      </c>
      <c r="D45" s="253"/>
      <c r="E45" s="255"/>
      <c r="F45" s="282" t="s">
        <v>179</v>
      </c>
    </row>
    <row r="46" spans="1:15" ht="27" customHeight="1" x14ac:dyDescent="0.2">
      <c r="A46" s="256" t="s">
        <v>180</v>
      </c>
      <c r="B46" s="263" t="s">
        <v>338</v>
      </c>
      <c r="C46" s="252" t="s">
        <v>337</v>
      </c>
      <c r="D46" s="277" t="s">
        <v>180</v>
      </c>
      <c r="E46" s="280" t="s">
        <v>330</v>
      </c>
      <c r="F46" s="281" t="s">
        <v>329</v>
      </c>
      <c r="G46" s="86"/>
      <c r="H46" s="86"/>
      <c r="I46" s="86"/>
      <c r="J46" s="86"/>
      <c r="K46" s="86"/>
      <c r="L46" s="86"/>
      <c r="M46" s="86"/>
      <c r="N46" s="86"/>
      <c r="O46" s="86"/>
    </row>
    <row r="47" spans="1:15" x14ac:dyDescent="0.2">
      <c r="A47" s="3" t="str">
        <f t="shared" ref="A47:A81" si="4">A4</f>
        <v>農業</v>
      </c>
      <c r="B47" s="35">
        <f>B4-計算!F10</f>
        <v>8798.1394167298404</v>
      </c>
      <c r="C47" s="264">
        <f t="shared" ref="C47:C81" si="5">C4</f>
        <v>24518.952316170431</v>
      </c>
      <c r="D47" s="318" t="s">
        <v>257</v>
      </c>
      <c r="E47" s="510">
        <f>B47/100000</f>
        <v>8.7981394167298402E-2</v>
      </c>
      <c r="F47" s="511">
        <f>C47/100000</f>
        <v>0.24518952316170431</v>
      </c>
    </row>
    <row r="48" spans="1:15" x14ac:dyDescent="0.2">
      <c r="A48" s="3" t="str">
        <f t="shared" si="4"/>
        <v>林業</v>
      </c>
      <c r="B48" s="35">
        <f>B5-計算!F11</f>
        <v>4190.4658937892336</v>
      </c>
      <c r="C48" s="264">
        <f t="shared" si="5"/>
        <v>1703.412137081493</v>
      </c>
      <c r="D48" s="318" t="s">
        <v>259</v>
      </c>
      <c r="E48" s="510">
        <f t="shared" ref="E48:E80" si="6">B48/100000</f>
        <v>4.1904658937892338E-2</v>
      </c>
      <c r="F48" s="511">
        <f t="shared" ref="F48:F80" si="7">C48/100000</f>
        <v>1.703412137081493E-2</v>
      </c>
    </row>
    <row r="49" spans="1:6" x14ac:dyDescent="0.2">
      <c r="A49" s="3" t="str">
        <f t="shared" si="4"/>
        <v>漁業</v>
      </c>
      <c r="B49" s="35">
        <f>B6-計算!F12</f>
        <v>27.938290935224316</v>
      </c>
      <c r="C49" s="264">
        <f t="shared" si="5"/>
        <v>3308.9032501394654</v>
      </c>
      <c r="D49" s="318" t="s">
        <v>261</v>
      </c>
      <c r="E49" s="510">
        <f t="shared" si="6"/>
        <v>2.7938290935224314E-4</v>
      </c>
      <c r="F49" s="511">
        <f t="shared" si="7"/>
        <v>3.3089032501394652E-2</v>
      </c>
    </row>
    <row r="50" spans="1:6" x14ac:dyDescent="0.2">
      <c r="A50" s="3" t="str">
        <f t="shared" si="4"/>
        <v>鉱業</v>
      </c>
      <c r="B50" s="35">
        <f>B7-計算!F13</f>
        <v>12006.144501522816</v>
      </c>
      <c r="C50" s="264">
        <f t="shared" si="5"/>
        <v>1205.0129263272595</v>
      </c>
      <c r="D50" s="318" t="s">
        <v>262</v>
      </c>
      <c r="E50" s="510">
        <f t="shared" si="6"/>
        <v>0.12006144501522817</v>
      </c>
      <c r="F50" s="511">
        <f t="shared" si="7"/>
        <v>1.2050129263272594E-2</v>
      </c>
    </row>
    <row r="51" spans="1:6" x14ac:dyDescent="0.2">
      <c r="A51" s="3" t="str">
        <f t="shared" si="4"/>
        <v>飲食料品</v>
      </c>
      <c r="B51" s="35">
        <f>B8-計算!F14</f>
        <v>400.06583898974105</v>
      </c>
      <c r="C51" s="264">
        <f t="shared" si="5"/>
        <v>32167.451577020041</v>
      </c>
      <c r="D51" s="318" t="s">
        <v>263</v>
      </c>
      <c r="E51" s="510">
        <f t="shared" si="6"/>
        <v>4.0006583898974102E-3</v>
      </c>
      <c r="F51" s="511">
        <f t="shared" si="7"/>
        <v>0.3216745157702004</v>
      </c>
    </row>
    <row r="52" spans="1:6" x14ac:dyDescent="0.2">
      <c r="A52" s="3" t="str">
        <f t="shared" si="4"/>
        <v>繊維製品</v>
      </c>
      <c r="B52" s="35">
        <f>B9-計算!F15</f>
        <v>1174.5907379219984</v>
      </c>
      <c r="C52" s="264">
        <f t="shared" si="5"/>
        <v>1234.0613240654786</v>
      </c>
      <c r="D52" s="318" t="s">
        <v>265</v>
      </c>
      <c r="E52" s="510">
        <f t="shared" si="6"/>
        <v>1.1745907379219983E-2</v>
      </c>
      <c r="F52" s="511">
        <f t="shared" si="7"/>
        <v>1.2340613240654786E-2</v>
      </c>
    </row>
    <row r="53" spans="1:6" x14ac:dyDescent="0.2">
      <c r="A53" s="3" t="str">
        <f t="shared" si="4"/>
        <v>パルプ・紙・木製品</v>
      </c>
      <c r="B53" s="35">
        <f>B10-計算!F16</f>
        <v>48018.163557705237</v>
      </c>
      <c r="C53" s="264">
        <f t="shared" si="5"/>
        <v>1970.902692782224</v>
      </c>
      <c r="D53" s="318" t="s">
        <v>266</v>
      </c>
      <c r="E53" s="510">
        <f t="shared" si="6"/>
        <v>0.48018163557705235</v>
      </c>
      <c r="F53" s="511">
        <f t="shared" si="7"/>
        <v>1.970902692782224E-2</v>
      </c>
    </row>
    <row r="54" spans="1:6" x14ac:dyDescent="0.2">
      <c r="A54" s="3" t="str">
        <f t="shared" si="4"/>
        <v>化学製品</v>
      </c>
      <c r="B54" s="35">
        <f>B11-計算!F17</f>
        <v>2341.3868771226471</v>
      </c>
      <c r="C54" s="264">
        <f t="shared" si="5"/>
        <v>1552.8402561555715</v>
      </c>
      <c r="D54" s="318" t="s">
        <v>267</v>
      </c>
      <c r="E54" s="510">
        <f t="shared" si="6"/>
        <v>2.3413868771226472E-2</v>
      </c>
      <c r="F54" s="511">
        <f t="shared" si="7"/>
        <v>1.5528402561555715E-2</v>
      </c>
    </row>
    <row r="55" spans="1:6" x14ac:dyDescent="0.2">
      <c r="A55" s="3" t="str">
        <f t="shared" si="4"/>
        <v>石油・石炭製品</v>
      </c>
      <c r="B55" s="35">
        <f>B12-計算!F18</f>
        <v>9580.8008480588196</v>
      </c>
      <c r="C55" s="264">
        <f t="shared" si="5"/>
        <v>3009.9364278192584</v>
      </c>
      <c r="D55" s="318" t="s">
        <v>268</v>
      </c>
      <c r="E55" s="510">
        <f t="shared" si="6"/>
        <v>9.5808008480588194E-2</v>
      </c>
      <c r="F55" s="511">
        <f t="shared" si="7"/>
        <v>3.0099364278192584E-2</v>
      </c>
    </row>
    <row r="56" spans="1:6" x14ac:dyDescent="0.2">
      <c r="A56" s="3" t="str">
        <f t="shared" si="4"/>
        <v>プラスチック・ゴム製品</v>
      </c>
      <c r="B56" s="35">
        <f>B13-計算!F19</f>
        <v>13621.484895803751</v>
      </c>
      <c r="C56" s="264">
        <f t="shared" si="5"/>
        <v>1391.7760486776149</v>
      </c>
      <c r="D56" s="318" t="s">
        <v>356</v>
      </c>
      <c r="E56" s="510">
        <f t="shared" si="6"/>
        <v>0.13621484895803751</v>
      </c>
      <c r="F56" s="511">
        <f t="shared" si="7"/>
        <v>1.3917760486776148E-2</v>
      </c>
    </row>
    <row r="57" spans="1:6" x14ac:dyDescent="0.2">
      <c r="A57" s="3" t="str">
        <f t="shared" si="4"/>
        <v>窯業・土石製品</v>
      </c>
      <c r="B57" s="35">
        <f>B14-計算!F20</f>
        <v>324482.2756517721</v>
      </c>
      <c r="C57" s="264">
        <f t="shared" si="5"/>
        <v>1282.5004358574388</v>
      </c>
      <c r="D57" s="318" t="s">
        <v>269</v>
      </c>
      <c r="E57" s="510">
        <f t="shared" si="6"/>
        <v>3.244822756517721</v>
      </c>
      <c r="F57" s="511">
        <f t="shared" si="7"/>
        <v>1.2825004358574388E-2</v>
      </c>
    </row>
    <row r="58" spans="1:6" x14ac:dyDescent="0.2">
      <c r="A58" s="3" t="str">
        <f t="shared" si="4"/>
        <v>鉄鋼</v>
      </c>
      <c r="B58" s="35">
        <f>B15-計算!F21</f>
        <v>60581.830201562807</v>
      </c>
      <c r="C58" s="264">
        <f t="shared" si="5"/>
        <v>329.98196413253794</v>
      </c>
      <c r="D58" s="318" t="s">
        <v>270</v>
      </c>
      <c r="E58" s="510">
        <f t="shared" si="6"/>
        <v>0.60581830201562803</v>
      </c>
      <c r="F58" s="511">
        <f t="shared" si="7"/>
        <v>3.2998196413253794E-3</v>
      </c>
    </row>
    <row r="59" spans="1:6" x14ac:dyDescent="0.2">
      <c r="A59" s="3" t="str">
        <f t="shared" si="4"/>
        <v>非鉄金属</v>
      </c>
      <c r="B59" s="35">
        <f>B16-計算!F22</f>
        <v>23675.469422737289</v>
      </c>
      <c r="C59" s="264">
        <f t="shared" si="5"/>
        <v>557.89224061753532</v>
      </c>
      <c r="D59" s="318" t="s">
        <v>271</v>
      </c>
      <c r="E59" s="510">
        <f t="shared" si="6"/>
        <v>0.23675469422737289</v>
      </c>
      <c r="F59" s="511">
        <f t="shared" si="7"/>
        <v>5.5789224061753529E-3</v>
      </c>
    </row>
    <row r="60" spans="1:6" x14ac:dyDescent="0.2">
      <c r="A60" s="3" t="str">
        <f t="shared" si="4"/>
        <v>金属製品</v>
      </c>
      <c r="B60" s="35">
        <f>B17-計算!F23</f>
        <v>158720.28067039646</v>
      </c>
      <c r="C60" s="264">
        <f t="shared" si="5"/>
        <v>1013.3179365290495</v>
      </c>
      <c r="D60" s="318" t="s">
        <v>272</v>
      </c>
      <c r="E60" s="510">
        <f t="shared" si="6"/>
        <v>1.5872028067039645</v>
      </c>
      <c r="F60" s="511">
        <f t="shared" si="7"/>
        <v>1.0133179365290495E-2</v>
      </c>
    </row>
    <row r="61" spans="1:6" x14ac:dyDescent="0.2">
      <c r="A61" s="3" t="str">
        <f t="shared" si="4"/>
        <v>はん用機械</v>
      </c>
      <c r="B61" s="35">
        <f>B18-計算!F24</f>
        <v>11134.051519984674</v>
      </c>
      <c r="C61" s="264">
        <f t="shared" si="5"/>
        <v>199.30626877776041</v>
      </c>
      <c r="D61" s="318" t="s">
        <v>357</v>
      </c>
      <c r="E61" s="510">
        <f t="shared" si="6"/>
        <v>0.11134051519984674</v>
      </c>
      <c r="F61" s="511">
        <f t="shared" si="7"/>
        <v>1.9930626877776043E-3</v>
      </c>
    </row>
    <row r="62" spans="1:6" x14ac:dyDescent="0.2">
      <c r="A62" s="3" t="str">
        <f t="shared" si="4"/>
        <v>生産用機械</v>
      </c>
      <c r="B62" s="35">
        <f>B19-計算!F25</f>
        <v>2399.955623442554</v>
      </c>
      <c r="C62" s="264">
        <f t="shared" si="5"/>
        <v>263.55705117797328</v>
      </c>
      <c r="D62" s="318" t="s">
        <v>358</v>
      </c>
      <c r="E62" s="510">
        <f t="shared" si="6"/>
        <v>2.399955623442554E-2</v>
      </c>
      <c r="F62" s="511">
        <f t="shared" si="7"/>
        <v>2.6355705117797326E-3</v>
      </c>
    </row>
    <row r="63" spans="1:6" x14ac:dyDescent="0.2">
      <c r="A63" s="3" t="str">
        <f t="shared" si="4"/>
        <v>業務用機械</v>
      </c>
      <c r="B63" s="35">
        <f>B20-計算!F26</f>
        <v>605.92955847570624</v>
      </c>
      <c r="C63" s="264">
        <f t="shared" si="5"/>
        <v>372.44602546832925</v>
      </c>
      <c r="D63" s="318" t="s">
        <v>359</v>
      </c>
      <c r="E63" s="510">
        <f t="shared" si="6"/>
        <v>6.0592955847570623E-3</v>
      </c>
      <c r="F63" s="511">
        <f t="shared" si="7"/>
        <v>3.7244602546832924E-3</v>
      </c>
    </row>
    <row r="64" spans="1:6" x14ac:dyDescent="0.2">
      <c r="A64" s="3" t="str">
        <f t="shared" si="4"/>
        <v>電子部品</v>
      </c>
      <c r="B64" s="35">
        <f>B21-計算!F27</f>
        <v>954.62719580790792</v>
      </c>
      <c r="C64" s="264">
        <f t="shared" si="5"/>
        <v>260.15975913175151</v>
      </c>
      <c r="D64" s="318" t="s">
        <v>273</v>
      </c>
      <c r="E64" s="510">
        <f t="shared" si="6"/>
        <v>9.5462719580790799E-3</v>
      </c>
      <c r="F64" s="511">
        <f t="shared" si="7"/>
        <v>2.6015975913175151E-3</v>
      </c>
    </row>
    <row r="65" spans="1:6" x14ac:dyDescent="0.2">
      <c r="A65" s="3" t="str">
        <f t="shared" si="4"/>
        <v>電気機械</v>
      </c>
      <c r="B65" s="35">
        <f>B22-計算!F28</f>
        <v>6036.1526128418791</v>
      </c>
      <c r="C65" s="264">
        <f t="shared" si="5"/>
        <v>2162.8721689335075</v>
      </c>
      <c r="D65" s="318" t="s">
        <v>274</v>
      </c>
      <c r="E65" s="510">
        <f t="shared" si="6"/>
        <v>6.0361526128418788E-2</v>
      </c>
      <c r="F65" s="511">
        <f t="shared" si="7"/>
        <v>2.1628721689335075E-2</v>
      </c>
    </row>
    <row r="66" spans="1:6" x14ac:dyDescent="0.2">
      <c r="A66" s="3" t="str">
        <f t="shared" si="4"/>
        <v>情報通信機器</v>
      </c>
      <c r="B66" s="35">
        <f>B23-計算!F29</f>
        <v>0</v>
      </c>
      <c r="C66" s="264">
        <f t="shared" si="5"/>
        <v>0</v>
      </c>
      <c r="D66" s="318" t="s">
        <v>360</v>
      </c>
      <c r="E66" s="510">
        <f t="shared" si="6"/>
        <v>0</v>
      </c>
      <c r="F66" s="511">
        <f t="shared" si="7"/>
        <v>0</v>
      </c>
    </row>
    <row r="67" spans="1:6" x14ac:dyDescent="0.2">
      <c r="A67" s="3" t="str">
        <f t="shared" si="4"/>
        <v>輸送機械</v>
      </c>
      <c r="B67" s="35">
        <f>B24-計算!F30</f>
        <v>13388.759429883046</v>
      </c>
      <c r="C67" s="264">
        <f t="shared" si="5"/>
        <v>18799.0087051585</v>
      </c>
      <c r="D67" s="318" t="s">
        <v>275</v>
      </c>
      <c r="E67" s="510">
        <f t="shared" si="6"/>
        <v>0.13388759429883046</v>
      </c>
      <c r="F67" s="511">
        <f t="shared" si="7"/>
        <v>0.18799008705158499</v>
      </c>
    </row>
    <row r="68" spans="1:6" x14ac:dyDescent="0.2">
      <c r="A68" s="3" t="str">
        <f t="shared" si="4"/>
        <v>その他の製造工業製品</v>
      </c>
      <c r="B68" s="35">
        <f>B25-計算!F31</f>
        <v>10661.402056951525</v>
      </c>
      <c r="C68" s="264">
        <f t="shared" si="5"/>
        <v>6289.6980197929388</v>
      </c>
      <c r="D68" s="318" t="s">
        <v>361</v>
      </c>
      <c r="E68" s="510">
        <f t="shared" si="6"/>
        <v>0.10661402056951524</v>
      </c>
      <c r="F68" s="511">
        <f t="shared" si="7"/>
        <v>6.2896980197929386E-2</v>
      </c>
    </row>
    <row r="69" spans="1:6" x14ac:dyDescent="0.2">
      <c r="A69" s="3" t="str">
        <f t="shared" si="4"/>
        <v>建設</v>
      </c>
      <c r="B69" s="35">
        <f>B26-計算!F32</f>
        <v>11582.911307893693</v>
      </c>
      <c r="C69" s="264">
        <f t="shared" si="5"/>
        <v>6948.5967264123483</v>
      </c>
      <c r="D69" s="318" t="s">
        <v>276</v>
      </c>
      <c r="E69" s="510">
        <f t="shared" si="6"/>
        <v>0.11582911307893694</v>
      </c>
      <c r="F69" s="511">
        <f t="shared" si="7"/>
        <v>6.9485967264123483E-2</v>
      </c>
    </row>
    <row r="70" spans="1:6" x14ac:dyDescent="0.2">
      <c r="A70" s="3" t="str">
        <f t="shared" si="4"/>
        <v>電力・ガス・熱供給</v>
      </c>
      <c r="B70" s="35">
        <f>B27-計算!F33</f>
        <v>36598.202521589024</v>
      </c>
      <c r="C70" s="264">
        <f t="shared" si="5"/>
        <v>40278.19905878701</v>
      </c>
      <c r="D70" s="318" t="s">
        <v>277</v>
      </c>
      <c r="E70" s="510">
        <f t="shared" si="6"/>
        <v>0.36598202521589024</v>
      </c>
      <c r="F70" s="511">
        <f t="shared" si="7"/>
        <v>0.40278199058787012</v>
      </c>
    </row>
    <row r="71" spans="1:6" x14ac:dyDescent="0.2">
      <c r="A71" s="3" t="str">
        <f t="shared" si="4"/>
        <v>水道</v>
      </c>
      <c r="B71" s="35">
        <f>B28-計算!F34</f>
        <v>8294.6149475771072</v>
      </c>
      <c r="C71" s="264">
        <f t="shared" si="5"/>
        <v>18004.834782258069</v>
      </c>
      <c r="D71" s="318" t="s">
        <v>362</v>
      </c>
      <c r="E71" s="510">
        <f t="shared" si="6"/>
        <v>8.2946149475771072E-2</v>
      </c>
      <c r="F71" s="511">
        <f t="shared" si="7"/>
        <v>0.1800483478225807</v>
      </c>
    </row>
    <row r="72" spans="1:6" x14ac:dyDescent="0.2">
      <c r="A72" s="3" t="str">
        <f t="shared" si="4"/>
        <v>廃棄物処理</v>
      </c>
      <c r="B72" s="35">
        <f>B29-計算!F35</f>
        <v>24321.12525530679</v>
      </c>
      <c r="C72" s="264">
        <f t="shared" si="5"/>
        <v>9418.4938696517493</v>
      </c>
      <c r="D72" s="318" t="s">
        <v>363</v>
      </c>
      <c r="E72" s="510">
        <f t="shared" si="6"/>
        <v>0.24321125255306789</v>
      </c>
      <c r="F72" s="511">
        <f t="shared" si="7"/>
        <v>9.4184938696517492E-2</v>
      </c>
    </row>
    <row r="73" spans="1:6" x14ac:dyDescent="0.2">
      <c r="A73" s="3" t="str">
        <f t="shared" si="4"/>
        <v>商業</v>
      </c>
      <c r="B73" s="35">
        <f>B30-計算!F36</f>
        <v>236423.61662924907</v>
      </c>
      <c r="C73" s="264">
        <f t="shared" si="5"/>
        <v>182252.53441004921</v>
      </c>
      <c r="D73" s="318" t="s">
        <v>278</v>
      </c>
      <c r="E73" s="510">
        <f t="shared" si="6"/>
        <v>2.3642361662924904</v>
      </c>
      <c r="F73" s="511">
        <f t="shared" si="7"/>
        <v>1.8225253441004921</v>
      </c>
    </row>
    <row r="74" spans="1:6" x14ac:dyDescent="0.2">
      <c r="A74" s="3" t="str">
        <f t="shared" si="4"/>
        <v>金融・保険</v>
      </c>
      <c r="B74" s="35">
        <f>B31-計算!F37</f>
        <v>108163.46471341381</v>
      </c>
      <c r="C74" s="264">
        <f t="shared" si="5"/>
        <v>144805.83995533505</v>
      </c>
      <c r="D74" s="318" t="s">
        <v>279</v>
      </c>
      <c r="E74" s="510">
        <f t="shared" si="6"/>
        <v>1.081634647134138</v>
      </c>
      <c r="F74" s="511">
        <f t="shared" si="7"/>
        <v>1.4480583995533505</v>
      </c>
    </row>
    <row r="75" spans="1:6" x14ac:dyDescent="0.2">
      <c r="A75" s="3" t="str">
        <f t="shared" si="4"/>
        <v>不動産</v>
      </c>
      <c r="B75" s="35">
        <f>B32-計算!F38</f>
        <v>44054.520050946805</v>
      </c>
      <c r="C75" s="264">
        <f t="shared" si="5"/>
        <v>440407.21848670341</v>
      </c>
      <c r="D75" s="318" t="s">
        <v>280</v>
      </c>
      <c r="E75" s="510">
        <f t="shared" si="6"/>
        <v>0.44054520050946805</v>
      </c>
      <c r="F75" s="511">
        <f t="shared" si="7"/>
        <v>4.4040721848670339</v>
      </c>
    </row>
    <row r="76" spans="1:6" x14ac:dyDescent="0.2">
      <c r="A76" s="3" t="str">
        <f t="shared" si="4"/>
        <v>運輸・郵便</v>
      </c>
      <c r="B76" s="35">
        <f>B33-計算!F39</f>
        <v>410268.57637881121</v>
      </c>
      <c r="C76" s="264">
        <f t="shared" si="5"/>
        <v>102848.23583044713</v>
      </c>
      <c r="D76" s="318" t="s">
        <v>281</v>
      </c>
      <c r="E76" s="510">
        <f t="shared" si="6"/>
        <v>4.102685763788112</v>
      </c>
      <c r="F76" s="511">
        <f t="shared" si="7"/>
        <v>1.0284823583044713</v>
      </c>
    </row>
    <row r="77" spans="1:6" x14ac:dyDescent="0.2">
      <c r="A77" s="3" t="str">
        <f t="shared" si="4"/>
        <v>情報通信</v>
      </c>
      <c r="B77" s="35">
        <f>B34-計算!F40</f>
        <v>128797.42437110948</v>
      </c>
      <c r="C77" s="264">
        <f t="shared" si="5"/>
        <v>134303.35620991775</v>
      </c>
      <c r="D77" s="318" t="s">
        <v>282</v>
      </c>
      <c r="E77" s="510">
        <f t="shared" si="6"/>
        <v>1.2879742437110948</v>
      </c>
      <c r="F77" s="511">
        <f t="shared" si="7"/>
        <v>1.3430335620991776</v>
      </c>
    </row>
    <row r="78" spans="1:6" x14ac:dyDescent="0.2">
      <c r="A78" s="3" t="str">
        <f t="shared" si="4"/>
        <v>公務</v>
      </c>
      <c r="B78" s="35">
        <f>B35-計算!F41</f>
        <v>1072.9144464828703</v>
      </c>
      <c r="C78" s="264">
        <f t="shared" si="5"/>
        <v>14688.687995453909</v>
      </c>
      <c r="D78" s="318" t="s">
        <v>283</v>
      </c>
      <c r="E78" s="510">
        <f t="shared" si="6"/>
        <v>1.0729144464828703E-2</v>
      </c>
      <c r="F78" s="511">
        <f t="shared" si="7"/>
        <v>0.14688687995453908</v>
      </c>
    </row>
    <row r="79" spans="1:6" x14ac:dyDescent="0.2">
      <c r="A79" s="3" t="str">
        <f t="shared" si="4"/>
        <v>教育・研究</v>
      </c>
      <c r="B79" s="35">
        <f>B36-計算!F42</f>
        <v>2703.1541188829888</v>
      </c>
      <c r="C79" s="264">
        <f t="shared" si="5"/>
        <v>37104.746610570604</v>
      </c>
      <c r="D79" s="318" t="s">
        <v>284</v>
      </c>
      <c r="E79" s="510">
        <f t="shared" si="6"/>
        <v>2.7031541188829888E-2</v>
      </c>
      <c r="F79" s="511">
        <f t="shared" si="7"/>
        <v>0.37104746610570605</v>
      </c>
    </row>
    <row r="80" spans="1:6" x14ac:dyDescent="0.2">
      <c r="A80" s="3" t="str">
        <f t="shared" si="4"/>
        <v>医療・福祉</v>
      </c>
      <c r="B80" s="35">
        <f>B37-計算!F43</f>
        <v>377.70424035305842</v>
      </c>
      <c r="C80" s="264">
        <f t="shared" si="5"/>
        <v>163580.62901379334</v>
      </c>
      <c r="D80" s="318" t="s">
        <v>285</v>
      </c>
      <c r="E80" s="510">
        <f t="shared" si="6"/>
        <v>3.7770424035305844E-3</v>
      </c>
      <c r="F80" s="511">
        <f t="shared" si="7"/>
        <v>1.6358062901379333</v>
      </c>
    </row>
    <row r="81" spans="1:6" x14ac:dyDescent="0.2">
      <c r="A81" s="3" t="str">
        <f t="shared" si="4"/>
        <v>他に分類されない会員制団体</v>
      </c>
      <c r="B81" s="35">
        <f>B38-計算!F44</f>
        <v>15053.189935164059</v>
      </c>
      <c r="C81" s="264">
        <f t="shared" si="5"/>
        <v>53802.356526484124</v>
      </c>
      <c r="D81" s="318" t="s">
        <v>364</v>
      </c>
      <c r="E81" s="510">
        <f>B81/100000</f>
        <v>0.15053189935164057</v>
      </c>
      <c r="F81" s="511">
        <f>C81/100000</f>
        <v>0.53802356526484119</v>
      </c>
    </row>
    <row r="82" spans="1:6" x14ac:dyDescent="0.2">
      <c r="A82" s="3" t="str">
        <f t="shared" ref="A82:A84" si="8">A39</f>
        <v>対事業所サービス</v>
      </c>
      <c r="B82" s="35">
        <f>B39-計算!F45</f>
        <v>679308.98285235465</v>
      </c>
      <c r="C82" s="264">
        <f t="shared" ref="C82:C84" si="9">C39</f>
        <v>78954.986239435268</v>
      </c>
      <c r="D82" s="318" t="s">
        <v>286</v>
      </c>
      <c r="E82" s="510">
        <f t="shared" ref="E82:E84" si="10">B82/100000</f>
        <v>6.7930898285235468</v>
      </c>
      <c r="F82" s="511">
        <f t="shared" ref="F82:F84" si="11">C82/100000</f>
        <v>0.78954986239435265</v>
      </c>
    </row>
    <row r="83" spans="1:6" x14ac:dyDescent="0.2">
      <c r="A83" s="3" t="str">
        <f t="shared" si="8"/>
        <v>対個人サービス</v>
      </c>
      <c r="B83" s="35">
        <f>B40-計算!F46</f>
        <v>2427.7706842402581</v>
      </c>
      <c r="C83" s="264">
        <f t="shared" si="9"/>
        <v>160178.01843628776</v>
      </c>
      <c r="D83" s="318" t="s">
        <v>287</v>
      </c>
      <c r="E83" s="510">
        <f t="shared" si="10"/>
        <v>2.4277706842402581E-2</v>
      </c>
      <c r="F83" s="511">
        <f t="shared" si="11"/>
        <v>1.6017801843628776</v>
      </c>
    </row>
    <row r="84" spans="1:6" x14ac:dyDescent="0.2">
      <c r="A84" s="3" t="str">
        <f t="shared" si="8"/>
        <v>事務用品</v>
      </c>
      <c r="B84" s="35">
        <f>B41-計算!F47</f>
        <v>16030.839368290868</v>
      </c>
      <c r="C84" s="264">
        <f t="shared" si="9"/>
        <v>2866.2254255291414</v>
      </c>
      <c r="D84" s="318" t="s">
        <v>288</v>
      </c>
      <c r="E84" s="510">
        <f t="shared" si="10"/>
        <v>0.1603083936829087</v>
      </c>
      <c r="F84" s="511">
        <f t="shared" si="11"/>
        <v>2.8662254255291415E-2</v>
      </c>
    </row>
    <row r="85" spans="1:6" x14ac:dyDescent="0.2">
      <c r="A85" s="3" t="str">
        <f t="shared" ref="A85" si="12">A42</f>
        <v>分類不明</v>
      </c>
      <c r="B85" s="35">
        <f>B42-計算!F48</f>
        <v>4350.8232479043008</v>
      </c>
      <c r="C85" s="264">
        <f t="shared" ref="C85" si="13">C42</f>
        <v>224.33097551271058</v>
      </c>
      <c r="D85" s="318" t="s">
        <v>289</v>
      </c>
      <c r="E85" s="510">
        <f>B85/100000</f>
        <v>4.3508232479043008E-2</v>
      </c>
      <c r="F85" s="511">
        <f>C85/100000</f>
        <v>2.243309755127106E-3</v>
      </c>
    </row>
    <row r="86" spans="1:6" ht="18" customHeight="1" x14ac:dyDescent="0.2">
      <c r="A86" s="251" t="s">
        <v>50</v>
      </c>
      <c r="B86" s="261">
        <f>SUM(B47:B85)</f>
        <v>2442629.7498720055</v>
      </c>
      <c r="C86" s="262">
        <f>SUM(C47:C85)</f>
        <v>1694261.2800844444</v>
      </c>
      <c r="D86" s="280" t="s">
        <v>181</v>
      </c>
      <c r="E86" s="512">
        <f>SUM(E47:E85)</f>
        <v>24.426297498720047</v>
      </c>
      <c r="F86" s="512">
        <f>SUM(F47:F85)</f>
        <v>16.942612800844447</v>
      </c>
    </row>
  </sheetData>
  <sheetProtection sheet="1" selectLockedCells="1"/>
  <phoneticPr fontId="2"/>
  <printOptions horizontalCentered="1"/>
  <pageMargins left="0.39370078740157483" right="0.39370078740157483" top="0.98425196850393704" bottom="0" header="0.27559055118110237" footer="0"/>
  <pageSetup paperSize="9" scale="90" orientation="landscape" cellComments="asDisplayed" r:id="rId1"/>
  <headerFooter alignWithMargins="0"/>
  <rowBreaks count="1" manualBreakCount="1">
    <brk id="43" min="3" max="17" man="1"/>
  </rowBreaks>
  <colBreaks count="1" manualBreakCount="1">
    <brk id="3" max="79" man="1"/>
  </colBreaks>
  <ignoredErrors>
    <ignoredError sqref="B85 B47:B81"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Q86"/>
  <sheetViews>
    <sheetView showGridLines="0" zoomScale="90" zoomScaleNormal="90" zoomScaleSheetLayoutView="85" workbookViewId="0">
      <selection activeCell="B1" sqref="B1"/>
    </sheetView>
  </sheetViews>
  <sheetFormatPr defaultRowHeight="13.2" x14ac:dyDescent="0.2"/>
  <cols>
    <col min="1" max="1" width="14.44140625" style="1" customWidth="1"/>
    <col min="2" max="3" width="9.88671875" style="146" customWidth="1"/>
    <col min="4" max="4" width="9" customWidth="1"/>
    <col min="14" max="14" width="8.6640625" customWidth="1"/>
  </cols>
  <sheetData>
    <row r="1" spans="1:17" ht="30" customHeight="1" x14ac:dyDescent="0.2">
      <c r="A1" s="470" t="str">
        <f>'結果（千円）'!D4&amp;"　"&amp;'結果（千円）'!E4</f>
        <v>《 分析タイトル 》　島根県内で１２０億円（用地補償費２０億円含む）の公共工事が行なわれた場合</v>
      </c>
      <c r="P1" s="87"/>
      <c r="Q1" s="87"/>
    </row>
    <row r="2" spans="1:17" x14ac:dyDescent="0.2">
      <c r="A2" s="319"/>
      <c r="B2" s="255"/>
      <c r="C2" s="282" t="s">
        <v>247</v>
      </c>
      <c r="P2" s="87"/>
      <c r="Q2" s="87"/>
    </row>
    <row r="3" spans="1:17" ht="27" customHeight="1" x14ac:dyDescent="0.2">
      <c r="A3" s="320" t="s">
        <v>180</v>
      </c>
      <c r="B3" s="278" t="s">
        <v>328</v>
      </c>
      <c r="C3" s="285" t="s">
        <v>329</v>
      </c>
      <c r="D3" s="86"/>
      <c r="E3" s="86"/>
      <c r="F3" s="86"/>
      <c r="G3" s="86"/>
      <c r="H3" s="86"/>
      <c r="I3" s="86"/>
      <c r="J3" s="86"/>
      <c r="K3" s="86"/>
      <c r="L3" s="86"/>
      <c r="P3" s="87"/>
      <c r="Q3" s="87"/>
    </row>
    <row r="4" spans="1:17" x14ac:dyDescent="0.2">
      <c r="A4" s="318" t="s">
        <v>257</v>
      </c>
      <c r="B4" s="514">
        <f>計算!F10+計算!F103</f>
        <v>8798.1394167298404</v>
      </c>
      <c r="C4" s="515">
        <f>計算!D196</f>
        <v>24518.952316170431</v>
      </c>
      <c r="P4" s="87"/>
      <c r="Q4" s="87"/>
    </row>
    <row r="5" spans="1:17" x14ac:dyDescent="0.2">
      <c r="A5" s="318" t="s">
        <v>259</v>
      </c>
      <c r="B5" s="514">
        <f>計算!F11+計算!F104</f>
        <v>4190.4658937892336</v>
      </c>
      <c r="C5" s="515">
        <f>計算!D197</f>
        <v>1703.412137081493</v>
      </c>
      <c r="P5" s="87"/>
      <c r="Q5" s="87"/>
    </row>
    <row r="6" spans="1:17" x14ac:dyDescent="0.2">
      <c r="A6" s="318" t="s">
        <v>261</v>
      </c>
      <c r="B6" s="514">
        <f>計算!F12+計算!F105</f>
        <v>27.938290935224316</v>
      </c>
      <c r="C6" s="515">
        <f>計算!D198</f>
        <v>3308.9032501394654</v>
      </c>
    </row>
    <row r="7" spans="1:17" x14ac:dyDescent="0.2">
      <c r="A7" s="318" t="s">
        <v>262</v>
      </c>
      <c r="B7" s="514">
        <f>計算!F13+計算!F106</f>
        <v>12006.144501522816</v>
      </c>
      <c r="C7" s="515">
        <f>計算!D199</f>
        <v>1205.0129263272595</v>
      </c>
    </row>
    <row r="8" spans="1:17" x14ac:dyDescent="0.2">
      <c r="A8" s="318" t="s">
        <v>263</v>
      </c>
      <c r="B8" s="514">
        <f>計算!F14+計算!F107</f>
        <v>400.06583898974105</v>
      </c>
      <c r="C8" s="515">
        <f>計算!D200</f>
        <v>32167.451577020041</v>
      </c>
    </row>
    <row r="9" spans="1:17" x14ac:dyDescent="0.2">
      <c r="A9" s="318" t="s">
        <v>265</v>
      </c>
      <c r="B9" s="514">
        <f>計算!F15+計算!F108</f>
        <v>1174.5907379219984</v>
      </c>
      <c r="C9" s="515">
        <f>計算!D201</f>
        <v>1234.0613240654786</v>
      </c>
    </row>
    <row r="10" spans="1:17" x14ac:dyDescent="0.2">
      <c r="A10" s="318" t="s">
        <v>266</v>
      </c>
      <c r="B10" s="514">
        <f>計算!F16+計算!F109</f>
        <v>48018.163557705237</v>
      </c>
      <c r="C10" s="515">
        <f>計算!D202</f>
        <v>1970.902692782224</v>
      </c>
    </row>
    <row r="11" spans="1:17" x14ac:dyDescent="0.2">
      <c r="A11" s="318" t="s">
        <v>267</v>
      </c>
      <c r="B11" s="514">
        <f>計算!F17+計算!F110</f>
        <v>2341.3868771226471</v>
      </c>
      <c r="C11" s="515">
        <f>計算!D203</f>
        <v>1552.8402561555715</v>
      </c>
    </row>
    <row r="12" spans="1:17" x14ac:dyDescent="0.2">
      <c r="A12" s="318" t="s">
        <v>268</v>
      </c>
      <c r="B12" s="514">
        <f>計算!F18+計算!F111</f>
        <v>9580.8008480588196</v>
      </c>
      <c r="C12" s="515">
        <f>計算!D204</f>
        <v>3009.9364278192584</v>
      </c>
    </row>
    <row r="13" spans="1:17" x14ac:dyDescent="0.2">
      <c r="A13" s="318" t="s">
        <v>356</v>
      </c>
      <c r="B13" s="514">
        <f>計算!F19+計算!F112</f>
        <v>13621.484895803751</v>
      </c>
      <c r="C13" s="515">
        <f>計算!D205</f>
        <v>1391.7760486776149</v>
      </c>
    </row>
    <row r="14" spans="1:17" x14ac:dyDescent="0.2">
      <c r="A14" s="318" t="s">
        <v>269</v>
      </c>
      <c r="B14" s="514">
        <f>計算!F20+計算!F113</f>
        <v>324482.2756517721</v>
      </c>
      <c r="C14" s="515">
        <f>計算!D206</f>
        <v>1282.5004358574388</v>
      </c>
    </row>
    <row r="15" spans="1:17" x14ac:dyDescent="0.2">
      <c r="A15" s="318" t="s">
        <v>270</v>
      </c>
      <c r="B15" s="514">
        <f>計算!F21+計算!F114</f>
        <v>60581.830201562807</v>
      </c>
      <c r="C15" s="515">
        <f>計算!D207</f>
        <v>329.98196413253794</v>
      </c>
    </row>
    <row r="16" spans="1:17" x14ac:dyDescent="0.2">
      <c r="A16" s="318" t="s">
        <v>271</v>
      </c>
      <c r="B16" s="514">
        <f>計算!F22+計算!F115</f>
        <v>23675.469422737289</v>
      </c>
      <c r="C16" s="515">
        <f>計算!D208</f>
        <v>557.89224061753532</v>
      </c>
    </row>
    <row r="17" spans="1:3" x14ac:dyDescent="0.2">
      <c r="A17" s="318" t="s">
        <v>272</v>
      </c>
      <c r="B17" s="514">
        <f>計算!F23+計算!F116</f>
        <v>158720.28067039646</v>
      </c>
      <c r="C17" s="515">
        <f>計算!D209</f>
        <v>1013.3179365290495</v>
      </c>
    </row>
    <row r="18" spans="1:3" x14ac:dyDescent="0.2">
      <c r="A18" s="318" t="s">
        <v>357</v>
      </c>
      <c r="B18" s="514">
        <f>計算!F24+計算!F117</f>
        <v>11134.051519984674</v>
      </c>
      <c r="C18" s="515">
        <f>計算!D210</f>
        <v>199.30626877776041</v>
      </c>
    </row>
    <row r="19" spans="1:3" x14ac:dyDescent="0.2">
      <c r="A19" s="318" t="s">
        <v>358</v>
      </c>
      <c r="B19" s="514">
        <f>計算!F25+計算!F118</f>
        <v>2399.955623442554</v>
      </c>
      <c r="C19" s="515">
        <f>計算!D211</f>
        <v>263.55705117797328</v>
      </c>
    </row>
    <row r="20" spans="1:3" x14ac:dyDescent="0.2">
      <c r="A20" s="318" t="s">
        <v>359</v>
      </c>
      <c r="B20" s="514">
        <f>計算!F26+計算!F119</f>
        <v>605.92955847570624</v>
      </c>
      <c r="C20" s="515">
        <f>計算!D212</f>
        <v>372.44602546832925</v>
      </c>
    </row>
    <row r="21" spans="1:3" x14ac:dyDescent="0.2">
      <c r="A21" s="318" t="s">
        <v>273</v>
      </c>
      <c r="B21" s="514">
        <f>計算!F27+計算!F120</f>
        <v>954.62719580790792</v>
      </c>
      <c r="C21" s="515">
        <f>計算!D213</f>
        <v>260.15975913175151</v>
      </c>
    </row>
    <row r="22" spans="1:3" x14ac:dyDescent="0.2">
      <c r="A22" s="318" t="s">
        <v>274</v>
      </c>
      <c r="B22" s="514">
        <f>計算!F28+計算!F121</f>
        <v>6036.1526128418791</v>
      </c>
      <c r="C22" s="515">
        <f>計算!D214</f>
        <v>2162.8721689335075</v>
      </c>
    </row>
    <row r="23" spans="1:3" x14ac:dyDescent="0.2">
      <c r="A23" s="318" t="s">
        <v>360</v>
      </c>
      <c r="B23" s="514">
        <f>計算!F29+計算!F122</f>
        <v>0</v>
      </c>
      <c r="C23" s="515">
        <f>計算!D215</f>
        <v>0</v>
      </c>
    </row>
    <row r="24" spans="1:3" x14ac:dyDescent="0.2">
      <c r="A24" s="318" t="s">
        <v>275</v>
      </c>
      <c r="B24" s="514">
        <f>計算!F30+計算!F123</f>
        <v>13388.759429883046</v>
      </c>
      <c r="C24" s="515">
        <f>計算!D216</f>
        <v>18799.0087051585</v>
      </c>
    </row>
    <row r="25" spans="1:3" x14ac:dyDescent="0.2">
      <c r="A25" s="318" t="s">
        <v>361</v>
      </c>
      <c r="B25" s="514">
        <f>計算!F31+計算!F124</f>
        <v>10661.402056951525</v>
      </c>
      <c r="C25" s="515">
        <f>計算!D217</f>
        <v>6289.6980197929388</v>
      </c>
    </row>
    <row r="26" spans="1:3" x14ac:dyDescent="0.2">
      <c r="A26" s="318" t="s">
        <v>276</v>
      </c>
      <c r="B26" s="514">
        <f>計算!F32+計算!F125</f>
        <v>10011582.911307894</v>
      </c>
      <c r="C26" s="515">
        <f>計算!D218</f>
        <v>6948.5967264123483</v>
      </c>
    </row>
    <row r="27" spans="1:3" x14ac:dyDescent="0.2">
      <c r="A27" s="318" t="s">
        <v>277</v>
      </c>
      <c r="B27" s="514">
        <f>計算!F33+計算!F126</f>
        <v>36598.202521589024</v>
      </c>
      <c r="C27" s="515">
        <f>計算!D219</f>
        <v>40278.19905878701</v>
      </c>
    </row>
    <row r="28" spans="1:3" x14ac:dyDescent="0.2">
      <c r="A28" s="318" t="s">
        <v>362</v>
      </c>
      <c r="B28" s="514">
        <f>計算!F34+計算!F127</f>
        <v>8294.6149475771072</v>
      </c>
      <c r="C28" s="515">
        <f>計算!D220</f>
        <v>18004.834782258069</v>
      </c>
    </row>
    <row r="29" spans="1:3" x14ac:dyDescent="0.2">
      <c r="A29" s="318" t="s">
        <v>363</v>
      </c>
      <c r="B29" s="514">
        <f>計算!F35+計算!F128</f>
        <v>24321.12525530679</v>
      </c>
      <c r="C29" s="515">
        <f>計算!D221</f>
        <v>9418.4938696517493</v>
      </c>
    </row>
    <row r="30" spans="1:3" x14ac:dyDescent="0.2">
      <c r="A30" s="318" t="s">
        <v>278</v>
      </c>
      <c r="B30" s="514">
        <f>計算!F36+計算!F129</f>
        <v>236423.61662924907</v>
      </c>
      <c r="C30" s="515">
        <f>計算!D222</f>
        <v>182252.53441004921</v>
      </c>
    </row>
    <row r="31" spans="1:3" x14ac:dyDescent="0.2">
      <c r="A31" s="318" t="s">
        <v>279</v>
      </c>
      <c r="B31" s="514">
        <f>計算!F37+計算!F130</f>
        <v>108163.46471341381</v>
      </c>
      <c r="C31" s="515">
        <f>計算!D223</f>
        <v>144805.83995533505</v>
      </c>
    </row>
    <row r="32" spans="1:3" x14ac:dyDescent="0.2">
      <c r="A32" s="318" t="s">
        <v>280</v>
      </c>
      <c r="B32" s="514">
        <f>計算!F38+計算!F131</f>
        <v>44054.520050946805</v>
      </c>
      <c r="C32" s="515">
        <f>計算!D224</f>
        <v>440407.21848670341</v>
      </c>
    </row>
    <row r="33" spans="1:12" x14ac:dyDescent="0.2">
      <c r="A33" s="318" t="s">
        <v>281</v>
      </c>
      <c r="B33" s="514">
        <f>計算!F39+計算!F132</f>
        <v>410268.57637881121</v>
      </c>
      <c r="C33" s="515">
        <f>計算!D225</f>
        <v>102848.23583044713</v>
      </c>
    </row>
    <row r="34" spans="1:12" x14ac:dyDescent="0.2">
      <c r="A34" s="318" t="s">
        <v>282</v>
      </c>
      <c r="B34" s="514">
        <f>計算!F40+計算!F133</f>
        <v>128797.42437110948</v>
      </c>
      <c r="C34" s="515">
        <f>計算!D226</f>
        <v>134303.35620991775</v>
      </c>
    </row>
    <row r="35" spans="1:12" x14ac:dyDescent="0.2">
      <c r="A35" s="318" t="s">
        <v>283</v>
      </c>
      <c r="B35" s="514">
        <f>計算!F41+計算!F134</f>
        <v>1072.9144464828703</v>
      </c>
      <c r="C35" s="515">
        <f>計算!D227</f>
        <v>14688.687995453909</v>
      </c>
    </row>
    <row r="36" spans="1:12" x14ac:dyDescent="0.2">
      <c r="A36" s="318" t="s">
        <v>284</v>
      </c>
      <c r="B36" s="514">
        <f>計算!F42+計算!F135</f>
        <v>2703.1541188829888</v>
      </c>
      <c r="C36" s="515">
        <f>計算!D228</f>
        <v>37104.746610570604</v>
      </c>
    </row>
    <row r="37" spans="1:12" x14ac:dyDescent="0.2">
      <c r="A37" s="318" t="s">
        <v>285</v>
      </c>
      <c r="B37" s="514">
        <f>計算!F43+計算!F136</f>
        <v>377.70424035305842</v>
      </c>
      <c r="C37" s="515">
        <f>計算!D229</f>
        <v>163580.62901379334</v>
      </c>
    </row>
    <row r="38" spans="1:12" x14ac:dyDescent="0.2">
      <c r="A38" s="318" t="s">
        <v>364</v>
      </c>
      <c r="B38" s="514">
        <f>計算!F44+計算!F137</f>
        <v>15053.189935164059</v>
      </c>
      <c r="C38" s="515">
        <f>計算!D230</f>
        <v>53802.356526484124</v>
      </c>
    </row>
    <row r="39" spans="1:12" x14ac:dyDescent="0.2">
      <c r="A39" s="318" t="s">
        <v>286</v>
      </c>
      <c r="B39" s="514">
        <f>計算!F45+計算!F138</f>
        <v>679308.98285235465</v>
      </c>
      <c r="C39" s="515">
        <f>計算!D231</f>
        <v>78954.986239435268</v>
      </c>
    </row>
    <row r="40" spans="1:12" x14ac:dyDescent="0.2">
      <c r="A40" s="318" t="s">
        <v>287</v>
      </c>
      <c r="B40" s="514">
        <f>計算!F46+計算!F139</f>
        <v>2427.7706842402581</v>
      </c>
      <c r="C40" s="515">
        <f>計算!D232</f>
        <v>160178.01843628776</v>
      </c>
    </row>
    <row r="41" spans="1:12" x14ac:dyDescent="0.2">
      <c r="A41" s="318" t="s">
        <v>288</v>
      </c>
      <c r="B41" s="514">
        <f>計算!F47+計算!F140</f>
        <v>16030.839368290868</v>
      </c>
      <c r="C41" s="515">
        <f>計算!D233</f>
        <v>2866.2254255291414</v>
      </c>
    </row>
    <row r="42" spans="1:12" x14ac:dyDescent="0.2">
      <c r="A42" s="318" t="s">
        <v>289</v>
      </c>
      <c r="B42" s="514">
        <f>計算!F48+計算!F141</f>
        <v>4350.8232479043008</v>
      </c>
      <c r="C42" s="515">
        <f>計算!D234</f>
        <v>224.33097551271058</v>
      </c>
    </row>
    <row r="43" spans="1:12" ht="18" customHeight="1" x14ac:dyDescent="0.2">
      <c r="A43" s="320" t="s">
        <v>181</v>
      </c>
      <c r="B43" s="516">
        <f>SUM(B4:B42)</f>
        <v>12442629.749872006</v>
      </c>
      <c r="C43" s="517">
        <f>SUM(C4:C42)</f>
        <v>1694261.2800844444</v>
      </c>
    </row>
    <row r="44" spans="1:12" ht="30" customHeight="1" x14ac:dyDescent="0.2">
      <c r="A44" s="474" t="str">
        <f>A1</f>
        <v>《 分析タイトル 》　島根県内で１２０億円（用地補償費２０億円含む）の公共工事が行なわれた場合</v>
      </c>
    </row>
    <row r="45" spans="1:12" x14ac:dyDescent="0.2">
      <c r="A45" s="319"/>
      <c r="B45" s="255"/>
      <c r="C45" s="282" t="s">
        <v>247</v>
      </c>
    </row>
    <row r="46" spans="1:12" ht="27" customHeight="1" x14ac:dyDescent="0.2">
      <c r="A46" s="320" t="s">
        <v>180</v>
      </c>
      <c r="B46" s="283" t="s">
        <v>330</v>
      </c>
      <c r="C46" s="284" t="s">
        <v>329</v>
      </c>
      <c r="D46" s="86"/>
      <c r="E46" s="86"/>
      <c r="F46" s="86"/>
      <c r="G46" s="86"/>
      <c r="H46" s="86"/>
      <c r="I46" s="86"/>
      <c r="J46" s="86"/>
      <c r="K46" s="86"/>
      <c r="L46" s="86"/>
    </row>
    <row r="47" spans="1:12" x14ac:dyDescent="0.2">
      <c r="A47" s="318" t="s">
        <v>257</v>
      </c>
      <c r="B47" s="514">
        <f>B4-計算!F10</f>
        <v>8798.1394167298404</v>
      </c>
      <c r="C47" s="515">
        <f>計算!D196</f>
        <v>24518.952316170431</v>
      </c>
    </row>
    <row r="48" spans="1:12" x14ac:dyDescent="0.2">
      <c r="A48" s="318" t="s">
        <v>259</v>
      </c>
      <c r="B48" s="514">
        <f>B5-計算!F11</f>
        <v>4190.4658937892336</v>
      </c>
      <c r="C48" s="515">
        <f>計算!D197</f>
        <v>1703.412137081493</v>
      </c>
    </row>
    <row r="49" spans="1:3" x14ac:dyDescent="0.2">
      <c r="A49" s="318" t="s">
        <v>261</v>
      </c>
      <c r="B49" s="514">
        <f>B6-計算!F12</f>
        <v>27.938290935224316</v>
      </c>
      <c r="C49" s="515">
        <f>計算!D198</f>
        <v>3308.9032501394654</v>
      </c>
    </row>
    <row r="50" spans="1:3" x14ac:dyDescent="0.2">
      <c r="A50" s="318" t="s">
        <v>262</v>
      </c>
      <c r="B50" s="514">
        <f>B7-計算!F13</f>
        <v>12006.144501522816</v>
      </c>
      <c r="C50" s="515">
        <f>計算!D199</f>
        <v>1205.0129263272595</v>
      </c>
    </row>
    <row r="51" spans="1:3" x14ac:dyDescent="0.2">
      <c r="A51" s="318" t="s">
        <v>263</v>
      </c>
      <c r="B51" s="514">
        <f>B8-計算!F14</f>
        <v>400.06583898974105</v>
      </c>
      <c r="C51" s="515">
        <f>計算!D200</f>
        <v>32167.451577020041</v>
      </c>
    </row>
    <row r="52" spans="1:3" x14ac:dyDescent="0.2">
      <c r="A52" s="318" t="s">
        <v>265</v>
      </c>
      <c r="B52" s="514">
        <f>B9-計算!F15</f>
        <v>1174.5907379219984</v>
      </c>
      <c r="C52" s="515">
        <f>計算!D201</f>
        <v>1234.0613240654786</v>
      </c>
    </row>
    <row r="53" spans="1:3" x14ac:dyDescent="0.2">
      <c r="A53" s="318" t="s">
        <v>266</v>
      </c>
      <c r="B53" s="514">
        <f>B10-計算!F16</f>
        <v>48018.163557705237</v>
      </c>
      <c r="C53" s="515">
        <f>計算!D202</f>
        <v>1970.902692782224</v>
      </c>
    </row>
    <row r="54" spans="1:3" x14ac:dyDescent="0.2">
      <c r="A54" s="318" t="s">
        <v>267</v>
      </c>
      <c r="B54" s="514">
        <f>B11-計算!F17</f>
        <v>2341.3868771226471</v>
      </c>
      <c r="C54" s="515">
        <f>計算!D203</f>
        <v>1552.8402561555715</v>
      </c>
    </row>
    <row r="55" spans="1:3" x14ac:dyDescent="0.2">
      <c r="A55" s="318" t="s">
        <v>268</v>
      </c>
      <c r="B55" s="514">
        <f>B12-計算!F18</f>
        <v>9580.8008480588196</v>
      </c>
      <c r="C55" s="515">
        <f>計算!D204</f>
        <v>3009.9364278192584</v>
      </c>
    </row>
    <row r="56" spans="1:3" x14ac:dyDescent="0.2">
      <c r="A56" s="318" t="s">
        <v>356</v>
      </c>
      <c r="B56" s="514">
        <f>B13-計算!F19</f>
        <v>13621.484895803751</v>
      </c>
      <c r="C56" s="515">
        <f>計算!D205</f>
        <v>1391.7760486776149</v>
      </c>
    </row>
    <row r="57" spans="1:3" x14ac:dyDescent="0.2">
      <c r="A57" s="318" t="s">
        <v>269</v>
      </c>
      <c r="B57" s="514">
        <f>B14-計算!F20</f>
        <v>324482.2756517721</v>
      </c>
      <c r="C57" s="515">
        <f>計算!D206</f>
        <v>1282.5004358574388</v>
      </c>
    </row>
    <row r="58" spans="1:3" x14ac:dyDescent="0.2">
      <c r="A58" s="318" t="s">
        <v>270</v>
      </c>
      <c r="B58" s="514">
        <f>B15-計算!F21</f>
        <v>60581.830201562807</v>
      </c>
      <c r="C58" s="515">
        <f>計算!D207</f>
        <v>329.98196413253794</v>
      </c>
    </row>
    <row r="59" spans="1:3" x14ac:dyDescent="0.2">
      <c r="A59" s="318" t="s">
        <v>271</v>
      </c>
      <c r="B59" s="514">
        <f>B16-計算!F22</f>
        <v>23675.469422737289</v>
      </c>
      <c r="C59" s="515">
        <f>計算!D208</f>
        <v>557.89224061753532</v>
      </c>
    </row>
    <row r="60" spans="1:3" x14ac:dyDescent="0.2">
      <c r="A60" s="318" t="s">
        <v>272</v>
      </c>
      <c r="B60" s="514">
        <f>B17-計算!F23</f>
        <v>158720.28067039646</v>
      </c>
      <c r="C60" s="515">
        <f>計算!D209</f>
        <v>1013.3179365290495</v>
      </c>
    </row>
    <row r="61" spans="1:3" x14ac:dyDescent="0.2">
      <c r="A61" s="318" t="s">
        <v>357</v>
      </c>
      <c r="B61" s="514">
        <f>B18-計算!F24</f>
        <v>11134.051519984674</v>
      </c>
      <c r="C61" s="515">
        <f>計算!D210</f>
        <v>199.30626877776041</v>
      </c>
    </row>
    <row r="62" spans="1:3" x14ac:dyDescent="0.2">
      <c r="A62" s="318" t="s">
        <v>358</v>
      </c>
      <c r="B62" s="514">
        <f>B19-計算!F25</f>
        <v>2399.955623442554</v>
      </c>
      <c r="C62" s="515">
        <f>計算!D211</f>
        <v>263.55705117797328</v>
      </c>
    </row>
    <row r="63" spans="1:3" x14ac:dyDescent="0.2">
      <c r="A63" s="318" t="s">
        <v>359</v>
      </c>
      <c r="B63" s="514">
        <f>B20-計算!F26</f>
        <v>605.92955847570624</v>
      </c>
      <c r="C63" s="515">
        <f>計算!D212</f>
        <v>372.44602546832925</v>
      </c>
    </row>
    <row r="64" spans="1:3" x14ac:dyDescent="0.2">
      <c r="A64" s="318" t="s">
        <v>273</v>
      </c>
      <c r="B64" s="514">
        <f>B21-計算!F27</f>
        <v>954.62719580790792</v>
      </c>
      <c r="C64" s="515">
        <f>計算!D213</f>
        <v>260.15975913175151</v>
      </c>
    </row>
    <row r="65" spans="1:3" x14ac:dyDescent="0.2">
      <c r="A65" s="318" t="s">
        <v>274</v>
      </c>
      <c r="B65" s="514">
        <f>B22-計算!F28</f>
        <v>6036.1526128418791</v>
      </c>
      <c r="C65" s="515">
        <f>計算!D214</f>
        <v>2162.8721689335075</v>
      </c>
    </row>
    <row r="66" spans="1:3" x14ac:dyDescent="0.2">
      <c r="A66" s="318" t="s">
        <v>360</v>
      </c>
      <c r="B66" s="514">
        <f>B23-計算!F29</f>
        <v>0</v>
      </c>
      <c r="C66" s="515">
        <f>計算!D215</f>
        <v>0</v>
      </c>
    </row>
    <row r="67" spans="1:3" x14ac:dyDescent="0.2">
      <c r="A67" s="318" t="s">
        <v>275</v>
      </c>
      <c r="B67" s="514">
        <f>B24-計算!F30</f>
        <v>13388.759429883046</v>
      </c>
      <c r="C67" s="515">
        <f>計算!D216</f>
        <v>18799.0087051585</v>
      </c>
    </row>
    <row r="68" spans="1:3" x14ac:dyDescent="0.2">
      <c r="A68" s="318" t="s">
        <v>361</v>
      </c>
      <c r="B68" s="514">
        <f>B25-計算!F31</f>
        <v>10661.402056951525</v>
      </c>
      <c r="C68" s="515">
        <f>計算!D217</f>
        <v>6289.6980197929388</v>
      </c>
    </row>
    <row r="69" spans="1:3" x14ac:dyDescent="0.2">
      <c r="A69" s="318" t="s">
        <v>276</v>
      </c>
      <c r="B69" s="514">
        <f>B26-計算!F32</f>
        <v>11582.911307893693</v>
      </c>
      <c r="C69" s="515">
        <f>計算!D218</f>
        <v>6948.5967264123483</v>
      </c>
    </row>
    <row r="70" spans="1:3" x14ac:dyDescent="0.2">
      <c r="A70" s="318" t="s">
        <v>277</v>
      </c>
      <c r="B70" s="514">
        <f>B27-計算!F33</f>
        <v>36598.202521589024</v>
      </c>
      <c r="C70" s="515">
        <f>計算!D219</f>
        <v>40278.19905878701</v>
      </c>
    </row>
    <row r="71" spans="1:3" x14ac:dyDescent="0.2">
      <c r="A71" s="318" t="s">
        <v>362</v>
      </c>
      <c r="B71" s="514">
        <f>B28-計算!F34</f>
        <v>8294.6149475771072</v>
      </c>
      <c r="C71" s="515">
        <f>計算!D220</f>
        <v>18004.834782258069</v>
      </c>
    </row>
    <row r="72" spans="1:3" x14ac:dyDescent="0.2">
      <c r="A72" s="318" t="s">
        <v>363</v>
      </c>
      <c r="B72" s="514">
        <f>B29-計算!F35</f>
        <v>24321.12525530679</v>
      </c>
      <c r="C72" s="515">
        <f>計算!D221</f>
        <v>9418.4938696517493</v>
      </c>
    </row>
    <row r="73" spans="1:3" x14ac:dyDescent="0.2">
      <c r="A73" s="318" t="s">
        <v>278</v>
      </c>
      <c r="B73" s="514">
        <f>B30-計算!F36</f>
        <v>236423.61662924907</v>
      </c>
      <c r="C73" s="515">
        <f>計算!D222</f>
        <v>182252.53441004921</v>
      </c>
    </row>
    <row r="74" spans="1:3" x14ac:dyDescent="0.2">
      <c r="A74" s="318" t="s">
        <v>279</v>
      </c>
      <c r="B74" s="514">
        <f>B31-計算!F37</f>
        <v>108163.46471341381</v>
      </c>
      <c r="C74" s="515">
        <f>計算!D223</f>
        <v>144805.83995533505</v>
      </c>
    </row>
    <row r="75" spans="1:3" x14ac:dyDescent="0.2">
      <c r="A75" s="318" t="s">
        <v>280</v>
      </c>
      <c r="B75" s="514">
        <f>B32-計算!F38</f>
        <v>44054.520050946805</v>
      </c>
      <c r="C75" s="515">
        <f>計算!D224</f>
        <v>440407.21848670341</v>
      </c>
    </row>
    <row r="76" spans="1:3" x14ac:dyDescent="0.2">
      <c r="A76" s="318" t="s">
        <v>281</v>
      </c>
      <c r="B76" s="514">
        <f>B33-計算!F39</f>
        <v>410268.57637881121</v>
      </c>
      <c r="C76" s="515">
        <f>計算!D225</f>
        <v>102848.23583044713</v>
      </c>
    </row>
    <row r="77" spans="1:3" x14ac:dyDescent="0.2">
      <c r="A77" s="318" t="s">
        <v>282</v>
      </c>
      <c r="B77" s="514">
        <f>B34-計算!F40</f>
        <v>128797.42437110948</v>
      </c>
      <c r="C77" s="515">
        <f>計算!D226</f>
        <v>134303.35620991775</v>
      </c>
    </row>
    <row r="78" spans="1:3" x14ac:dyDescent="0.2">
      <c r="A78" s="318" t="s">
        <v>283</v>
      </c>
      <c r="B78" s="514">
        <f>B35-計算!F41</f>
        <v>1072.9144464828703</v>
      </c>
      <c r="C78" s="515">
        <f>計算!D227</f>
        <v>14688.687995453909</v>
      </c>
    </row>
    <row r="79" spans="1:3" x14ac:dyDescent="0.2">
      <c r="A79" s="318" t="s">
        <v>284</v>
      </c>
      <c r="B79" s="514">
        <f>B36-計算!F42</f>
        <v>2703.1541188829888</v>
      </c>
      <c r="C79" s="515">
        <f>計算!D228</f>
        <v>37104.746610570604</v>
      </c>
    </row>
    <row r="80" spans="1:3" x14ac:dyDescent="0.2">
      <c r="A80" s="318" t="s">
        <v>285</v>
      </c>
      <c r="B80" s="514">
        <f>B37-計算!F43</f>
        <v>377.70424035305842</v>
      </c>
      <c r="C80" s="515">
        <f>計算!D229</f>
        <v>163580.62901379334</v>
      </c>
    </row>
    <row r="81" spans="1:3" x14ac:dyDescent="0.2">
      <c r="A81" s="318" t="s">
        <v>364</v>
      </c>
      <c r="B81" s="514">
        <f>B38-計算!F44</f>
        <v>15053.189935164059</v>
      </c>
      <c r="C81" s="515">
        <f>計算!D230</f>
        <v>53802.356526484124</v>
      </c>
    </row>
    <row r="82" spans="1:3" x14ac:dyDescent="0.2">
      <c r="A82" s="318" t="s">
        <v>286</v>
      </c>
      <c r="B82" s="514">
        <f>B39-計算!F45</f>
        <v>679308.98285235465</v>
      </c>
      <c r="C82" s="515">
        <f>計算!D231</f>
        <v>78954.986239435268</v>
      </c>
    </row>
    <row r="83" spans="1:3" x14ac:dyDescent="0.2">
      <c r="A83" s="318" t="s">
        <v>287</v>
      </c>
      <c r="B83" s="514">
        <f>B40-計算!F46</f>
        <v>2427.7706842402581</v>
      </c>
      <c r="C83" s="515">
        <f>計算!D232</f>
        <v>160178.01843628776</v>
      </c>
    </row>
    <row r="84" spans="1:3" x14ac:dyDescent="0.2">
      <c r="A84" s="318" t="s">
        <v>288</v>
      </c>
      <c r="B84" s="514">
        <f>B41-計算!F47</f>
        <v>16030.839368290868</v>
      </c>
      <c r="C84" s="515">
        <f>計算!D233</f>
        <v>2866.2254255291414</v>
      </c>
    </row>
    <row r="85" spans="1:3" x14ac:dyDescent="0.2">
      <c r="A85" s="318" t="s">
        <v>289</v>
      </c>
      <c r="B85" s="514">
        <f>B42-計算!F48</f>
        <v>4350.8232479043008</v>
      </c>
      <c r="C85" s="515">
        <f>計算!D234</f>
        <v>224.33097551271058</v>
      </c>
    </row>
    <row r="86" spans="1:3" ht="18" customHeight="1" x14ac:dyDescent="0.2">
      <c r="A86" s="321" t="s">
        <v>181</v>
      </c>
      <c r="B86" s="516">
        <f>SUM(B47:B85)</f>
        <v>2442629.7498720055</v>
      </c>
      <c r="C86" s="516">
        <f>SUM(C47:C85)</f>
        <v>1694261.2800844444</v>
      </c>
    </row>
  </sheetData>
  <sheetProtection sheet="1" selectLockedCells="1"/>
  <phoneticPr fontId="2"/>
  <printOptions horizontalCentered="1"/>
  <pageMargins left="0.39370078740157483" right="0.39370078740157483" top="0.98425196850393704" bottom="0" header="0.27559055118110237" footer="0"/>
  <pageSetup paperSize="9" scale="90" orientation="landscape" cellComments="asDisplayed" r:id="rId1"/>
  <headerFooter alignWithMargins="0"/>
  <rowBreaks count="1" manualBreakCount="1">
    <brk id="43" max="1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showGridLines="0" zoomScale="90" zoomScaleNormal="9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3.2" x14ac:dyDescent="0.2"/>
  <cols>
    <col min="1" max="1" width="3.44140625" style="145" customWidth="1"/>
    <col min="2" max="2" width="22.44140625" style="38" customWidth="1"/>
    <col min="3" max="41" width="11.44140625" style="38" customWidth="1"/>
    <col min="42" max="42" width="10.33203125" style="38" customWidth="1"/>
    <col min="43" max="45" width="11.44140625" style="38" customWidth="1"/>
    <col min="46" max="16384" width="9" style="38"/>
  </cols>
  <sheetData>
    <row r="1" spans="1:45" x14ac:dyDescent="0.2">
      <c r="A1" s="527" t="s">
        <v>384</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row>
    <row r="2" spans="1:45" x14ac:dyDescent="0.2">
      <c r="A2" s="323"/>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row>
    <row r="3" spans="1:45" x14ac:dyDescent="0.2">
      <c r="A3" s="673" t="s">
        <v>184</v>
      </c>
      <c r="B3" s="674"/>
      <c r="C3" s="324" t="s">
        <v>256</v>
      </c>
      <c r="D3" s="324" t="s">
        <v>258</v>
      </c>
      <c r="E3" s="324" t="s">
        <v>260</v>
      </c>
      <c r="F3" s="324" t="s">
        <v>264</v>
      </c>
      <c r="G3" s="324">
        <v>11</v>
      </c>
      <c r="H3" s="324">
        <v>15</v>
      </c>
      <c r="I3" s="324">
        <v>16</v>
      </c>
      <c r="J3" s="324">
        <v>20</v>
      </c>
      <c r="K3" s="324">
        <v>21</v>
      </c>
      <c r="L3" s="324">
        <v>22</v>
      </c>
      <c r="M3" s="324">
        <v>25</v>
      </c>
      <c r="N3" s="324">
        <v>26</v>
      </c>
      <c r="O3" s="324">
        <v>27</v>
      </c>
      <c r="P3" s="324">
        <v>28</v>
      </c>
      <c r="Q3" s="324">
        <v>29</v>
      </c>
      <c r="R3" s="324">
        <v>30</v>
      </c>
      <c r="S3" s="324">
        <v>31</v>
      </c>
      <c r="T3" s="324">
        <v>32</v>
      </c>
      <c r="U3" s="324">
        <v>33</v>
      </c>
      <c r="V3" s="324">
        <v>34</v>
      </c>
      <c r="W3" s="324">
        <v>35</v>
      </c>
      <c r="X3" s="324">
        <v>39</v>
      </c>
      <c r="Y3" s="324">
        <v>41</v>
      </c>
      <c r="Z3" s="324">
        <v>46</v>
      </c>
      <c r="AA3" s="324">
        <v>47</v>
      </c>
      <c r="AB3" s="324">
        <v>48</v>
      </c>
      <c r="AC3" s="324">
        <v>51</v>
      </c>
      <c r="AD3" s="324">
        <v>53</v>
      </c>
      <c r="AE3" s="324">
        <v>55</v>
      </c>
      <c r="AF3" s="324">
        <v>57</v>
      </c>
      <c r="AG3" s="324">
        <v>59</v>
      </c>
      <c r="AH3" s="324">
        <v>61</v>
      </c>
      <c r="AI3" s="324">
        <v>63</v>
      </c>
      <c r="AJ3" s="324">
        <v>64</v>
      </c>
      <c r="AK3" s="324">
        <v>65</v>
      </c>
      <c r="AL3" s="324">
        <v>66</v>
      </c>
      <c r="AM3" s="324">
        <v>67</v>
      </c>
      <c r="AN3" s="324">
        <v>68</v>
      </c>
      <c r="AO3" s="324">
        <v>69</v>
      </c>
      <c r="AP3" s="325" t="s">
        <v>300</v>
      </c>
      <c r="AQ3" s="322"/>
      <c r="AR3" s="326"/>
      <c r="AS3" s="326"/>
    </row>
    <row r="4" spans="1:45" s="164" customFormat="1" ht="35.1" customHeight="1" x14ac:dyDescent="0.2">
      <c r="A4" s="675"/>
      <c r="B4" s="676"/>
      <c r="C4" s="269" t="s">
        <v>257</v>
      </c>
      <c r="D4" s="269" t="s">
        <v>259</v>
      </c>
      <c r="E4" s="269" t="s">
        <v>261</v>
      </c>
      <c r="F4" s="269" t="s">
        <v>262</v>
      </c>
      <c r="G4" s="269" t="s">
        <v>263</v>
      </c>
      <c r="H4" s="269" t="s">
        <v>265</v>
      </c>
      <c r="I4" s="269" t="s">
        <v>266</v>
      </c>
      <c r="J4" s="269" t="s">
        <v>267</v>
      </c>
      <c r="K4" s="269" t="s">
        <v>268</v>
      </c>
      <c r="L4" s="269" t="s">
        <v>356</v>
      </c>
      <c r="M4" s="269" t="s">
        <v>269</v>
      </c>
      <c r="N4" s="269" t="s">
        <v>270</v>
      </c>
      <c r="O4" s="269" t="s">
        <v>271</v>
      </c>
      <c r="P4" s="269" t="s">
        <v>272</v>
      </c>
      <c r="Q4" s="269" t="s">
        <v>357</v>
      </c>
      <c r="R4" s="269" t="s">
        <v>358</v>
      </c>
      <c r="S4" s="269" t="s">
        <v>359</v>
      </c>
      <c r="T4" s="269" t="s">
        <v>273</v>
      </c>
      <c r="U4" s="269" t="s">
        <v>274</v>
      </c>
      <c r="V4" s="269" t="s">
        <v>360</v>
      </c>
      <c r="W4" s="269" t="s">
        <v>275</v>
      </c>
      <c r="X4" s="269" t="s">
        <v>361</v>
      </c>
      <c r="Y4" s="269" t="s">
        <v>276</v>
      </c>
      <c r="Z4" s="269" t="s">
        <v>277</v>
      </c>
      <c r="AA4" s="269" t="s">
        <v>362</v>
      </c>
      <c r="AB4" s="269" t="s">
        <v>363</v>
      </c>
      <c r="AC4" s="269" t="s">
        <v>278</v>
      </c>
      <c r="AD4" s="269" t="s">
        <v>279</v>
      </c>
      <c r="AE4" s="269" t="s">
        <v>280</v>
      </c>
      <c r="AF4" s="269" t="s">
        <v>281</v>
      </c>
      <c r="AG4" s="269" t="s">
        <v>282</v>
      </c>
      <c r="AH4" s="269" t="s">
        <v>283</v>
      </c>
      <c r="AI4" s="269" t="s">
        <v>284</v>
      </c>
      <c r="AJ4" s="269" t="s">
        <v>285</v>
      </c>
      <c r="AK4" s="269" t="s">
        <v>364</v>
      </c>
      <c r="AL4" s="269" t="s">
        <v>286</v>
      </c>
      <c r="AM4" s="269" t="s">
        <v>287</v>
      </c>
      <c r="AN4" s="269" t="s">
        <v>288</v>
      </c>
      <c r="AO4" s="269" t="s">
        <v>289</v>
      </c>
      <c r="AP4" s="269" t="s">
        <v>290</v>
      </c>
      <c r="AQ4" s="327"/>
      <c r="AR4" s="328" t="s">
        <v>57</v>
      </c>
      <c r="AS4" s="328" t="s">
        <v>58</v>
      </c>
    </row>
    <row r="5" spans="1:45" ht="15" customHeight="1" x14ac:dyDescent="0.2">
      <c r="A5" s="329" t="s">
        <v>256</v>
      </c>
      <c r="B5" s="330" t="s">
        <v>257</v>
      </c>
      <c r="C5" s="528">
        <v>0.16939089117416281</v>
      </c>
      <c r="D5" s="529">
        <v>1.0864040188983267E-3</v>
      </c>
      <c r="E5" s="529">
        <v>0</v>
      </c>
      <c r="F5" s="529">
        <v>0</v>
      </c>
      <c r="G5" s="529">
        <v>0.15214435373529459</v>
      </c>
      <c r="H5" s="529">
        <v>3.2175743972599806E-2</v>
      </c>
      <c r="I5" s="529">
        <v>8.3217946145988403E-4</v>
      </c>
      <c r="J5" s="529">
        <v>1.4782922322424854E-3</v>
      </c>
      <c r="K5" s="529">
        <v>0</v>
      </c>
      <c r="L5" s="529">
        <v>1.320282317874244E-3</v>
      </c>
      <c r="M5" s="529">
        <v>7.264262256144217E-6</v>
      </c>
      <c r="N5" s="529">
        <v>0</v>
      </c>
      <c r="O5" s="529">
        <v>4.8044744567630434E-5</v>
      </c>
      <c r="P5" s="529">
        <v>0</v>
      </c>
      <c r="Q5" s="529">
        <v>0</v>
      </c>
      <c r="R5" s="529">
        <v>0</v>
      </c>
      <c r="S5" s="529">
        <v>0</v>
      </c>
      <c r="T5" s="529">
        <v>0</v>
      </c>
      <c r="U5" s="529">
        <v>0</v>
      </c>
      <c r="V5" s="529">
        <v>0</v>
      </c>
      <c r="W5" s="529">
        <v>0</v>
      </c>
      <c r="X5" s="529">
        <v>3.7201263247010033E-3</v>
      </c>
      <c r="Y5" s="529">
        <v>1.2662835850218192E-3</v>
      </c>
      <c r="Z5" s="529">
        <v>0</v>
      </c>
      <c r="AA5" s="529">
        <v>0</v>
      </c>
      <c r="AB5" s="529">
        <v>0</v>
      </c>
      <c r="AC5" s="529">
        <v>1.5379006417162798E-4</v>
      </c>
      <c r="AD5" s="529">
        <v>0</v>
      </c>
      <c r="AE5" s="529">
        <v>2.6391450180012107E-6</v>
      </c>
      <c r="AF5" s="529">
        <v>2.2151923512336596E-5</v>
      </c>
      <c r="AG5" s="529">
        <v>0</v>
      </c>
      <c r="AH5" s="529">
        <v>1.2613437862999045E-5</v>
      </c>
      <c r="AI5" s="529">
        <v>2.0948107683956131E-3</v>
      </c>
      <c r="AJ5" s="529">
        <v>2.7063113485520703E-3</v>
      </c>
      <c r="AK5" s="622">
        <v>2.1436525172040264E-3</v>
      </c>
      <c r="AL5" s="622">
        <v>5.5971346519345549E-6</v>
      </c>
      <c r="AM5" s="622">
        <v>1.8345345480086647E-2</v>
      </c>
      <c r="AN5" s="622">
        <v>0</v>
      </c>
      <c r="AO5" s="623">
        <v>0</v>
      </c>
      <c r="AP5" s="531">
        <v>7.8393630636186939E-3</v>
      </c>
      <c r="AQ5" s="471"/>
      <c r="AR5" s="531">
        <v>0.43609594608331398</v>
      </c>
      <c r="AS5" s="531">
        <v>0.16197150718005351</v>
      </c>
    </row>
    <row r="6" spans="1:45" ht="15" customHeight="1" x14ac:dyDescent="0.2">
      <c r="A6" s="329" t="s">
        <v>258</v>
      </c>
      <c r="B6" s="330" t="s">
        <v>259</v>
      </c>
      <c r="C6" s="528">
        <v>1.1135934351956276E-4</v>
      </c>
      <c r="D6" s="529">
        <v>0.11196340491197185</v>
      </c>
      <c r="E6" s="529">
        <v>1.1058281666355609E-5</v>
      </c>
      <c r="F6" s="529">
        <v>1.5421216678575944E-5</v>
      </c>
      <c r="G6" s="529">
        <v>6.0097177450995547E-4</v>
      </c>
      <c r="H6" s="529">
        <v>0</v>
      </c>
      <c r="I6" s="529">
        <v>7.8463446476743373E-2</v>
      </c>
      <c r="J6" s="529">
        <v>1.1077278301420019E-4</v>
      </c>
      <c r="K6" s="529">
        <v>0</v>
      </c>
      <c r="L6" s="529">
        <v>0</v>
      </c>
      <c r="M6" s="529">
        <v>3.0142167037942811E-8</v>
      </c>
      <c r="N6" s="529">
        <v>3.2868328479458748E-7</v>
      </c>
      <c r="O6" s="529">
        <v>0</v>
      </c>
      <c r="P6" s="529">
        <v>0</v>
      </c>
      <c r="Q6" s="529">
        <v>0</v>
      </c>
      <c r="R6" s="529">
        <v>0</v>
      </c>
      <c r="S6" s="529">
        <v>0</v>
      </c>
      <c r="T6" s="529">
        <v>0</v>
      </c>
      <c r="U6" s="529">
        <v>0</v>
      </c>
      <c r="V6" s="529">
        <v>0</v>
      </c>
      <c r="W6" s="529">
        <v>4.5430878274949999E-7</v>
      </c>
      <c r="X6" s="529">
        <v>2.2445293122952723E-4</v>
      </c>
      <c r="Y6" s="529">
        <v>6.5237477672448117E-5</v>
      </c>
      <c r="Z6" s="529">
        <v>0</v>
      </c>
      <c r="AA6" s="529">
        <v>0</v>
      </c>
      <c r="AB6" s="529">
        <v>0</v>
      </c>
      <c r="AC6" s="529">
        <v>0</v>
      </c>
      <c r="AD6" s="529">
        <v>0</v>
      </c>
      <c r="AE6" s="529">
        <v>0</v>
      </c>
      <c r="AF6" s="529">
        <v>0</v>
      </c>
      <c r="AG6" s="529">
        <v>0</v>
      </c>
      <c r="AH6" s="529">
        <v>1.4951489590985344E-6</v>
      </c>
      <c r="AI6" s="529">
        <v>3.7889052742520715E-5</v>
      </c>
      <c r="AJ6" s="529">
        <v>7.7208716811872496E-5</v>
      </c>
      <c r="AK6" s="529">
        <v>0</v>
      </c>
      <c r="AL6" s="529">
        <v>0</v>
      </c>
      <c r="AM6" s="529">
        <v>1.1743214945669539E-3</v>
      </c>
      <c r="AN6" s="529">
        <v>0</v>
      </c>
      <c r="AO6" s="624">
        <v>0</v>
      </c>
      <c r="AP6" s="531">
        <v>1.6332732808083071E-3</v>
      </c>
      <c r="AQ6" s="471"/>
      <c r="AR6" s="531">
        <v>0.74619498704267107</v>
      </c>
      <c r="AS6" s="531">
        <v>0.18168085481243768</v>
      </c>
    </row>
    <row r="7" spans="1:45" ht="15" customHeight="1" x14ac:dyDescent="0.2">
      <c r="A7" s="329" t="s">
        <v>260</v>
      </c>
      <c r="B7" s="330" t="s">
        <v>261</v>
      </c>
      <c r="C7" s="528">
        <v>0</v>
      </c>
      <c r="D7" s="529">
        <v>0</v>
      </c>
      <c r="E7" s="529">
        <v>8.626734074224502E-3</v>
      </c>
      <c r="F7" s="529">
        <v>0</v>
      </c>
      <c r="G7" s="529">
        <v>8.0368701697164383E-2</v>
      </c>
      <c r="H7" s="529">
        <v>0</v>
      </c>
      <c r="I7" s="529">
        <v>0</v>
      </c>
      <c r="J7" s="529">
        <v>2.8273132016869423E-5</v>
      </c>
      <c r="K7" s="529">
        <v>0</v>
      </c>
      <c r="L7" s="529">
        <v>0</v>
      </c>
      <c r="M7" s="529">
        <v>0</v>
      </c>
      <c r="N7" s="529">
        <v>0</v>
      </c>
      <c r="O7" s="529">
        <v>0</v>
      </c>
      <c r="P7" s="529">
        <v>0</v>
      </c>
      <c r="Q7" s="529">
        <v>0</v>
      </c>
      <c r="R7" s="529">
        <v>0</v>
      </c>
      <c r="S7" s="529">
        <v>0</v>
      </c>
      <c r="T7" s="529">
        <v>0</v>
      </c>
      <c r="U7" s="529">
        <v>0</v>
      </c>
      <c r="V7" s="529">
        <v>0</v>
      </c>
      <c r="W7" s="529">
        <v>0</v>
      </c>
      <c r="X7" s="529">
        <v>8.6374365691824521E-4</v>
      </c>
      <c r="Y7" s="529">
        <v>0</v>
      </c>
      <c r="Z7" s="529">
        <v>0</v>
      </c>
      <c r="AA7" s="529">
        <v>0</v>
      </c>
      <c r="AB7" s="529">
        <v>0</v>
      </c>
      <c r="AC7" s="529">
        <v>0</v>
      </c>
      <c r="AD7" s="529">
        <v>0</v>
      </c>
      <c r="AE7" s="529">
        <v>0</v>
      </c>
      <c r="AF7" s="529">
        <v>2.2820809302229528E-6</v>
      </c>
      <c r="AG7" s="529">
        <v>0</v>
      </c>
      <c r="AH7" s="529">
        <v>2.3547759892737546E-6</v>
      </c>
      <c r="AI7" s="529">
        <v>4.1011740518750816E-5</v>
      </c>
      <c r="AJ7" s="529">
        <v>6.3829951773984833E-4</v>
      </c>
      <c r="AK7" s="529">
        <v>0</v>
      </c>
      <c r="AL7" s="529">
        <v>0</v>
      </c>
      <c r="AM7" s="529">
        <v>4.1863624286511397E-3</v>
      </c>
      <c r="AN7" s="529">
        <v>0</v>
      </c>
      <c r="AO7" s="624">
        <v>0</v>
      </c>
      <c r="AP7" s="531">
        <v>2.1861939383006528E-3</v>
      </c>
      <c r="AQ7" s="471"/>
      <c r="AR7" s="531">
        <v>0.65710994069636752</v>
      </c>
      <c r="AS7" s="531">
        <v>0.38124947072350762</v>
      </c>
    </row>
    <row r="8" spans="1:45" ht="15" customHeight="1" x14ac:dyDescent="0.2">
      <c r="A8" s="329" t="s">
        <v>264</v>
      </c>
      <c r="B8" s="330" t="s">
        <v>262</v>
      </c>
      <c r="C8" s="528">
        <v>8.5148948888863502E-6</v>
      </c>
      <c r="D8" s="529">
        <v>4.6260263088792301E-4</v>
      </c>
      <c r="E8" s="529">
        <v>0</v>
      </c>
      <c r="F8" s="529">
        <v>1.0062343882770801E-3</v>
      </c>
      <c r="G8" s="529">
        <v>2.1631636398686488E-4</v>
      </c>
      <c r="H8" s="529">
        <v>1.797584207971867E-4</v>
      </c>
      <c r="I8" s="529">
        <v>3.4758945298013618E-3</v>
      </c>
      <c r="J8" s="529">
        <v>1.0163536672998248E-2</v>
      </c>
      <c r="K8" s="529">
        <v>6.0688778975009051E-2</v>
      </c>
      <c r="L8" s="529">
        <v>4.8872627802748273E-5</v>
      </c>
      <c r="M8" s="529">
        <v>5.6303247080015245E-2</v>
      </c>
      <c r="N8" s="529">
        <v>1.645966370101747E-3</v>
      </c>
      <c r="O8" s="529">
        <v>3.8263221140571194E-4</v>
      </c>
      <c r="P8" s="529">
        <v>3.0831988270945158E-4</v>
      </c>
      <c r="Q8" s="529">
        <v>2.3642969382139713E-5</v>
      </c>
      <c r="R8" s="529">
        <v>9.5230947406361107E-5</v>
      </c>
      <c r="S8" s="529">
        <v>1.6393342209348102E-4</v>
      </c>
      <c r="T8" s="529">
        <v>2.2030373361906359E-4</v>
      </c>
      <c r="U8" s="529">
        <v>5.3853625223542617E-5</v>
      </c>
      <c r="V8" s="529">
        <v>1.6074652787923243E-5</v>
      </c>
      <c r="W8" s="529">
        <v>1.5713739073923883E-4</v>
      </c>
      <c r="X8" s="529">
        <v>3.3183974960046233E-4</v>
      </c>
      <c r="Y8" s="529">
        <v>8.9677740491259129E-3</v>
      </c>
      <c r="Z8" s="529">
        <v>0.29027683957149902</v>
      </c>
      <c r="AA8" s="529">
        <v>0</v>
      </c>
      <c r="AB8" s="529">
        <v>2.4014968788668718E-6</v>
      </c>
      <c r="AC8" s="529">
        <v>3.1070443404111383E-6</v>
      </c>
      <c r="AD8" s="529">
        <v>8.8880784700886923E-7</v>
      </c>
      <c r="AE8" s="529">
        <v>5.5326654594242245E-7</v>
      </c>
      <c r="AF8" s="529">
        <v>3.7772374017483359E-6</v>
      </c>
      <c r="AG8" s="529">
        <v>2.1973134012104957E-7</v>
      </c>
      <c r="AH8" s="529">
        <v>4.3282388211935204E-6</v>
      </c>
      <c r="AI8" s="529">
        <v>2.4763178700061994E-5</v>
      </c>
      <c r="AJ8" s="529">
        <v>9.5891198585694595E-6</v>
      </c>
      <c r="AK8" s="529">
        <v>5.7932482366188585E-5</v>
      </c>
      <c r="AL8" s="529">
        <v>4.6466778242475546E-6</v>
      </c>
      <c r="AM8" s="529">
        <v>1.2143190059162653E-5</v>
      </c>
      <c r="AN8" s="529">
        <v>0</v>
      </c>
      <c r="AO8" s="624">
        <v>2.2009884678747942E-4</v>
      </c>
      <c r="AP8" s="531">
        <v>1.1613992079731048E-2</v>
      </c>
      <c r="AQ8" s="471"/>
      <c r="AR8" s="531">
        <v>0.529706142692277</v>
      </c>
      <c r="AS8" s="531">
        <v>0.24192732438396758</v>
      </c>
    </row>
    <row r="9" spans="1:45" ht="15" customHeight="1" x14ac:dyDescent="0.2">
      <c r="A9" s="329">
        <v>11</v>
      </c>
      <c r="B9" s="330" t="s">
        <v>263</v>
      </c>
      <c r="C9" s="528">
        <v>0.1270218579209593</v>
      </c>
      <c r="D9" s="529">
        <v>1.2697642299417916E-2</v>
      </c>
      <c r="E9" s="529">
        <v>3.8117362488828667E-2</v>
      </c>
      <c r="F9" s="529">
        <v>0</v>
      </c>
      <c r="G9" s="529">
        <v>0.19078779385368522</v>
      </c>
      <c r="H9" s="529">
        <v>4.4963579579631241E-3</v>
      </c>
      <c r="I9" s="529">
        <v>2.7179807925498301E-3</v>
      </c>
      <c r="J9" s="529">
        <v>4.2706109893222927E-3</v>
      </c>
      <c r="K9" s="529">
        <v>0</v>
      </c>
      <c r="L9" s="529">
        <v>1.9236458667748398E-5</v>
      </c>
      <c r="M9" s="529">
        <v>9.5623010711169763E-4</v>
      </c>
      <c r="N9" s="529">
        <v>3.4511744903431683E-6</v>
      </c>
      <c r="O9" s="529">
        <v>0</v>
      </c>
      <c r="P9" s="529">
        <v>0</v>
      </c>
      <c r="Q9" s="529">
        <v>0</v>
      </c>
      <c r="R9" s="529">
        <v>0</v>
      </c>
      <c r="S9" s="529">
        <v>0</v>
      </c>
      <c r="T9" s="529">
        <v>0</v>
      </c>
      <c r="U9" s="529">
        <v>0</v>
      </c>
      <c r="V9" s="529">
        <v>0</v>
      </c>
      <c r="W9" s="529">
        <v>0</v>
      </c>
      <c r="X9" s="529">
        <v>3.2711442473247229E-3</v>
      </c>
      <c r="Y9" s="529">
        <v>8.0085668427194986E-5</v>
      </c>
      <c r="Z9" s="529">
        <v>0</v>
      </c>
      <c r="AA9" s="529">
        <v>0</v>
      </c>
      <c r="AB9" s="529">
        <v>0</v>
      </c>
      <c r="AC9" s="529">
        <v>1.4210700207310055E-4</v>
      </c>
      <c r="AD9" s="529">
        <v>0</v>
      </c>
      <c r="AE9" s="529">
        <v>0</v>
      </c>
      <c r="AF9" s="529">
        <v>9.7196412427131288E-5</v>
      </c>
      <c r="AG9" s="529">
        <v>1.4419869195443879E-7</v>
      </c>
      <c r="AH9" s="529">
        <v>2.2025183145127583E-4</v>
      </c>
      <c r="AI9" s="529">
        <v>4.7812054737885129E-3</v>
      </c>
      <c r="AJ9" s="529">
        <v>1.0136994913963431E-2</v>
      </c>
      <c r="AK9" s="529">
        <v>1.4515514567382596E-3</v>
      </c>
      <c r="AL9" s="529">
        <v>5.1512413253653446E-6</v>
      </c>
      <c r="AM9" s="529">
        <v>0.14378065891762357</v>
      </c>
      <c r="AN9" s="529">
        <v>0</v>
      </c>
      <c r="AO9" s="624">
        <v>3.0537067545304778E-3</v>
      </c>
      <c r="AP9" s="531">
        <v>1.5116214370000013E-2</v>
      </c>
      <c r="AQ9" s="471"/>
      <c r="AR9" s="531">
        <v>0.34356323687099677</v>
      </c>
      <c r="AS9" s="531">
        <v>0.14490583380747815</v>
      </c>
    </row>
    <row r="10" spans="1:45" ht="15" customHeight="1" x14ac:dyDescent="0.2">
      <c r="A10" s="329">
        <v>15</v>
      </c>
      <c r="B10" s="330" t="s">
        <v>265</v>
      </c>
      <c r="C10" s="528">
        <v>4.1273862954222034E-3</v>
      </c>
      <c r="D10" s="529">
        <v>1.0307809971776716E-3</v>
      </c>
      <c r="E10" s="529">
        <v>2.5148711278542905E-2</v>
      </c>
      <c r="F10" s="529">
        <v>3.9802401203915113E-3</v>
      </c>
      <c r="G10" s="529">
        <v>1.072730679284186E-3</v>
      </c>
      <c r="H10" s="529">
        <v>0.23198391432772489</v>
      </c>
      <c r="I10" s="529">
        <v>2.4173616390223644E-3</v>
      </c>
      <c r="J10" s="529">
        <v>3.8939399079362582E-3</v>
      </c>
      <c r="K10" s="529">
        <v>2.3004572618616443E-4</v>
      </c>
      <c r="L10" s="529">
        <v>2.1876362050230183E-3</v>
      </c>
      <c r="M10" s="529">
        <v>1.8163368435393957E-3</v>
      </c>
      <c r="N10" s="529">
        <v>5.3421106331396425E-4</v>
      </c>
      <c r="O10" s="529">
        <v>2.1491739617365028E-3</v>
      </c>
      <c r="P10" s="529">
        <v>1.3456829730893326E-3</v>
      </c>
      <c r="Q10" s="529">
        <v>1.294512278140286E-3</v>
      </c>
      <c r="R10" s="529">
        <v>7.886326876294595E-4</v>
      </c>
      <c r="S10" s="529">
        <v>1.2281364099805607E-3</v>
      </c>
      <c r="T10" s="529">
        <v>3.3581110858983774E-3</v>
      </c>
      <c r="U10" s="529">
        <v>1.7069373839448813E-3</v>
      </c>
      <c r="V10" s="529">
        <v>2.87209497020049E-4</v>
      </c>
      <c r="W10" s="529">
        <v>1.2403832351133334E-3</v>
      </c>
      <c r="X10" s="529">
        <v>2.8283355782437202E-3</v>
      </c>
      <c r="Y10" s="529">
        <v>2.587460709949441E-3</v>
      </c>
      <c r="Z10" s="529">
        <v>1.0832184413351516E-4</v>
      </c>
      <c r="AA10" s="529">
        <v>8.9543874561653751E-4</v>
      </c>
      <c r="AB10" s="529">
        <v>1.8749779247017673E-3</v>
      </c>
      <c r="AC10" s="529">
        <v>4.3516572577500532E-3</v>
      </c>
      <c r="AD10" s="529">
        <v>1.3369300859099648E-3</v>
      </c>
      <c r="AE10" s="529">
        <v>1.7243474015205499E-5</v>
      </c>
      <c r="AF10" s="529">
        <v>1.5459299617783483E-3</v>
      </c>
      <c r="AG10" s="529">
        <v>6.7154017503620025E-4</v>
      </c>
      <c r="AH10" s="529">
        <v>4.0626542070964673E-3</v>
      </c>
      <c r="AI10" s="529">
        <v>5.4342044756729689E-4</v>
      </c>
      <c r="AJ10" s="529">
        <v>3.1626498359435358E-3</v>
      </c>
      <c r="AK10" s="529">
        <v>2.3776123575634998E-2</v>
      </c>
      <c r="AL10" s="529">
        <v>1.9974202254889593E-3</v>
      </c>
      <c r="AM10" s="529">
        <v>3.7597707553256444E-3</v>
      </c>
      <c r="AN10" s="529">
        <v>1.9562795456848431E-2</v>
      </c>
      <c r="AO10" s="624">
        <v>5.0741350906095557E-4</v>
      </c>
      <c r="AP10" s="531">
        <v>4.6077976867119723E-3</v>
      </c>
      <c r="AQ10" s="471"/>
      <c r="AR10" s="531">
        <v>0.40711325302014784</v>
      </c>
      <c r="AS10" s="531">
        <v>0.25800887037242864</v>
      </c>
    </row>
    <row r="11" spans="1:45" ht="15" customHeight="1" x14ac:dyDescent="0.2">
      <c r="A11" s="329">
        <v>16</v>
      </c>
      <c r="B11" s="330" t="s">
        <v>266</v>
      </c>
      <c r="C11" s="528">
        <v>2.2532981826087019E-2</v>
      </c>
      <c r="D11" s="529">
        <v>5.4986462139555731E-3</v>
      </c>
      <c r="E11" s="529">
        <v>1.9688263340028596E-3</v>
      </c>
      <c r="F11" s="529">
        <v>2.0937915988825883E-3</v>
      </c>
      <c r="G11" s="529">
        <v>1.8258150655077941E-2</v>
      </c>
      <c r="H11" s="529">
        <v>5.7198916941303083E-3</v>
      </c>
      <c r="I11" s="529">
        <v>0.27970520818103461</v>
      </c>
      <c r="J11" s="529">
        <v>2.6691819312004459E-2</v>
      </c>
      <c r="K11" s="529">
        <v>1.3695219123505977E-4</v>
      </c>
      <c r="L11" s="529">
        <v>6.925666145789453E-3</v>
      </c>
      <c r="M11" s="529">
        <v>1.8273116065579107E-2</v>
      </c>
      <c r="N11" s="529">
        <v>1.0489874020786227E-3</v>
      </c>
      <c r="O11" s="529">
        <v>6.1345407474657776E-3</v>
      </c>
      <c r="P11" s="529">
        <v>3.241049032303107E-3</v>
      </c>
      <c r="Q11" s="529">
        <v>1.8342167883089481E-3</v>
      </c>
      <c r="R11" s="529">
        <v>1.1542314404141445E-3</v>
      </c>
      <c r="S11" s="529">
        <v>8.9916424024042083E-3</v>
      </c>
      <c r="T11" s="529">
        <v>8.0960010412355031E-3</v>
      </c>
      <c r="U11" s="529">
        <v>5.3115251965312393E-3</v>
      </c>
      <c r="V11" s="529">
        <v>8.6326644566983319E-3</v>
      </c>
      <c r="W11" s="529">
        <v>1.6918993550512262E-3</v>
      </c>
      <c r="X11" s="529">
        <v>9.5119341509212363E-2</v>
      </c>
      <c r="Y11" s="529">
        <v>3.232446851914713E-2</v>
      </c>
      <c r="Z11" s="529">
        <v>2.2265175355082327E-3</v>
      </c>
      <c r="AA11" s="529">
        <v>2.5543777164186029E-3</v>
      </c>
      <c r="AB11" s="529">
        <v>3.3044227592149869E-3</v>
      </c>
      <c r="AC11" s="529">
        <v>7.859990759189828E-3</v>
      </c>
      <c r="AD11" s="529">
        <v>4.4657946417949856E-3</v>
      </c>
      <c r="AE11" s="529">
        <v>3.4149582625097837E-4</v>
      </c>
      <c r="AF11" s="529">
        <v>4.243254066189037E-3</v>
      </c>
      <c r="AG11" s="529">
        <v>1.4743650191716624E-2</v>
      </c>
      <c r="AH11" s="529">
        <v>1.3765271186388691E-3</v>
      </c>
      <c r="AI11" s="529">
        <v>5.4341184694418438E-3</v>
      </c>
      <c r="AJ11" s="529">
        <v>6.1146025459774232E-3</v>
      </c>
      <c r="AK11" s="529">
        <v>1.8066898783314914E-2</v>
      </c>
      <c r="AL11" s="529">
        <v>7.5084211941687431E-3</v>
      </c>
      <c r="AM11" s="529">
        <v>5.8439360026690639E-3</v>
      </c>
      <c r="AN11" s="529">
        <v>0.43325731675617568</v>
      </c>
      <c r="AO11" s="624">
        <v>1.2125205930807249E-3</v>
      </c>
      <c r="AP11" s="531">
        <v>1.359967362258389E-2</v>
      </c>
      <c r="AQ11" s="471"/>
      <c r="AR11" s="531">
        <v>0.38712962375527743</v>
      </c>
      <c r="AS11" s="531">
        <v>0.1177229038988135</v>
      </c>
    </row>
    <row r="12" spans="1:45" ht="15" customHeight="1" x14ac:dyDescent="0.2">
      <c r="A12" s="329">
        <v>20</v>
      </c>
      <c r="B12" s="330" t="s">
        <v>267</v>
      </c>
      <c r="C12" s="528">
        <v>6.121904437055993E-2</v>
      </c>
      <c r="D12" s="529">
        <v>8.6708460437113241E-4</v>
      </c>
      <c r="E12" s="529">
        <v>2.8538999558490909E-3</v>
      </c>
      <c r="F12" s="529">
        <v>1.6295165942532112E-2</v>
      </c>
      <c r="G12" s="529">
        <v>8.4001361441300455E-3</v>
      </c>
      <c r="H12" s="529">
        <v>0.12214689735556901</v>
      </c>
      <c r="I12" s="529">
        <v>5.9906837466953175E-2</v>
      </c>
      <c r="J12" s="529">
        <v>0.26465584688667509</v>
      </c>
      <c r="K12" s="529">
        <v>3.7728065012676566E-2</v>
      </c>
      <c r="L12" s="529">
        <v>0.19701989984597909</v>
      </c>
      <c r="M12" s="529">
        <v>1.5699185995708055E-2</v>
      </c>
      <c r="N12" s="529">
        <v>4.7978588256095342E-3</v>
      </c>
      <c r="O12" s="529">
        <v>1.912346505324683E-2</v>
      </c>
      <c r="P12" s="529">
        <v>8.8743199192796336E-3</v>
      </c>
      <c r="Q12" s="529">
        <v>8.887081727512007E-3</v>
      </c>
      <c r="R12" s="529">
        <v>4.0305296305767294E-3</v>
      </c>
      <c r="S12" s="529">
        <v>1.6298818777281635E-2</v>
      </c>
      <c r="T12" s="529">
        <v>1.0382770206162918E-2</v>
      </c>
      <c r="U12" s="529">
        <v>9.4142367888712247E-3</v>
      </c>
      <c r="V12" s="529">
        <v>1.280954187324247E-2</v>
      </c>
      <c r="W12" s="529">
        <v>1.2780881916769375E-2</v>
      </c>
      <c r="X12" s="529">
        <v>3.205736605361674E-2</v>
      </c>
      <c r="Y12" s="529">
        <v>4.4106922847719412E-3</v>
      </c>
      <c r="Z12" s="529">
        <v>3.6258021367037495E-4</v>
      </c>
      <c r="AA12" s="529">
        <v>8.4985285696010521E-3</v>
      </c>
      <c r="AB12" s="529">
        <v>1.3896723515886012E-2</v>
      </c>
      <c r="AC12" s="529">
        <v>9.7469131715860513E-6</v>
      </c>
      <c r="AD12" s="529">
        <v>1.705858730222527E-5</v>
      </c>
      <c r="AE12" s="529">
        <v>3.7227843217780933E-5</v>
      </c>
      <c r="AF12" s="529">
        <v>4.7309898456897906E-4</v>
      </c>
      <c r="AG12" s="529">
        <v>1.489373356362368E-3</v>
      </c>
      <c r="AH12" s="529">
        <v>8.6599897372574065E-4</v>
      </c>
      <c r="AI12" s="529">
        <v>5.3798220741462493E-3</v>
      </c>
      <c r="AJ12" s="529">
        <v>0.11903415526360311</v>
      </c>
      <c r="AK12" s="529">
        <v>2.3040403650032661E-3</v>
      </c>
      <c r="AL12" s="529">
        <v>4.4135166835740421E-3</v>
      </c>
      <c r="AM12" s="529">
        <v>5.6966845856080131E-3</v>
      </c>
      <c r="AN12" s="529">
        <v>9.3663675934778107E-3</v>
      </c>
      <c r="AO12" s="624">
        <v>7.3067545304777593E-3</v>
      </c>
      <c r="AP12" s="531">
        <v>2.3255456626277406E-2</v>
      </c>
      <c r="AQ12" s="471"/>
      <c r="AR12" s="531">
        <v>0.42040273668849493</v>
      </c>
      <c r="AS12" s="531">
        <v>0.10073994513941738</v>
      </c>
    </row>
    <row r="13" spans="1:45" ht="15" customHeight="1" x14ac:dyDescent="0.2">
      <c r="A13" s="329">
        <v>21</v>
      </c>
      <c r="B13" s="330" t="s">
        <v>268</v>
      </c>
      <c r="C13" s="528">
        <v>5.3089440734582147E-3</v>
      </c>
      <c r="D13" s="529">
        <v>7.1311548999899417E-3</v>
      </c>
      <c r="E13" s="529">
        <v>6.4263908975131609E-2</v>
      </c>
      <c r="F13" s="529">
        <v>2.9409464988597336E-2</v>
      </c>
      <c r="G13" s="529">
        <v>4.4725040152574363E-3</v>
      </c>
      <c r="H13" s="529">
        <v>4.1084178819514863E-3</v>
      </c>
      <c r="I13" s="529">
        <v>4.0644781052436756E-3</v>
      </c>
      <c r="J13" s="529">
        <v>8.5812921047358146E-3</v>
      </c>
      <c r="K13" s="529">
        <v>0.32778318544005797</v>
      </c>
      <c r="L13" s="529">
        <v>1.2125280923681845E-3</v>
      </c>
      <c r="M13" s="529">
        <v>1.8318208747467868E-2</v>
      </c>
      <c r="N13" s="529">
        <v>9.2526518220430662E-3</v>
      </c>
      <c r="O13" s="529">
        <v>2.2264873437993563E-3</v>
      </c>
      <c r="P13" s="529">
        <v>3.2227971867556096E-3</v>
      </c>
      <c r="Q13" s="529">
        <v>6.7485154424293335E-4</v>
      </c>
      <c r="R13" s="529">
        <v>1.4319471740137709E-3</v>
      </c>
      <c r="S13" s="529">
        <v>1.4379812133634695E-3</v>
      </c>
      <c r="T13" s="529">
        <v>1.1214626320619494E-3</v>
      </c>
      <c r="U13" s="529">
        <v>9.088800666859205E-4</v>
      </c>
      <c r="V13" s="529">
        <v>1.3655832537011296E-4</v>
      </c>
      <c r="W13" s="529">
        <v>2.7404306636140503E-3</v>
      </c>
      <c r="X13" s="529">
        <v>2.0987301756426116E-3</v>
      </c>
      <c r="Y13" s="529">
        <v>1.8531341812035879E-2</v>
      </c>
      <c r="Z13" s="529">
        <v>4.4614077325448233E-2</v>
      </c>
      <c r="AA13" s="529">
        <v>1.0054582241877573E-2</v>
      </c>
      <c r="AB13" s="529">
        <v>1.1553786214757665E-2</v>
      </c>
      <c r="AC13" s="529">
        <v>1.7398211242352025E-3</v>
      </c>
      <c r="AD13" s="529">
        <v>4.832260717577303E-4</v>
      </c>
      <c r="AE13" s="529">
        <v>2.7576203714599156E-4</v>
      </c>
      <c r="AF13" s="529">
        <v>0.12341485239312243</v>
      </c>
      <c r="AG13" s="529">
        <v>8.2137634918561973E-4</v>
      </c>
      <c r="AH13" s="529">
        <v>7.1761530684937075E-3</v>
      </c>
      <c r="AI13" s="529">
        <v>3.1708479577281226E-3</v>
      </c>
      <c r="AJ13" s="529">
        <v>2.2398075901787218E-3</v>
      </c>
      <c r="AK13" s="529">
        <v>3.445488560042322E-3</v>
      </c>
      <c r="AL13" s="529">
        <v>2.5375495864180986E-3</v>
      </c>
      <c r="AM13" s="529">
        <v>4.9548763277042851E-3</v>
      </c>
      <c r="AN13" s="529">
        <v>0</v>
      </c>
      <c r="AO13" s="624">
        <v>1.9360790774299835E-2</v>
      </c>
      <c r="AP13" s="531">
        <v>1.1664004623861905E-2</v>
      </c>
      <c r="AQ13" s="471"/>
      <c r="AR13" s="531">
        <v>0.3810779608837378</v>
      </c>
      <c r="AS13" s="531">
        <v>7.0564899492937344E-2</v>
      </c>
    </row>
    <row r="14" spans="1:45" ht="15" customHeight="1" x14ac:dyDescent="0.2">
      <c r="A14" s="329">
        <v>22</v>
      </c>
      <c r="B14" s="330" t="s">
        <v>356</v>
      </c>
      <c r="C14" s="528">
        <v>5.4407236830840344E-3</v>
      </c>
      <c r="D14" s="529">
        <v>6.9459248373667896E-3</v>
      </c>
      <c r="E14" s="529">
        <v>2.092041901432479E-2</v>
      </c>
      <c r="F14" s="529">
        <v>3.8903633419366855E-3</v>
      </c>
      <c r="G14" s="529">
        <v>1.6733745973050985E-2</v>
      </c>
      <c r="H14" s="529">
        <v>1.1717910915997554E-2</v>
      </c>
      <c r="I14" s="529">
        <v>5.4873194739800627E-3</v>
      </c>
      <c r="J14" s="529">
        <v>2.1827115666473558E-2</v>
      </c>
      <c r="K14" s="529">
        <v>7.6653612821441506E-4</v>
      </c>
      <c r="L14" s="529">
        <v>0.24128278084170146</v>
      </c>
      <c r="M14" s="529">
        <v>3.3482220567417251E-3</v>
      </c>
      <c r="N14" s="529">
        <v>6.5036349508572897E-4</v>
      </c>
      <c r="O14" s="529">
        <v>1.9064720688840145E-2</v>
      </c>
      <c r="P14" s="529">
        <v>3.4077093268925487E-3</v>
      </c>
      <c r="Q14" s="529">
        <v>2.1210203359866557E-2</v>
      </c>
      <c r="R14" s="529">
        <v>2.1180369391811758E-2</v>
      </c>
      <c r="S14" s="529">
        <v>5.4866160945423646E-2</v>
      </c>
      <c r="T14" s="529">
        <v>1.3661017525686542E-2</v>
      </c>
      <c r="U14" s="529">
        <v>2.5905106974885652E-2</v>
      </c>
      <c r="V14" s="529">
        <v>1.7588041542390884E-2</v>
      </c>
      <c r="W14" s="529">
        <v>3.9839112156638934E-2</v>
      </c>
      <c r="X14" s="529">
        <v>5.3575580923436707E-2</v>
      </c>
      <c r="Y14" s="529">
        <v>1.3075929417394971E-2</v>
      </c>
      <c r="Z14" s="529">
        <v>0</v>
      </c>
      <c r="AA14" s="529">
        <v>3.631712689275976E-2</v>
      </c>
      <c r="AB14" s="529">
        <v>1.3014007155426208E-2</v>
      </c>
      <c r="AC14" s="529">
        <v>6.1899199035039482E-3</v>
      </c>
      <c r="AD14" s="529">
        <v>3.160119606138094E-3</v>
      </c>
      <c r="AE14" s="529">
        <v>5.1608957780932595E-4</v>
      </c>
      <c r="AF14" s="529">
        <v>3.6104094165044509E-3</v>
      </c>
      <c r="AG14" s="529">
        <v>1.6385503364914243E-3</v>
      </c>
      <c r="AH14" s="529">
        <v>1.6531765040037028E-3</v>
      </c>
      <c r="AI14" s="529">
        <v>2.5422846492790603E-3</v>
      </c>
      <c r="AJ14" s="529">
        <v>2.1006469956033574E-3</v>
      </c>
      <c r="AK14" s="529">
        <v>7.4649029477739546E-3</v>
      </c>
      <c r="AL14" s="529">
        <v>1.6631944288398079E-2</v>
      </c>
      <c r="AM14" s="529">
        <v>2.6737288459416919E-3</v>
      </c>
      <c r="AN14" s="529">
        <v>4.7434454288722748E-2</v>
      </c>
      <c r="AO14" s="624">
        <v>3.9288303130148271E-3</v>
      </c>
      <c r="AP14" s="531">
        <v>9.5683955514651049E-3</v>
      </c>
      <c r="AQ14" s="471"/>
      <c r="AR14" s="531">
        <v>0.38781548280640815</v>
      </c>
      <c r="AS14" s="531">
        <v>0.18164302621114772</v>
      </c>
    </row>
    <row r="15" spans="1:45" ht="15" customHeight="1" x14ac:dyDescent="0.2">
      <c r="A15" s="329">
        <v>25</v>
      </c>
      <c r="B15" s="330" t="s">
        <v>269</v>
      </c>
      <c r="C15" s="528">
        <v>2.4089256905742312E-3</v>
      </c>
      <c r="D15" s="529">
        <v>4.4397161875818904E-4</v>
      </c>
      <c r="E15" s="529">
        <v>5.890898746426613E-5</v>
      </c>
      <c r="F15" s="529">
        <v>5.8672910331769408E-5</v>
      </c>
      <c r="G15" s="529">
        <v>2.1230233724263635E-3</v>
      </c>
      <c r="H15" s="529">
        <v>6.9807463728801611E-4</v>
      </c>
      <c r="I15" s="529">
        <v>1.8606458183709478E-3</v>
      </c>
      <c r="J15" s="529">
        <v>1.2399295059218629E-2</v>
      </c>
      <c r="K15" s="529">
        <v>1.0537961789206809E-2</v>
      </c>
      <c r="L15" s="529">
        <v>3.4807169680623989E-3</v>
      </c>
      <c r="M15" s="529">
        <v>0.10248635200354231</v>
      </c>
      <c r="N15" s="529">
        <v>6.1329120136688143E-3</v>
      </c>
      <c r="O15" s="529">
        <v>3.7155983061742466E-3</v>
      </c>
      <c r="P15" s="529">
        <v>3.3705739690117575E-3</v>
      </c>
      <c r="Q15" s="529">
        <v>5.3389645950832221E-3</v>
      </c>
      <c r="R15" s="529">
        <v>3.6318764361604355E-3</v>
      </c>
      <c r="S15" s="529">
        <v>3.2193929229095285E-3</v>
      </c>
      <c r="T15" s="529">
        <v>4.5907857854990866E-2</v>
      </c>
      <c r="U15" s="529">
        <v>5.4008510029970652E-3</v>
      </c>
      <c r="V15" s="529">
        <v>1.628562201919151E-3</v>
      </c>
      <c r="W15" s="529">
        <v>1.7737551080842684E-3</v>
      </c>
      <c r="X15" s="529">
        <v>3.2429447279512342E-3</v>
      </c>
      <c r="Y15" s="529">
        <v>5.4935255173426289E-2</v>
      </c>
      <c r="Z15" s="529">
        <v>3.6157821024362869E-5</v>
      </c>
      <c r="AA15" s="529">
        <v>4.1868459739290223E-3</v>
      </c>
      <c r="AB15" s="529">
        <v>4.7401853778249176E-4</v>
      </c>
      <c r="AC15" s="529">
        <v>2.2280672502946426E-4</v>
      </c>
      <c r="AD15" s="529">
        <v>7.3387803881466269E-6</v>
      </c>
      <c r="AE15" s="529">
        <v>8.2773762781454836E-5</v>
      </c>
      <c r="AF15" s="529">
        <v>3.332625082584209E-5</v>
      </c>
      <c r="AG15" s="529">
        <v>7.148135158312894E-6</v>
      </c>
      <c r="AH15" s="529">
        <v>2.2151953045686497E-4</v>
      </c>
      <c r="AI15" s="529">
        <v>2.2414547003956728E-3</v>
      </c>
      <c r="AJ15" s="529">
        <v>8.436929269135618E-4</v>
      </c>
      <c r="AK15" s="529">
        <v>4.3186945458765119E-4</v>
      </c>
      <c r="AL15" s="529">
        <v>1.3574576955479559E-3</v>
      </c>
      <c r="AM15" s="529">
        <v>1.4357845370493183E-3</v>
      </c>
      <c r="AN15" s="529">
        <v>5.0015640213411814E-3</v>
      </c>
      <c r="AO15" s="624">
        <v>4.7024711696869856E-3</v>
      </c>
      <c r="AP15" s="531">
        <v>8.81587734961084E-3</v>
      </c>
      <c r="AQ15" s="471"/>
      <c r="AR15" s="531">
        <v>0.54815939117645329</v>
      </c>
      <c r="AS15" s="531">
        <v>0.1989645562779126</v>
      </c>
    </row>
    <row r="16" spans="1:45" ht="15" customHeight="1" x14ac:dyDescent="0.2">
      <c r="A16" s="329">
        <v>26</v>
      </c>
      <c r="B16" s="330" t="s">
        <v>270</v>
      </c>
      <c r="C16" s="528">
        <v>1.7989650656156253E-5</v>
      </c>
      <c r="D16" s="529">
        <v>9.7205280676872764E-6</v>
      </c>
      <c r="E16" s="529">
        <v>6.8528459248382167E-5</v>
      </c>
      <c r="F16" s="529">
        <v>1.2396007687958427E-3</v>
      </c>
      <c r="G16" s="529">
        <v>0</v>
      </c>
      <c r="H16" s="529">
        <v>1.6376726195547355E-4</v>
      </c>
      <c r="I16" s="529">
        <v>1.3639399050504094E-3</v>
      </c>
      <c r="J16" s="529">
        <v>5.4722191000392432E-6</v>
      </c>
      <c r="K16" s="529">
        <v>0</v>
      </c>
      <c r="L16" s="529">
        <v>1.7296281469305961E-3</v>
      </c>
      <c r="M16" s="529">
        <v>8.5479267237890868E-3</v>
      </c>
      <c r="N16" s="529">
        <v>0.48694253697989132</v>
      </c>
      <c r="O16" s="529">
        <v>2.6050467966856859E-3</v>
      </c>
      <c r="P16" s="529">
        <v>0.20553652613188869</v>
      </c>
      <c r="Q16" s="529">
        <v>7.1706523021218993E-2</v>
      </c>
      <c r="R16" s="529">
        <v>9.5160614026138846E-2</v>
      </c>
      <c r="S16" s="529">
        <v>2.3508715366698015E-2</v>
      </c>
      <c r="T16" s="529">
        <v>1.1569087350494847E-2</v>
      </c>
      <c r="U16" s="529">
        <v>3.7928574159401658E-2</v>
      </c>
      <c r="V16" s="529">
        <v>9.7691881428008456E-3</v>
      </c>
      <c r="W16" s="529">
        <v>5.7904233231867032E-2</v>
      </c>
      <c r="X16" s="529">
        <v>2.108333255213043E-3</v>
      </c>
      <c r="Y16" s="529">
        <v>2.1419739938264622E-2</v>
      </c>
      <c r="Z16" s="529">
        <v>0</v>
      </c>
      <c r="AA16" s="529">
        <v>2.1628509640735236E-5</v>
      </c>
      <c r="AB16" s="529">
        <v>0</v>
      </c>
      <c r="AC16" s="529">
        <v>0</v>
      </c>
      <c r="AD16" s="529">
        <v>0</v>
      </c>
      <c r="AE16" s="529">
        <v>0</v>
      </c>
      <c r="AF16" s="529">
        <v>2.4110241236695404E-4</v>
      </c>
      <c r="AG16" s="529">
        <v>0</v>
      </c>
      <c r="AH16" s="529">
        <v>1.3556686199611544E-5</v>
      </c>
      <c r="AI16" s="529">
        <v>0</v>
      </c>
      <c r="AJ16" s="529">
        <v>3.2715557971132413E-6</v>
      </c>
      <c r="AK16" s="529">
        <v>4.6456476973319841E-6</v>
      </c>
      <c r="AL16" s="529">
        <v>1.679609756976755E-4</v>
      </c>
      <c r="AM16" s="529">
        <v>2.2800128670929724E-5</v>
      </c>
      <c r="AN16" s="529">
        <v>2.3267571008771736E-5</v>
      </c>
      <c r="AO16" s="624">
        <v>4.9146622734761117E-3</v>
      </c>
      <c r="AP16" s="531">
        <v>2.8200779125668752E-2</v>
      </c>
      <c r="AQ16" s="471"/>
      <c r="AR16" s="531">
        <v>0.32508893692565644</v>
      </c>
      <c r="AS16" s="531">
        <v>8.2863346277022451E-2</v>
      </c>
    </row>
    <row r="17" spans="1:45" ht="15" customHeight="1" x14ac:dyDescent="0.2">
      <c r="A17" s="329">
        <v>27</v>
      </c>
      <c r="B17" s="330" t="s">
        <v>271</v>
      </c>
      <c r="C17" s="528">
        <v>0</v>
      </c>
      <c r="D17" s="529">
        <v>0</v>
      </c>
      <c r="E17" s="529">
        <v>0</v>
      </c>
      <c r="F17" s="529">
        <v>1.5613981887058141E-4</v>
      </c>
      <c r="G17" s="529">
        <v>1.980706088669132E-3</v>
      </c>
      <c r="H17" s="529">
        <v>1.0306511958260258E-5</v>
      </c>
      <c r="I17" s="529">
        <v>5.5904047329558351E-4</v>
      </c>
      <c r="J17" s="529">
        <v>8.0341891560166741E-3</v>
      </c>
      <c r="K17" s="529">
        <v>0</v>
      </c>
      <c r="L17" s="529">
        <v>2.4045573334685495E-3</v>
      </c>
      <c r="M17" s="529">
        <v>2.1910944063221389E-3</v>
      </c>
      <c r="N17" s="529">
        <v>1.0972619643313324E-2</v>
      </c>
      <c r="O17" s="529">
        <v>0.54742230281221904</v>
      </c>
      <c r="P17" s="529">
        <v>6.9583748210970062E-2</v>
      </c>
      <c r="Q17" s="529">
        <v>4.6925371540308167E-2</v>
      </c>
      <c r="R17" s="529">
        <v>1.9108905284531106E-2</v>
      </c>
      <c r="S17" s="529">
        <v>5.1299022023542043E-2</v>
      </c>
      <c r="T17" s="529">
        <v>7.2101397433643771E-2</v>
      </c>
      <c r="U17" s="529">
        <v>5.5414579226716242E-2</v>
      </c>
      <c r="V17" s="529">
        <v>3.743214112427206E-2</v>
      </c>
      <c r="W17" s="529">
        <v>3.413257962259153E-2</v>
      </c>
      <c r="X17" s="529">
        <v>8.2193215332825587E-3</v>
      </c>
      <c r="Y17" s="529">
        <v>1.0564422333628474E-2</v>
      </c>
      <c r="Z17" s="529">
        <v>3.1431265386355908E-4</v>
      </c>
      <c r="AA17" s="529">
        <v>2.7706628128259554E-4</v>
      </c>
      <c r="AB17" s="529">
        <v>2.5123351963530351E-6</v>
      </c>
      <c r="AC17" s="529">
        <v>1.2439684933275704E-5</v>
      </c>
      <c r="AD17" s="529">
        <v>0</v>
      </c>
      <c r="AE17" s="529">
        <v>0</v>
      </c>
      <c r="AF17" s="529">
        <v>1.1303607760291522E-5</v>
      </c>
      <c r="AG17" s="529">
        <v>1.1546195262923278E-4</v>
      </c>
      <c r="AH17" s="529">
        <v>9.4799802681813566E-5</v>
      </c>
      <c r="AI17" s="529">
        <v>5.9192134605785379E-5</v>
      </c>
      <c r="AJ17" s="529">
        <v>1.1080882307736434E-3</v>
      </c>
      <c r="AK17" s="529">
        <v>2.1289622258367872E-4</v>
      </c>
      <c r="AL17" s="529">
        <v>4.8801264487763557E-4</v>
      </c>
      <c r="AM17" s="529">
        <v>3.7706246105329656E-4</v>
      </c>
      <c r="AN17" s="529">
        <v>9.4515902352199988E-4</v>
      </c>
      <c r="AO17" s="624">
        <v>3.8075782537067547E-3</v>
      </c>
      <c r="AP17" s="531">
        <v>9.8559783511976383E-3</v>
      </c>
      <c r="AQ17" s="471"/>
      <c r="AR17" s="531">
        <v>0.24908998007523697</v>
      </c>
      <c r="AS17" s="531">
        <v>0.1788023825775398</v>
      </c>
    </row>
    <row r="18" spans="1:45" ht="15" customHeight="1" x14ac:dyDescent="0.2">
      <c r="A18" s="329">
        <v>28</v>
      </c>
      <c r="B18" s="330" t="s">
        <v>272</v>
      </c>
      <c r="C18" s="528">
        <v>1.3559273437333331E-3</v>
      </c>
      <c r="D18" s="529">
        <v>7.5529853159272877E-4</v>
      </c>
      <c r="E18" s="529">
        <v>1.069159069065341E-3</v>
      </c>
      <c r="F18" s="529">
        <v>2.0883821252195567E-2</v>
      </c>
      <c r="G18" s="529">
        <v>6.155037918621294E-3</v>
      </c>
      <c r="H18" s="529">
        <v>1.8267242022135669E-3</v>
      </c>
      <c r="I18" s="529">
        <v>3.6042738569517451E-3</v>
      </c>
      <c r="J18" s="529">
        <v>9.4937053321441697E-3</v>
      </c>
      <c r="K18" s="529">
        <v>6.5080586743933354E-5</v>
      </c>
      <c r="L18" s="529">
        <v>3.5729317418009177E-3</v>
      </c>
      <c r="M18" s="529">
        <v>7.6385375442543525E-3</v>
      </c>
      <c r="N18" s="529">
        <v>3.5355241636394054E-3</v>
      </c>
      <c r="O18" s="529">
        <v>3.76095088833076E-3</v>
      </c>
      <c r="P18" s="529">
        <v>6.3822448440198604E-2</v>
      </c>
      <c r="Q18" s="529">
        <v>2.583082767611606E-2</v>
      </c>
      <c r="R18" s="529">
        <v>3.2212643200335081E-2</v>
      </c>
      <c r="S18" s="529">
        <v>4.2849406771497192E-2</v>
      </c>
      <c r="T18" s="529">
        <v>2.6297895212619944E-2</v>
      </c>
      <c r="U18" s="529">
        <v>2.8068776509280115E-2</v>
      </c>
      <c r="V18" s="529">
        <v>7.1379673559203377E-3</v>
      </c>
      <c r="W18" s="529">
        <v>1.341629955955966E-2</v>
      </c>
      <c r="X18" s="529">
        <v>9.4221453569377032E-3</v>
      </c>
      <c r="Y18" s="529">
        <v>7.9058688686157993E-2</v>
      </c>
      <c r="Z18" s="529">
        <v>3.2760897565136949E-4</v>
      </c>
      <c r="AA18" s="529">
        <v>8.0689559314273867E-4</v>
      </c>
      <c r="AB18" s="529">
        <v>1.4844945321980141E-4</v>
      </c>
      <c r="AC18" s="529">
        <v>2.6254754827906741E-3</v>
      </c>
      <c r="AD18" s="529">
        <v>1.162707439495364E-4</v>
      </c>
      <c r="AE18" s="529">
        <v>3.3988054231224988E-4</v>
      </c>
      <c r="AF18" s="529">
        <v>1.3598223272963731E-3</v>
      </c>
      <c r="AG18" s="529">
        <v>4.3498565418713278E-4</v>
      </c>
      <c r="AH18" s="529">
        <v>2.6461594488328367E-3</v>
      </c>
      <c r="AI18" s="529">
        <v>1.5476159704547161E-4</v>
      </c>
      <c r="AJ18" s="529">
        <v>3.5023958808999962E-4</v>
      </c>
      <c r="AK18" s="529">
        <v>2.3491408150811484E-3</v>
      </c>
      <c r="AL18" s="529">
        <v>1.2427633713229362E-3</v>
      </c>
      <c r="AM18" s="529">
        <v>2.3828408378951172E-3</v>
      </c>
      <c r="AN18" s="529">
        <v>3.7145506853056889E-4</v>
      </c>
      <c r="AO18" s="624">
        <v>5.8148270181219109E-3</v>
      </c>
      <c r="AP18" s="531">
        <v>1.1533241178231755E-2</v>
      </c>
      <c r="AQ18" s="471"/>
      <c r="AR18" s="531">
        <v>0.4957350523535406</v>
      </c>
      <c r="AS18" s="531">
        <v>0.28456326059745707</v>
      </c>
    </row>
    <row r="19" spans="1:45" ht="15" customHeight="1" x14ac:dyDescent="0.2">
      <c r="A19" s="329">
        <v>29</v>
      </c>
      <c r="B19" s="330" t="s">
        <v>357</v>
      </c>
      <c r="C19" s="528">
        <v>0</v>
      </c>
      <c r="D19" s="529">
        <v>2.9094080535925113E-5</v>
      </c>
      <c r="E19" s="529">
        <v>0</v>
      </c>
      <c r="F19" s="529">
        <v>3.0324376859355972E-3</v>
      </c>
      <c r="G19" s="529">
        <v>0</v>
      </c>
      <c r="H19" s="529">
        <v>0</v>
      </c>
      <c r="I19" s="529">
        <v>7.1062014173576518E-4</v>
      </c>
      <c r="J19" s="529">
        <v>1.6971809962440553E-5</v>
      </c>
      <c r="K19" s="529">
        <v>0</v>
      </c>
      <c r="L19" s="529">
        <v>4.5936062159249803E-4</v>
      </c>
      <c r="M19" s="529">
        <v>6.5854606544497451E-4</v>
      </c>
      <c r="N19" s="529">
        <v>5.3633690197852279E-4</v>
      </c>
      <c r="O19" s="529">
        <v>0</v>
      </c>
      <c r="P19" s="529">
        <v>6.1371415083205476E-4</v>
      </c>
      <c r="Q19" s="529">
        <v>0.15723190789234082</v>
      </c>
      <c r="R19" s="529">
        <v>4.7630012264523618E-2</v>
      </c>
      <c r="S19" s="529">
        <v>1.8215403170975766E-2</v>
      </c>
      <c r="T19" s="529">
        <v>2.8367431651015722E-3</v>
      </c>
      <c r="U19" s="529">
        <v>8.7154303676854044E-3</v>
      </c>
      <c r="V19" s="529">
        <v>6.0275713325421349E-5</v>
      </c>
      <c r="W19" s="529">
        <v>1.2667919374141015E-2</v>
      </c>
      <c r="X19" s="529">
        <v>7.7739215570158846E-5</v>
      </c>
      <c r="Y19" s="529">
        <v>6.2205821163773128E-3</v>
      </c>
      <c r="Z19" s="529">
        <v>0</v>
      </c>
      <c r="AA19" s="529">
        <v>9.1122432951850699E-3</v>
      </c>
      <c r="AB19" s="529">
        <v>0</v>
      </c>
      <c r="AC19" s="529">
        <v>4.3843847914690507E-6</v>
      </c>
      <c r="AD19" s="529">
        <v>4.0771002156370152E-8</v>
      </c>
      <c r="AE19" s="529">
        <v>0</v>
      </c>
      <c r="AF19" s="529">
        <v>5.4179748981327694E-5</v>
      </c>
      <c r="AG19" s="529">
        <v>5.5070167117838054E-6</v>
      </c>
      <c r="AH19" s="529">
        <v>1.6031207899703482E-4</v>
      </c>
      <c r="AI19" s="529">
        <v>0</v>
      </c>
      <c r="AJ19" s="529">
        <v>1.6971893554990193E-7</v>
      </c>
      <c r="AK19" s="529">
        <v>0</v>
      </c>
      <c r="AL19" s="529">
        <v>7.7809558889818083E-3</v>
      </c>
      <c r="AM19" s="529">
        <v>3.8304966325621187E-6</v>
      </c>
      <c r="AN19" s="529">
        <v>0</v>
      </c>
      <c r="AO19" s="624">
        <v>0</v>
      </c>
      <c r="AP19" s="531">
        <v>3.4880119686114602E-3</v>
      </c>
      <c r="AQ19" s="471"/>
      <c r="AR19" s="531">
        <v>0.46193413866381833</v>
      </c>
      <c r="AS19" s="531">
        <v>0.1605670472460323</v>
      </c>
    </row>
    <row r="20" spans="1:45" ht="15" customHeight="1" x14ac:dyDescent="0.2">
      <c r="A20" s="329">
        <v>30</v>
      </c>
      <c r="B20" s="330" t="s">
        <v>358</v>
      </c>
      <c r="C20" s="528">
        <v>0</v>
      </c>
      <c r="D20" s="529">
        <v>1.5647350042291048E-4</v>
      </c>
      <c r="E20" s="529">
        <v>0</v>
      </c>
      <c r="F20" s="529">
        <v>2.1649942477657007E-3</v>
      </c>
      <c r="G20" s="529">
        <v>0</v>
      </c>
      <c r="H20" s="529">
        <v>0</v>
      </c>
      <c r="I20" s="529">
        <v>2.7926621831250201E-5</v>
      </c>
      <c r="J20" s="529">
        <v>0</v>
      </c>
      <c r="K20" s="529">
        <v>9.5640166606302064E-5</v>
      </c>
      <c r="L20" s="529">
        <v>3.0610916564054688E-3</v>
      </c>
      <c r="M20" s="529">
        <v>9.392600670693359E-4</v>
      </c>
      <c r="N20" s="529">
        <v>4.8332877029044085E-4</v>
      </c>
      <c r="O20" s="529">
        <v>3.2644194979931658E-4</v>
      </c>
      <c r="P20" s="529">
        <v>2.2989346440973233E-4</v>
      </c>
      <c r="Q20" s="529">
        <v>4.232569155148103E-3</v>
      </c>
      <c r="R20" s="529">
        <v>0.15379182308166267</v>
      </c>
      <c r="S20" s="529">
        <v>1.4542687561495914E-3</v>
      </c>
      <c r="T20" s="529">
        <v>2.4639205604076882E-3</v>
      </c>
      <c r="U20" s="529">
        <v>2.6554733019317741E-3</v>
      </c>
      <c r="V20" s="529">
        <v>1.0743339203376455E-3</v>
      </c>
      <c r="W20" s="529">
        <v>1.1419452115099345E-3</v>
      </c>
      <c r="X20" s="529">
        <v>2.3779054174401527E-5</v>
      </c>
      <c r="Y20" s="529">
        <v>9.2031621354879197E-5</v>
      </c>
      <c r="Z20" s="529">
        <v>8.5697661498034152E-7</v>
      </c>
      <c r="AA20" s="529">
        <v>2.1872925634543118E-4</v>
      </c>
      <c r="AB20" s="529">
        <v>0</v>
      </c>
      <c r="AC20" s="529">
        <v>3.1473208411201716E-6</v>
      </c>
      <c r="AD20" s="529">
        <v>0</v>
      </c>
      <c r="AE20" s="529">
        <v>0</v>
      </c>
      <c r="AF20" s="529">
        <v>4.1999282538487447E-5</v>
      </c>
      <c r="AG20" s="529">
        <v>2.4857107851193734E-6</v>
      </c>
      <c r="AH20" s="529">
        <v>9.613105388029503E-6</v>
      </c>
      <c r="AI20" s="529">
        <v>0</v>
      </c>
      <c r="AJ20" s="529">
        <v>0</v>
      </c>
      <c r="AK20" s="529">
        <v>0</v>
      </c>
      <c r="AL20" s="529">
        <v>1.135993040872448E-2</v>
      </c>
      <c r="AM20" s="529">
        <v>5.0448156384783845E-6</v>
      </c>
      <c r="AN20" s="529">
        <v>0</v>
      </c>
      <c r="AO20" s="624">
        <v>0</v>
      </c>
      <c r="AP20" s="531">
        <v>2.2860097155729046E-3</v>
      </c>
      <c r="AQ20" s="471"/>
      <c r="AR20" s="531">
        <v>0.45133716564117754</v>
      </c>
      <c r="AS20" s="531">
        <v>0.21316276851958796</v>
      </c>
    </row>
    <row r="21" spans="1:45" ht="15" customHeight="1" x14ac:dyDescent="0.2">
      <c r="A21" s="329">
        <v>31</v>
      </c>
      <c r="B21" s="330" t="s">
        <v>359</v>
      </c>
      <c r="C21" s="528">
        <v>2.5338779026618706E-4</v>
      </c>
      <c r="D21" s="529">
        <v>5.184281636099881E-5</v>
      </c>
      <c r="E21" s="529">
        <v>4.933062453392837E-7</v>
      </c>
      <c r="F21" s="529">
        <v>0</v>
      </c>
      <c r="G21" s="529">
        <v>0</v>
      </c>
      <c r="H21" s="529">
        <v>0</v>
      </c>
      <c r="I21" s="529">
        <v>0</v>
      </c>
      <c r="J21" s="529">
        <v>9.9134403986218181E-8</v>
      </c>
      <c r="K21" s="529">
        <v>0</v>
      </c>
      <c r="L21" s="529">
        <v>0</v>
      </c>
      <c r="M21" s="529">
        <v>0</v>
      </c>
      <c r="N21" s="529">
        <v>0</v>
      </c>
      <c r="O21" s="529">
        <v>0</v>
      </c>
      <c r="P21" s="529">
        <v>1.1436493384952701E-5</v>
      </c>
      <c r="Q21" s="529">
        <v>4.4431109915854198E-3</v>
      </c>
      <c r="R21" s="529">
        <v>4.9405941350499768E-3</v>
      </c>
      <c r="S21" s="529">
        <v>0.10432207349050673</v>
      </c>
      <c r="T21" s="529">
        <v>0</v>
      </c>
      <c r="U21" s="529">
        <v>1.1085390441675834E-3</v>
      </c>
      <c r="V21" s="529">
        <v>8.4692585816244695E-8</v>
      </c>
      <c r="W21" s="529">
        <v>4.6239280667783667E-4</v>
      </c>
      <c r="X21" s="529">
        <v>1.4389376372201949E-4</v>
      </c>
      <c r="Y21" s="529">
        <v>1.7563568728645948E-4</v>
      </c>
      <c r="Z21" s="529">
        <v>0</v>
      </c>
      <c r="AA21" s="529">
        <v>8.93732445282407E-5</v>
      </c>
      <c r="AB21" s="529">
        <v>2.682287283165152E-5</v>
      </c>
      <c r="AC21" s="529">
        <v>8.8311406211789465E-4</v>
      </c>
      <c r="AD21" s="529">
        <v>8.7331486618944868E-6</v>
      </c>
      <c r="AE21" s="529">
        <v>0</v>
      </c>
      <c r="AF21" s="529">
        <v>1.0106358405273077E-5</v>
      </c>
      <c r="AG21" s="529">
        <v>9.8865369845714746E-5</v>
      </c>
      <c r="AH21" s="529">
        <v>1.4326336704060254E-3</v>
      </c>
      <c r="AI21" s="529">
        <v>0</v>
      </c>
      <c r="AJ21" s="529">
        <v>9.3708345097256191E-3</v>
      </c>
      <c r="AK21" s="529">
        <v>0</v>
      </c>
      <c r="AL21" s="529">
        <v>3.9039486165672582E-3</v>
      </c>
      <c r="AM21" s="529">
        <v>6.7373606621686226E-4</v>
      </c>
      <c r="AN21" s="529">
        <v>2.4786571665220129E-2</v>
      </c>
      <c r="AO21" s="624">
        <v>0</v>
      </c>
      <c r="AP21" s="531">
        <v>2.3378451141877763E-3</v>
      </c>
      <c r="AQ21" s="471"/>
      <c r="AR21" s="531">
        <v>0.39255948850990424</v>
      </c>
      <c r="AS21" s="531">
        <v>0.2466368312293169</v>
      </c>
    </row>
    <row r="22" spans="1:45" ht="15" customHeight="1" x14ac:dyDescent="0.2">
      <c r="A22" s="329">
        <v>32</v>
      </c>
      <c r="B22" s="330" t="s">
        <v>273</v>
      </c>
      <c r="C22" s="528">
        <v>0</v>
      </c>
      <c r="D22" s="529">
        <v>0</v>
      </c>
      <c r="E22" s="529">
        <v>1.0318322298346684E-5</v>
      </c>
      <c r="F22" s="529">
        <v>1.9156042592918553E-5</v>
      </c>
      <c r="G22" s="529">
        <v>1.3488390089754899E-6</v>
      </c>
      <c r="H22" s="529">
        <v>1.6806782090208574E-6</v>
      </c>
      <c r="I22" s="529">
        <v>3.3099358840787173E-6</v>
      </c>
      <c r="J22" s="529">
        <v>6.4833900206986686E-6</v>
      </c>
      <c r="K22" s="529">
        <v>0</v>
      </c>
      <c r="L22" s="529">
        <v>3.3062663335192557E-7</v>
      </c>
      <c r="M22" s="529">
        <v>3.0142167037942807E-7</v>
      </c>
      <c r="N22" s="529">
        <v>8.4821492850216119E-7</v>
      </c>
      <c r="O22" s="529">
        <v>4.9943064216495146E-4</v>
      </c>
      <c r="P22" s="529">
        <v>1.6808985626256062E-4</v>
      </c>
      <c r="Q22" s="529">
        <v>1.6685559946593636E-2</v>
      </c>
      <c r="R22" s="529">
        <v>1.5489252924677668E-2</v>
      </c>
      <c r="S22" s="529">
        <v>0.13345143889999783</v>
      </c>
      <c r="T22" s="529">
        <v>0.27950893494860335</v>
      </c>
      <c r="U22" s="529">
        <v>0.19715634165825816</v>
      </c>
      <c r="V22" s="529">
        <v>0.4857505317212269</v>
      </c>
      <c r="W22" s="529">
        <v>1.9059015071653782E-2</v>
      </c>
      <c r="X22" s="529">
        <v>1.08316640361088E-3</v>
      </c>
      <c r="Y22" s="529">
        <v>2.0269138446457038E-4</v>
      </c>
      <c r="Z22" s="529">
        <v>5.590124380794843E-6</v>
      </c>
      <c r="AA22" s="529">
        <v>1.9046001026916105E-5</v>
      </c>
      <c r="AB22" s="529">
        <v>0</v>
      </c>
      <c r="AC22" s="529">
        <v>2.7986414206962548E-5</v>
      </c>
      <c r="AD22" s="529">
        <v>3.72076165679034E-5</v>
      </c>
      <c r="AE22" s="529">
        <v>0</v>
      </c>
      <c r="AF22" s="529">
        <v>5.1543552044690833E-6</v>
      </c>
      <c r="AG22" s="529">
        <v>9.9155140550499375E-4</v>
      </c>
      <c r="AH22" s="529">
        <v>9.6638802452982185E-4</v>
      </c>
      <c r="AI22" s="529">
        <v>9.6747417012901836E-4</v>
      </c>
      <c r="AJ22" s="529">
        <v>4.6851358787328192E-6</v>
      </c>
      <c r="AK22" s="529">
        <v>0</v>
      </c>
      <c r="AL22" s="529">
        <v>1.141426485737392E-2</v>
      </c>
      <c r="AM22" s="529">
        <v>8.2329890903048715E-6</v>
      </c>
      <c r="AN22" s="529">
        <v>3.6094748853418158E-2</v>
      </c>
      <c r="AO22" s="624">
        <v>0</v>
      </c>
      <c r="AP22" s="531">
        <v>2.7424104335673018E-2</v>
      </c>
      <c r="AQ22" s="471"/>
      <c r="AR22" s="531">
        <v>0.37829740155409136</v>
      </c>
      <c r="AS22" s="531">
        <v>0.30074200688648722</v>
      </c>
    </row>
    <row r="23" spans="1:45" ht="15" customHeight="1" x14ac:dyDescent="0.2">
      <c r="A23" s="329">
        <v>33</v>
      </c>
      <c r="B23" s="330" t="s">
        <v>274</v>
      </c>
      <c r="C23" s="528">
        <v>3.587092992281759E-5</v>
      </c>
      <c r="D23" s="529">
        <v>0</v>
      </c>
      <c r="E23" s="529">
        <v>2.0948660796870464E-3</v>
      </c>
      <c r="F23" s="529">
        <v>2.5131764055866729E-4</v>
      </c>
      <c r="G23" s="529">
        <v>0</v>
      </c>
      <c r="H23" s="529">
        <v>0</v>
      </c>
      <c r="I23" s="529">
        <v>7.4804550980179014E-5</v>
      </c>
      <c r="J23" s="529">
        <v>1.1103053246456435E-6</v>
      </c>
      <c r="K23" s="529">
        <v>0</v>
      </c>
      <c r="L23" s="529">
        <v>2.620967493480719E-5</v>
      </c>
      <c r="M23" s="529">
        <v>7.3426318904428687E-5</v>
      </c>
      <c r="N23" s="529">
        <v>0</v>
      </c>
      <c r="O23" s="529">
        <v>4.7561535929737601E-5</v>
      </c>
      <c r="P23" s="529">
        <v>7.1025943219805076E-4</v>
      </c>
      <c r="Q23" s="529">
        <v>4.8075088542323292E-2</v>
      </c>
      <c r="R23" s="529">
        <v>2.9566535152982968E-2</v>
      </c>
      <c r="S23" s="529">
        <v>1.868557023940182E-2</v>
      </c>
      <c r="T23" s="529">
        <v>1.7229258169051742E-2</v>
      </c>
      <c r="U23" s="529">
        <v>0.11022430658005401</v>
      </c>
      <c r="V23" s="529">
        <v>8.4683523709562364E-3</v>
      </c>
      <c r="W23" s="529">
        <v>3.1055132014315482E-2</v>
      </c>
      <c r="X23" s="529">
        <v>3.5859118554666409E-4</v>
      </c>
      <c r="Y23" s="529">
        <v>6.8537075617947424E-3</v>
      </c>
      <c r="Z23" s="529">
        <v>3.5399726326495644E-6</v>
      </c>
      <c r="AA23" s="529">
        <v>1.6126843968795548E-4</v>
      </c>
      <c r="AB23" s="529">
        <v>0</v>
      </c>
      <c r="AC23" s="529">
        <v>2.0646021952741233E-4</v>
      </c>
      <c r="AD23" s="529">
        <v>1.8999287004868491E-6</v>
      </c>
      <c r="AE23" s="529">
        <v>8.2799200323797028E-6</v>
      </c>
      <c r="AF23" s="529">
        <v>1.6697412835764295E-4</v>
      </c>
      <c r="AG23" s="529">
        <v>1.8423099548274251E-4</v>
      </c>
      <c r="AH23" s="529">
        <v>1.1101363951477607E-3</v>
      </c>
      <c r="AI23" s="529">
        <v>6.5494406588066721E-4</v>
      </c>
      <c r="AJ23" s="529">
        <v>6.5366354769489201E-5</v>
      </c>
      <c r="AK23" s="529">
        <v>0</v>
      </c>
      <c r="AL23" s="529">
        <v>7.9581926192756145E-3</v>
      </c>
      <c r="AM23" s="529">
        <v>1.4563857637365618E-4</v>
      </c>
      <c r="AN23" s="529">
        <v>0</v>
      </c>
      <c r="AO23" s="624">
        <v>1.1571663920922569E-3</v>
      </c>
      <c r="AP23" s="531">
        <v>4.0261144580287051E-3</v>
      </c>
      <c r="AQ23" s="471"/>
      <c r="AR23" s="531">
        <v>0.38157954997151322</v>
      </c>
      <c r="AS23" s="531">
        <v>0.23176188009859752</v>
      </c>
    </row>
    <row r="24" spans="1:45" ht="15" customHeight="1" x14ac:dyDescent="0.2">
      <c r="A24" s="329">
        <v>34</v>
      </c>
      <c r="B24" s="330" t="s">
        <v>360</v>
      </c>
      <c r="C24" s="528">
        <v>2.8486193810092517E-6</v>
      </c>
      <c r="D24" s="529">
        <v>8.4582094922306653E-5</v>
      </c>
      <c r="E24" s="529">
        <v>6.8816221224830081E-5</v>
      </c>
      <c r="F24" s="529">
        <v>1.771030352930206E-5</v>
      </c>
      <c r="G24" s="529">
        <v>1.6648808497646375E-5</v>
      </c>
      <c r="H24" s="529">
        <v>1.4730650184947516E-5</v>
      </c>
      <c r="I24" s="529">
        <v>9.0368947160660801E-6</v>
      </c>
      <c r="J24" s="529">
        <v>2.5695637513227752E-5</v>
      </c>
      <c r="K24" s="529">
        <v>1.3016117348786672E-5</v>
      </c>
      <c r="L24" s="529">
        <v>2.1340446334533378E-6</v>
      </c>
      <c r="M24" s="529">
        <v>6.2092864098162189E-6</v>
      </c>
      <c r="N24" s="529">
        <v>1.012556570899455E-6</v>
      </c>
      <c r="O24" s="529">
        <v>7.1100699575659977E-6</v>
      </c>
      <c r="P24" s="529">
        <v>5.3359220589677569E-5</v>
      </c>
      <c r="Q24" s="529">
        <v>2.0906116562752631E-4</v>
      </c>
      <c r="R24" s="529">
        <v>2.3165074016332624E-4</v>
      </c>
      <c r="S24" s="529">
        <v>2.3749186318909532E-5</v>
      </c>
      <c r="T24" s="529">
        <v>4.2660039292715188E-5</v>
      </c>
      <c r="U24" s="529">
        <v>4.8112205674916994E-5</v>
      </c>
      <c r="V24" s="529">
        <v>3.242169387034869E-2</v>
      </c>
      <c r="W24" s="529">
        <v>3.6086815575634551E-4</v>
      </c>
      <c r="X24" s="529">
        <v>2.5608212187817029E-5</v>
      </c>
      <c r="Y24" s="529">
        <v>2.2053687768230968E-3</v>
      </c>
      <c r="Z24" s="529">
        <v>1.5570605881412049E-5</v>
      </c>
      <c r="AA24" s="529">
        <v>1.2036334789407029E-5</v>
      </c>
      <c r="AB24" s="529">
        <v>2.2056825179746501E-5</v>
      </c>
      <c r="AC24" s="529">
        <v>2.9617612485678397E-4</v>
      </c>
      <c r="AD24" s="529">
        <v>1.316251033616254E-4</v>
      </c>
      <c r="AE24" s="529">
        <v>3.6404302784452844E-5</v>
      </c>
      <c r="AF24" s="529">
        <v>1.2024205728898869E-4</v>
      </c>
      <c r="AG24" s="529">
        <v>1.9639861844194563E-4</v>
      </c>
      <c r="AH24" s="529">
        <v>6.5762805749307329E-4</v>
      </c>
      <c r="AI24" s="529">
        <v>7.6605088476627801E-5</v>
      </c>
      <c r="AJ24" s="529">
        <v>2.5435508893597146E-5</v>
      </c>
      <c r="AK24" s="529">
        <v>7.3150117526097675E-5</v>
      </c>
      <c r="AL24" s="529">
        <v>1.0954836321536354E-3</v>
      </c>
      <c r="AM24" s="529">
        <v>1.4840478569215268E-4</v>
      </c>
      <c r="AN24" s="529">
        <v>0</v>
      </c>
      <c r="AO24" s="624">
        <v>0</v>
      </c>
      <c r="AP24" s="531">
        <v>1.2340756812656197E-3</v>
      </c>
      <c r="AQ24" s="471"/>
      <c r="AR24" s="531">
        <v>0.23247157780339447</v>
      </c>
      <c r="AS24" s="531">
        <v>3.7653434381751325E-2</v>
      </c>
    </row>
    <row r="25" spans="1:45" ht="15" customHeight="1" x14ac:dyDescent="0.2">
      <c r="A25" s="329">
        <v>35</v>
      </c>
      <c r="B25" s="330" t="s">
        <v>275</v>
      </c>
      <c r="C25" s="528">
        <v>0</v>
      </c>
      <c r="D25" s="529">
        <v>0</v>
      </c>
      <c r="E25" s="529">
        <v>5.6695522341428765E-2</v>
      </c>
      <c r="F25" s="529">
        <v>6.2046301480207886E-5</v>
      </c>
      <c r="G25" s="529">
        <v>0</v>
      </c>
      <c r="H25" s="529">
        <v>0</v>
      </c>
      <c r="I25" s="529">
        <v>0</v>
      </c>
      <c r="J25" s="529">
        <v>0</v>
      </c>
      <c r="K25" s="529">
        <v>0</v>
      </c>
      <c r="L25" s="529">
        <v>0</v>
      </c>
      <c r="M25" s="529">
        <v>0</v>
      </c>
      <c r="N25" s="529">
        <v>0</v>
      </c>
      <c r="O25" s="529">
        <v>0</v>
      </c>
      <c r="P25" s="529">
        <v>0</v>
      </c>
      <c r="Q25" s="529">
        <v>0</v>
      </c>
      <c r="R25" s="529">
        <v>6.0059763149533261E-4</v>
      </c>
      <c r="S25" s="529">
        <v>0</v>
      </c>
      <c r="T25" s="529">
        <v>0</v>
      </c>
      <c r="U25" s="529">
        <v>0</v>
      </c>
      <c r="V25" s="529">
        <v>0</v>
      </c>
      <c r="W25" s="529">
        <v>0.3780234700460256</v>
      </c>
      <c r="X25" s="529">
        <v>0</v>
      </c>
      <c r="Y25" s="529">
        <v>0</v>
      </c>
      <c r="Z25" s="529">
        <v>0</v>
      </c>
      <c r="AA25" s="529">
        <v>0</v>
      </c>
      <c r="AB25" s="529">
        <v>0</v>
      </c>
      <c r="AC25" s="529">
        <v>0</v>
      </c>
      <c r="AD25" s="529">
        <v>0</v>
      </c>
      <c r="AE25" s="529">
        <v>0</v>
      </c>
      <c r="AF25" s="529">
        <v>6.7120890331278955E-3</v>
      </c>
      <c r="AG25" s="529">
        <v>0</v>
      </c>
      <c r="AH25" s="529">
        <v>2.4638516213905401E-3</v>
      </c>
      <c r="AI25" s="529">
        <v>8.795791098512536E-5</v>
      </c>
      <c r="AJ25" s="529">
        <v>0</v>
      </c>
      <c r="AK25" s="529">
        <v>0</v>
      </c>
      <c r="AL25" s="529">
        <v>5.1622243820408392E-2</v>
      </c>
      <c r="AM25" s="529">
        <v>1.4904710887288832E-5</v>
      </c>
      <c r="AN25" s="529">
        <v>0</v>
      </c>
      <c r="AO25" s="624">
        <v>0</v>
      </c>
      <c r="AP25" s="531">
        <v>9.2344532207700308E-3</v>
      </c>
      <c r="AQ25" s="471"/>
      <c r="AR25" s="531">
        <v>0.28508799433321946</v>
      </c>
      <c r="AS25" s="531">
        <v>0.15890652258735746</v>
      </c>
    </row>
    <row r="26" spans="1:45" ht="15" customHeight="1" x14ac:dyDescent="0.2">
      <c r="A26" s="329">
        <v>39</v>
      </c>
      <c r="B26" s="330" t="s">
        <v>361</v>
      </c>
      <c r="C26" s="528">
        <v>8.4085361109106243E-4</v>
      </c>
      <c r="D26" s="529">
        <v>1.6151602435802324E-3</v>
      </c>
      <c r="E26" s="529">
        <v>1.1317185227451176E-2</v>
      </c>
      <c r="F26" s="529">
        <v>5.0288828545346749E-3</v>
      </c>
      <c r="G26" s="529">
        <v>8.6245455421707622E-3</v>
      </c>
      <c r="H26" s="529">
        <v>1.1112545454621849E-2</v>
      </c>
      <c r="I26" s="529">
        <v>5.0699904416749196E-3</v>
      </c>
      <c r="J26" s="529">
        <v>5.3621799116145416E-3</v>
      </c>
      <c r="K26" s="529">
        <v>1.2204024809851504E-3</v>
      </c>
      <c r="L26" s="529">
        <v>1.4483851098147809E-3</v>
      </c>
      <c r="M26" s="529">
        <v>1.7711235929824816E-3</v>
      </c>
      <c r="N26" s="529">
        <v>5.1748426492390165E-3</v>
      </c>
      <c r="O26" s="529">
        <v>5.5272165194398979E-3</v>
      </c>
      <c r="P26" s="529">
        <v>1.0298828258112347E-3</v>
      </c>
      <c r="Q26" s="529">
        <v>2.3094404728899562E-3</v>
      </c>
      <c r="R26" s="529">
        <v>2.4703644797105053E-3</v>
      </c>
      <c r="S26" s="529">
        <v>4.5342013340750427E-3</v>
      </c>
      <c r="T26" s="529">
        <v>3.1357619677878784E-3</v>
      </c>
      <c r="U26" s="529">
        <v>2.4347179456435334E-3</v>
      </c>
      <c r="V26" s="529">
        <v>5.7752636501369609E-3</v>
      </c>
      <c r="W26" s="529">
        <v>1.2931231399813416E-3</v>
      </c>
      <c r="X26" s="529">
        <v>4.7195858847229565E-2</v>
      </c>
      <c r="Y26" s="529">
        <v>3.3505883024695766E-3</v>
      </c>
      <c r="Z26" s="529">
        <v>4.2873221621904977E-3</v>
      </c>
      <c r="AA26" s="529">
        <v>3.4282801848448986E-3</v>
      </c>
      <c r="AB26" s="529">
        <v>3.7066180672664447E-3</v>
      </c>
      <c r="AC26" s="529">
        <v>6.6857811650903043E-3</v>
      </c>
      <c r="AD26" s="529">
        <v>1.6298403812819318E-2</v>
      </c>
      <c r="AE26" s="529">
        <v>2.8687188376393882E-5</v>
      </c>
      <c r="AF26" s="529">
        <v>2.407179435599904E-3</v>
      </c>
      <c r="AG26" s="529">
        <v>1.5966791563104824E-2</v>
      </c>
      <c r="AH26" s="529">
        <v>8.536758690386918E-3</v>
      </c>
      <c r="AI26" s="529">
        <v>1.5513373939168547E-2</v>
      </c>
      <c r="AJ26" s="529">
        <v>4.4856223374183544E-3</v>
      </c>
      <c r="AK26" s="529">
        <v>4.8063268397976519E-2</v>
      </c>
      <c r="AL26" s="529">
        <v>9.8263037800595029E-3</v>
      </c>
      <c r="AM26" s="529">
        <v>5.5380682678892752E-3</v>
      </c>
      <c r="AN26" s="529">
        <v>0.14729473872032214</v>
      </c>
      <c r="AO26" s="624">
        <v>1.6606260296540363E-3</v>
      </c>
      <c r="AP26" s="531">
        <v>6.8957667540117465E-3</v>
      </c>
      <c r="AQ26" s="471"/>
      <c r="AR26" s="531">
        <v>0.50105904438230897</v>
      </c>
      <c r="AS26" s="531">
        <v>0.27068246114125283</v>
      </c>
    </row>
    <row r="27" spans="1:45" ht="15" customHeight="1" x14ac:dyDescent="0.2">
      <c r="A27" s="329">
        <v>41</v>
      </c>
      <c r="B27" s="330" t="s">
        <v>276</v>
      </c>
      <c r="C27" s="528">
        <v>1.7925711536354251E-3</v>
      </c>
      <c r="D27" s="529">
        <v>6.8185454174798043E-4</v>
      </c>
      <c r="E27" s="529">
        <v>1.3413818987850689E-4</v>
      </c>
      <c r="F27" s="529">
        <v>2.6000412276589641E-3</v>
      </c>
      <c r="G27" s="529">
        <v>4.2374220516274531E-4</v>
      </c>
      <c r="H27" s="529">
        <v>1.4419477557718505E-3</v>
      </c>
      <c r="I27" s="529">
        <v>9.2884498432560623E-4</v>
      </c>
      <c r="J27" s="529">
        <v>3.9405727315713754E-3</v>
      </c>
      <c r="K27" s="529">
        <v>2.9300411988409996E-3</v>
      </c>
      <c r="L27" s="529">
        <v>2.5656025608776058E-3</v>
      </c>
      <c r="M27" s="529">
        <v>4.2653577732052108E-3</v>
      </c>
      <c r="N27" s="529">
        <v>3.815297255119237E-3</v>
      </c>
      <c r="O27" s="529">
        <v>2.1747840195448231E-3</v>
      </c>
      <c r="P27" s="529">
        <v>3.0390818889496547E-3</v>
      </c>
      <c r="Q27" s="529">
        <v>1.1752466325903814E-3</v>
      </c>
      <c r="R27" s="529">
        <v>1.2706522848012036E-3</v>
      </c>
      <c r="S27" s="529">
        <v>8.7390323584751739E-4</v>
      </c>
      <c r="T27" s="529">
        <v>3.774086028731053E-3</v>
      </c>
      <c r="U27" s="529">
        <v>1.259106659152083E-3</v>
      </c>
      <c r="V27" s="529">
        <v>1.2187601869300877E-3</v>
      </c>
      <c r="W27" s="529">
        <v>5.3104688096509934E-4</v>
      </c>
      <c r="X27" s="529">
        <v>1.0377423129443949E-3</v>
      </c>
      <c r="Y27" s="529">
        <v>4.2955634777985672E-4</v>
      </c>
      <c r="Z27" s="529">
        <v>1.0052757589899089E-2</v>
      </c>
      <c r="AA27" s="529">
        <v>2.2880887969761777E-2</v>
      </c>
      <c r="AB27" s="529">
        <v>2.2427025160150285E-3</v>
      </c>
      <c r="AC27" s="529">
        <v>2.3865006196194406E-3</v>
      </c>
      <c r="AD27" s="529">
        <v>2.0047346386300141E-3</v>
      </c>
      <c r="AE27" s="529">
        <v>7.3107719269921807E-3</v>
      </c>
      <c r="AF27" s="529">
        <v>4.5073796398618854E-3</v>
      </c>
      <c r="AG27" s="529">
        <v>4.986026837752418E-3</v>
      </c>
      <c r="AH27" s="529">
        <v>8.2212856048693855E-3</v>
      </c>
      <c r="AI27" s="529">
        <v>3.1162340009637593E-3</v>
      </c>
      <c r="AJ27" s="529">
        <v>1.7895856838987193E-3</v>
      </c>
      <c r="AK27" s="529">
        <v>1.2069392717668497E-3</v>
      </c>
      <c r="AL27" s="529">
        <v>9.8954289797126391E-4</v>
      </c>
      <c r="AM27" s="529">
        <v>1.5025345744517503E-3</v>
      </c>
      <c r="AN27" s="529">
        <v>0</v>
      </c>
      <c r="AO27" s="624">
        <v>0</v>
      </c>
      <c r="AP27" s="531">
        <v>3.3077637073211574E-3</v>
      </c>
      <c r="AQ27" s="471"/>
      <c r="AR27" s="531">
        <v>0.53436356472084157</v>
      </c>
      <c r="AS27" s="531">
        <v>0.2639736023915365</v>
      </c>
    </row>
    <row r="28" spans="1:45" ht="15" customHeight="1" x14ac:dyDescent="0.2">
      <c r="A28" s="329">
        <v>46</v>
      </c>
      <c r="B28" s="330" t="s">
        <v>277</v>
      </c>
      <c r="C28" s="528">
        <v>1.0159430724471718E-2</v>
      </c>
      <c r="D28" s="529">
        <v>3.4422820019697569E-3</v>
      </c>
      <c r="E28" s="529">
        <v>2.0689263929529558E-3</v>
      </c>
      <c r="F28" s="529">
        <v>2.6710752069846546E-2</v>
      </c>
      <c r="G28" s="529">
        <v>1.3310008592202943E-2</v>
      </c>
      <c r="H28" s="529">
        <v>2.2075065663232571E-2</v>
      </c>
      <c r="I28" s="529">
        <v>2.5170261177495681E-2</v>
      </c>
      <c r="J28" s="529">
        <v>4.2651982508646456E-2</v>
      </c>
      <c r="K28" s="529">
        <v>2.1746536580948932E-2</v>
      </c>
      <c r="L28" s="529">
        <v>2.849187035696886E-2</v>
      </c>
      <c r="M28" s="529">
        <v>3.7149949594761172E-2</v>
      </c>
      <c r="N28" s="529">
        <v>6.1981286088496935E-2</v>
      </c>
      <c r="O28" s="529">
        <v>2.3930838761837232E-2</v>
      </c>
      <c r="P28" s="529">
        <v>2.4525294099068624E-2</v>
      </c>
      <c r="Q28" s="529">
        <v>1.0650990534143158E-2</v>
      </c>
      <c r="R28" s="529">
        <v>9.4388969209259557E-3</v>
      </c>
      <c r="S28" s="529">
        <v>6.7804901408858526E-3</v>
      </c>
      <c r="T28" s="529">
        <v>2.0473185226163204E-2</v>
      </c>
      <c r="U28" s="529">
        <v>6.8614414318904525E-3</v>
      </c>
      <c r="V28" s="529">
        <v>2.1291377303860651E-3</v>
      </c>
      <c r="W28" s="529">
        <v>1.2138235419524163E-2</v>
      </c>
      <c r="X28" s="529">
        <v>1.888605648851506E-2</v>
      </c>
      <c r="Y28" s="529">
        <v>2.2363955602481161E-3</v>
      </c>
      <c r="Z28" s="529">
        <v>9.9360156209170006E-2</v>
      </c>
      <c r="AA28" s="529">
        <v>3.7870183010395242E-2</v>
      </c>
      <c r="AB28" s="529">
        <v>7.1065834561545041E-2</v>
      </c>
      <c r="AC28" s="529">
        <v>2.3685459309819353E-2</v>
      </c>
      <c r="AD28" s="529">
        <v>4.6294657528515174E-3</v>
      </c>
      <c r="AE28" s="529">
        <v>2.3876217790145243E-3</v>
      </c>
      <c r="AF28" s="529">
        <v>5.4981400169180888E-3</v>
      </c>
      <c r="AG28" s="529">
        <v>7.2915579239725302E-3</v>
      </c>
      <c r="AH28" s="529">
        <v>9.58040611236027E-3</v>
      </c>
      <c r="AI28" s="529">
        <v>1.9663144819561211E-2</v>
      </c>
      <c r="AJ28" s="529">
        <v>1.0705924049941145E-2</v>
      </c>
      <c r="AK28" s="529">
        <v>3.4179662363867771E-3</v>
      </c>
      <c r="AL28" s="529">
        <v>5.4128575006949188E-3</v>
      </c>
      <c r="AM28" s="529">
        <v>2.8039052499230267E-2</v>
      </c>
      <c r="AN28" s="529">
        <v>0</v>
      </c>
      <c r="AO28" s="624">
        <v>4.3624382207578249E-3</v>
      </c>
      <c r="AP28" s="531">
        <v>1.8066833041390801E-2</v>
      </c>
      <c r="AQ28" s="471"/>
      <c r="AR28" s="531">
        <v>0.40479645065072478</v>
      </c>
      <c r="AS28" s="531">
        <v>0.10648048484941813</v>
      </c>
    </row>
    <row r="29" spans="1:45" ht="15" customHeight="1" x14ac:dyDescent="0.2">
      <c r="A29" s="329">
        <v>47</v>
      </c>
      <c r="B29" s="330" t="s">
        <v>362</v>
      </c>
      <c r="C29" s="528">
        <v>4.5305433459703664E-4</v>
      </c>
      <c r="D29" s="529">
        <v>9.3695089985763473E-5</v>
      </c>
      <c r="E29" s="529">
        <v>1.1876347856543255E-4</v>
      </c>
      <c r="F29" s="529">
        <v>1.3310437645695861E-3</v>
      </c>
      <c r="G29" s="529">
        <v>1.3458459647511939E-3</v>
      </c>
      <c r="H29" s="529">
        <v>8.2486697864503084E-4</v>
      </c>
      <c r="I29" s="529">
        <v>7.7070702431976162E-4</v>
      </c>
      <c r="J29" s="529">
        <v>2.040899801745071E-3</v>
      </c>
      <c r="K29" s="529">
        <v>3.8652209344440422E-4</v>
      </c>
      <c r="L29" s="529">
        <v>7.2118685824055476E-4</v>
      </c>
      <c r="M29" s="529">
        <v>9.7075863162398614E-4</v>
      </c>
      <c r="N29" s="529">
        <v>7.6350476386131104E-4</v>
      </c>
      <c r="O29" s="529">
        <v>3.4507999726089732E-4</v>
      </c>
      <c r="P29" s="529">
        <v>5.7159194990549929E-4</v>
      </c>
      <c r="Q29" s="529">
        <v>4.62518573761515E-4</v>
      </c>
      <c r="R29" s="529">
        <v>4.0573147389552996E-4</v>
      </c>
      <c r="S29" s="529">
        <v>3.73639015708987E-4</v>
      </c>
      <c r="T29" s="529">
        <v>8.857218131980702E-4</v>
      </c>
      <c r="U29" s="529">
        <v>2.9993353750533365E-4</v>
      </c>
      <c r="V29" s="529">
        <v>1.0395167983085874E-4</v>
      </c>
      <c r="W29" s="529">
        <v>2.3455695212896245E-4</v>
      </c>
      <c r="X29" s="529">
        <v>5.9196126209159193E-4</v>
      </c>
      <c r="Y29" s="529">
        <v>4.639456025868365E-4</v>
      </c>
      <c r="Z29" s="529">
        <v>2.842789195724019E-4</v>
      </c>
      <c r="AA29" s="529">
        <v>6.8621496561897061E-2</v>
      </c>
      <c r="AB29" s="529">
        <v>6.2349878735491445E-3</v>
      </c>
      <c r="AC29" s="529">
        <v>1.9407893552016474E-3</v>
      </c>
      <c r="AD29" s="529">
        <v>9.1333568190614151E-4</v>
      </c>
      <c r="AE29" s="529">
        <v>1.910804586888732E-4</v>
      </c>
      <c r="AF29" s="529">
        <v>2.6314810107736647E-3</v>
      </c>
      <c r="AG29" s="529">
        <v>1.9583143692025818E-3</v>
      </c>
      <c r="AH29" s="529">
        <v>3.060044777470274E-3</v>
      </c>
      <c r="AI29" s="529">
        <v>7.0131200983932452E-3</v>
      </c>
      <c r="AJ29" s="529">
        <v>3.5716568386115776E-3</v>
      </c>
      <c r="AK29" s="529">
        <v>1.6050336120144385E-3</v>
      </c>
      <c r="AL29" s="529">
        <v>5.8412025780566488E-4</v>
      </c>
      <c r="AM29" s="529">
        <v>6.6115590885518459E-3</v>
      </c>
      <c r="AN29" s="529">
        <v>0</v>
      </c>
      <c r="AO29" s="624">
        <v>9.8187808896210878E-4</v>
      </c>
      <c r="AP29" s="531">
        <v>2.4037440656856433E-3</v>
      </c>
      <c r="AQ29" s="471"/>
      <c r="AR29" s="531">
        <v>0.61069729484989677</v>
      </c>
      <c r="AS29" s="531">
        <v>2.9264065287293476E-2</v>
      </c>
    </row>
    <row r="30" spans="1:45" ht="15" customHeight="1" x14ac:dyDescent="0.2">
      <c r="A30" s="329">
        <v>48</v>
      </c>
      <c r="B30" s="330" t="s">
        <v>363</v>
      </c>
      <c r="C30" s="528">
        <v>3.8052291177079564E-4</v>
      </c>
      <c r="D30" s="529">
        <v>7.0676339492142906E-5</v>
      </c>
      <c r="E30" s="529">
        <v>8.9617301236636539E-6</v>
      </c>
      <c r="F30" s="529">
        <v>1.3669462846493956E-3</v>
      </c>
      <c r="G30" s="529">
        <v>6.4664523555110363E-4</v>
      </c>
      <c r="H30" s="529">
        <v>9.4785307817573359E-5</v>
      </c>
      <c r="I30" s="529">
        <v>2.7954332922372721E-4</v>
      </c>
      <c r="J30" s="529">
        <v>1.958816515244482E-3</v>
      </c>
      <c r="K30" s="529">
        <v>6.2250996015936257E-6</v>
      </c>
      <c r="L30" s="529">
        <v>3.4535454701942047E-5</v>
      </c>
      <c r="M30" s="529">
        <v>2.2915883912266398E-3</v>
      </c>
      <c r="N30" s="529">
        <v>1.5283772742948317E-5</v>
      </c>
      <c r="O30" s="529">
        <v>4.8265639944952872E-4</v>
      </c>
      <c r="P30" s="529">
        <v>6.1338169462900379E-5</v>
      </c>
      <c r="Q30" s="529">
        <v>3.7480076917505118E-4</v>
      </c>
      <c r="R30" s="529">
        <v>2.094271896713746E-5</v>
      </c>
      <c r="S30" s="529">
        <v>1.1011492601557701E-4</v>
      </c>
      <c r="T30" s="529">
        <v>4.408418952600682E-4</v>
      </c>
      <c r="U30" s="529">
        <v>1.055709082894571E-4</v>
      </c>
      <c r="V30" s="529">
        <v>1.9064301067236682E-5</v>
      </c>
      <c r="W30" s="529">
        <v>9.601949743640903E-5</v>
      </c>
      <c r="X30" s="529">
        <v>2.7841309262528454E-4</v>
      </c>
      <c r="Y30" s="529">
        <v>2.0997791276296607E-3</v>
      </c>
      <c r="Z30" s="529">
        <v>8.8165556385343298E-3</v>
      </c>
      <c r="AA30" s="529">
        <v>1.5596046216205222E-3</v>
      </c>
      <c r="AB30" s="529">
        <v>0</v>
      </c>
      <c r="AC30" s="529">
        <v>1.0171859022995431E-3</v>
      </c>
      <c r="AD30" s="529">
        <v>2.3971963053872332E-3</v>
      </c>
      <c r="AE30" s="529">
        <v>4.7917970387082221E-6</v>
      </c>
      <c r="AF30" s="529">
        <v>1.9303144554071578E-3</v>
      </c>
      <c r="AG30" s="529">
        <v>4.1801003484190592E-3</v>
      </c>
      <c r="AH30" s="529">
        <v>2.5920353909986954E-2</v>
      </c>
      <c r="AI30" s="529">
        <v>3.7763847517594544E-3</v>
      </c>
      <c r="AJ30" s="529">
        <v>2.6280217900980117E-3</v>
      </c>
      <c r="AK30" s="529">
        <v>2.5412948484864695E-5</v>
      </c>
      <c r="AL30" s="529">
        <v>2.9323353239380401E-4</v>
      </c>
      <c r="AM30" s="529">
        <v>1.4284095416967844E-2</v>
      </c>
      <c r="AN30" s="529">
        <v>0</v>
      </c>
      <c r="AO30" s="624">
        <v>1.0476441515650742E-2</v>
      </c>
      <c r="AP30" s="531">
        <v>3.972707286814669E-3</v>
      </c>
      <c r="AQ30" s="471"/>
      <c r="AR30" s="531">
        <v>0.72857595077478199</v>
      </c>
      <c r="AS30" s="531">
        <v>0.15954248454876907</v>
      </c>
    </row>
    <row r="31" spans="1:45" ht="15" customHeight="1" x14ac:dyDescent="0.2">
      <c r="A31" s="329">
        <v>51</v>
      </c>
      <c r="B31" s="330" t="s">
        <v>278</v>
      </c>
      <c r="C31" s="528">
        <v>6.4836187200985926E-2</v>
      </c>
      <c r="D31" s="529">
        <v>1.3396102743281528E-2</v>
      </c>
      <c r="E31" s="529">
        <v>4.0992597939788683E-2</v>
      </c>
      <c r="F31" s="529">
        <v>2.3708915860757497E-2</v>
      </c>
      <c r="G31" s="529">
        <v>8.1995637834953894E-2</v>
      </c>
      <c r="H31" s="529">
        <v>7.7200594159292257E-2</v>
      </c>
      <c r="I31" s="529">
        <v>7.0036919332752023E-2</v>
      </c>
      <c r="J31" s="529">
        <v>4.5843237934247598E-2</v>
      </c>
      <c r="K31" s="529">
        <v>5.5334061481347341E-2</v>
      </c>
      <c r="L31" s="529">
        <v>5.7146138504846851E-2</v>
      </c>
      <c r="M31" s="529">
        <v>3.6031795766321643E-2</v>
      </c>
      <c r="N31" s="529">
        <v>2.8413095471531057E-2</v>
      </c>
      <c r="O31" s="529">
        <v>5.2766314228092151E-2</v>
      </c>
      <c r="P31" s="529">
        <v>4.2922855200363041E-2</v>
      </c>
      <c r="Q31" s="529">
        <v>4.1720789762107066E-2</v>
      </c>
      <c r="R31" s="529">
        <v>3.9562751082302637E-2</v>
      </c>
      <c r="S31" s="529">
        <v>5.1139988785261138E-2</v>
      </c>
      <c r="T31" s="529">
        <v>3.5678960341729481E-2</v>
      </c>
      <c r="U31" s="529">
        <v>4.6095810228014025E-2</v>
      </c>
      <c r="V31" s="529">
        <v>4.7435072334667157E-2</v>
      </c>
      <c r="W31" s="529">
        <v>5.0774551711810771E-2</v>
      </c>
      <c r="X31" s="529">
        <v>6.3453262840632088E-2</v>
      </c>
      <c r="Y31" s="529">
        <v>4.9227652395263402E-2</v>
      </c>
      <c r="Z31" s="529">
        <v>1.5914767689988157E-2</v>
      </c>
      <c r="AA31" s="529">
        <v>1.6649064103489975E-2</v>
      </c>
      <c r="AB31" s="529">
        <v>1.4338192534433402E-2</v>
      </c>
      <c r="AC31" s="529">
        <v>1.0646543475887558E-2</v>
      </c>
      <c r="AD31" s="529">
        <v>5.4449918005845272E-3</v>
      </c>
      <c r="AE31" s="529">
        <v>1.0301505116168629E-3</v>
      </c>
      <c r="AF31" s="529">
        <v>3.5816175368274042E-2</v>
      </c>
      <c r="AG31" s="529">
        <v>1.0443878662184138E-2</v>
      </c>
      <c r="AH31" s="529">
        <v>9.3096202530028177E-3</v>
      </c>
      <c r="AI31" s="529">
        <v>1.5921208871299278E-2</v>
      </c>
      <c r="AJ31" s="529">
        <v>4.8429735955366725E-2</v>
      </c>
      <c r="AK31" s="529">
        <v>3.7581657616819392E-2</v>
      </c>
      <c r="AL31" s="529">
        <v>2.5602520104596717E-2</v>
      </c>
      <c r="AM31" s="529">
        <v>8.2593205899227376E-2</v>
      </c>
      <c r="AN31" s="529">
        <v>0.22750714273126588</v>
      </c>
      <c r="AO31" s="624">
        <v>1.0058649093904448E-2</v>
      </c>
      <c r="AP31" s="531">
        <v>3.3563867414756254E-2</v>
      </c>
      <c r="AQ31" s="471"/>
      <c r="AR31" s="531">
        <v>0.74784825096476315</v>
      </c>
      <c r="AS31" s="531">
        <v>0.40146699040994654</v>
      </c>
    </row>
    <row r="32" spans="1:45" ht="15" customHeight="1" x14ac:dyDescent="0.2">
      <c r="A32" s="329">
        <v>53</v>
      </c>
      <c r="B32" s="330" t="s">
        <v>279</v>
      </c>
      <c r="C32" s="528">
        <v>4.3538670178395102E-3</v>
      </c>
      <c r="D32" s="529">
        <v>7.6468154132473248E-3</v>
      </c>
      <c r="E32" s="529">
        <v>5.4195857378587058E-3</v>
      </c>
      <c r="F32" s="529">
        <v>3.0270884514002165E-2</v>
      </c>
      <c r="G32" s="529">
        <v>3.0214486078061547E-3</v>
      </c>
      <c r="H32" s="529">
        <v>9.7799159300044E-3</v>
      </c>
      <c r="I32" s="529">
        <v>5.4528499556337736E-3</v>
      </c>
      <c r="J32" s="529">
        <v>3.940731346617753E-3</v>
      </c>
      <c r="K32" s="529">
        <v>1.586834480260775E-3</v>
      </c>
      <c r="L32" s="529">
        <v>2.4895283782399944E-3</v>
      </c>
      <c r="M32" s="529">
        <v>6.0377774793703241E-3</v>
      </c>
      <c r="N32" s="529">
        <v>3.2529413602089101E-3</v>
      </c>
      <c r="O32" s="529">
        <v>4.6105007035517767E-3</v>
      </c>
      <c r="P32" s="529">
        <v>6.0598121954908964E-3</v>
      </c>
      <c r="Q32" s="529">
        <v>3.1195106965689252E-3</v>
      </c>
      <c r="R32" s="529">
        <v>4.5992412983227402E-3</v>
      </c>
      <c r="S32" s="529">
        <v>6.4728365549257703E-3</v>
      </c>
      <c r="T32" s="529">
        <v>4.2382652335753489E-3</v>
      </c>
      <c r="U32" s="529">
        <v>4.243042567819183E-3</v>
      </c>
      <c r="V32" s="529">
        <v>3.7794235805670828E-3</v>
      </c>
      <c r="W32" s="529">
        <v>3.0387645516272294E-3</v>
      </c>
      <c r="X32" s="529">
        <v>8.0348052186792699E-3</v>
      </c>
      <c r="Y32" s="529">
        <v>8.9477149079572379E-3</v>
      </c>
      <c r="Z32" s="529">
        <v>1.0863806850444292E-2</v>
      </c>
      <c r="AA32" s="529">
        <v>1.2528025982988094E-2</v>
      </c>
      <c r="AB32" s="529">
        <v>1.2719990045241245E-2</v>
      </c>
      <c r="AC32" s="529">
        <v>9.7999199234120472E-3</v>
      </c>
      <c r="AD32" s="529">
        <v>2.2514122483967437E-2</v>
      </c>
      <c r="AE32" s="529">
        <v>4.7194768339522866E-2</v>
      </c>
      <c r="AF32" s="529">
        <v>1.9127036481104052E-2</v>
      </c>
      <c r="AG32" s="529">
        <v>4.9335865801116534E-3</v>
      </c>
      <c r="AH32" s="529">
        <v>1.0694248603809331E-2</v>
      </c>
      <c r="AI32" s="529">
        <v>4.629755116641353E-3</v>
      </c>
      <c r="AJ32" s="529">
        <v>5.1318763136901594E-3</v>
      </c>
      <c r="AK32" s="529">
        <v>1.5574822688810988E-2</v>
      </c>
      <c r="AL32" s="529">
        <v>5.0561076373348219E-3</v>
      </c>
      <c r="AM32" s="529">
        <v>5.1745367900447592E-3</v>
      </c>
      <c r="AN32" s="529">
        <v>0</v>
      </c>
      <c r="AO32" s="624">
        <v>1.6395387149917627E-3</v>
      </c>
      <c r="AP32" s="531">
        <v>1.045067903432911E-2</v>
      </c>
      <c r="AQ32" s="471"/>
      <c r="AR32" s="531">
        <v>0.74640467644699404</v>
      </c>
      <c r="AS32" s="531">
        <v>0.29868581768703317</v>
      </c>
    </row>
    <row r="33" spans="1:45" ht="15" customHeight="1" x14ac:dyDescent="0.2">
      <c r="A33" s="329">
        <v>55</v>
      </c>
      <c r="B33" s="330" t="s">
        <v>280</v>
      </c>
      <c r="C33" s="528">
        <v>9.9471002091970346E-4</v>
      </c>
      <c r="D33" s="529">
        <v>4.5045197080331386E-4</v>
      </c>
      <c r="E33" s="529">
        <v>3.0519213044990351E-4</v>
      </c>
      <c r="F33" s="529">
        <v>4.3342052344669492E-3</v>
      </c>
      <c r="G33" s="529">
        <v>1.7488633077687317E-3</v>
      </c>
      <c r="H33" s="529">
        <v>2.3421980952626699E-3</v>
      </c>
      <c r="I33" s="529">
        <v>1.3513159635390394E-3</v>
      </c>
      <c r="J33" s="529">
        <v>1.8645396970535888E-3</v>
      </c>
      <c r="K33" s="529">
        <v>1.144569449474828E-3</v>
      </c>
      <c r="L33" s="529">
        <v>2.5210280793084325E-3</v>
      </c>
      <c r="M33" s="529">
        <v>2.8249540369630378E-3</v>
      </c>
      <c r="N33" s="529">
        <v>1.433085628420917E-3</v>
      </c>
      <c r="O33" s="529">
        <v>1.3056987693918528E-3</v>
      </c>
      <c r="P33" s="529">
        <v>2.8327263237159293E-3</v>
      </c>
      <c r="Q33" s="529">
        <v>1.4573621854299939E-3</v>
      </c>
      <c r="R33" s="529">
        <v>2.1629199722980859E-3</v>
      </c>
      <c r="S33" s="529">
        <v>1.0645092493753658E-3</v>
      </c>
      <c r="T33" s="529">
        <v>1.2278870933226189E-3</v>
      </c>
      <c r="U33" s="529">
        <v>1.647386846300997E-3</v>
      </c>
      <c r="V33" s="529">
        <v>1.0323263977727883E-3</v>
      </c>
      <c r="W33" s="529">
        <v>4.8311730438502714E-4</v>
      </c>
      <c r="X33" s="529">
        <v>2.4332374473459719E-3</v>
      </c>
      <c r="Y33" s="529">
        <v>2.4301991557344892E-3</v>
      </c>
      <c r="Z33" s="529">
        <v>3.8285166589134456E-3</v>
      </c>
      <c r="AA33" s="529">
        <v>1.1089568685090836E-3</v>
      </c>
      <c r="AB33" s="529">
        <v>1.2710938249313208E-3</v>
      </c>
      <c r="AC33" s="529">
        <v>1.9722337946837712E-2</v>
      </c>
      <c r="AD33" s="529">
        <v>1.1333678109235969E-2</v>
      </c>
      <c r="AE33" s="529">
        <v>1.5896788265760926E-2</v>
      </c>
      <c r="AF33" s="529">
        <v>1.2621762437499859E-2</v>
      </c>
      <c r="AG33" s="529">
        <v>1.0612652931210241E-2</v>
      </c>
      <c r="AH33" s="529">
        <v>7.3227847017576036E-4</v>
      </c>
      <c r="AI33" s="529">
        <v>3.9819363362161939E-3</v>
      </c>
      <c r="AJ33" s="529">
        <v>1.0899314310712482E-2</v>
      </c>
      <c r="AK33" s="529">
        <v>1.3769549105236954E-2</v>
      </c>
      <c r="AL33" s="529">
        <v>6.3710705254572406E-3</v>
      </c>
      <c r="AM33" s="529">
        <v>9.9197954017818234E-3</v>
      </c>
      <c r="AN33" s="529">
        <v>0</v>
      </c>
      <c r="AO33" s="624">
        <v>2.406194398682043E-2</v>
      </c>
      <c r="AP33" s="531">
        <v>6.9549008747629643E-3</v>
      </c>
      <c r="AQ33" s="471"/>
      <c r="AR33" s="531">
        <v>0.90832416895525325</v>
      </c>
      <c r="AS33" s="531">
        <v>1.7430064747670979E-2</v>
      </c>
    </row>
    <row r="34" spans="1:45" ht="15" customHeight="1" x14ac:dyDescent="0.2">
      <c r="A34" s="329">
        <v>57</v>
      </c>
      <c r="B34" s="330" t="s">
        <v>281</v>
      </c>
      <c r="C34" s="528">
        <v>5.4008492044007331E-2</v>
      </c>
      <c r="D34" s="529">
        <v>5.2922875035186286E-2</v>
      </c>
      <c r="E34" s="529">
        <v>4.0046025472690157E-2</v>
      </c>
      <c r="F34" s="529">
        <v>0.25355371697706081</v>
      </c>
      <c r="G34" s="529">
        <v>3.0685939771089223E-2</v>
      </c>
      <c r="H34" s="529">
        <v>2.5159258471921936E-2</v>
      </c>
      <c r="I34" s="529">
        <v>3.7844775430164269E-2</v>
      </c>
      <c r="J34" s="529">
        <v>2.6170729230891303E-2</v>
      </c>
      <c r="K34" s="529">
        <v>5.9702383647229268E-2</v>
      </c>
      <c r="L34" s="529">
        <v>1.6584111701065912E-2</v>
      </c>
      <c r="M34" s="529">
        <v>7.1412249445120382E-2</v>
      </c>
      <c r="N34" s="529">
        <v>2.452278951001571E-2</v>
      </c>
      <c r="O34" s="529">
        <v>2.7416912965012381E-2</v>
      </c>
      <c r="P34" s="529">
        <v>2.4966363743656319E-2</v>
      </c>
      <c r="Q34" s="529">
        <v>1.7386991920051036E-2</v>
      </c>
      <c r="R34" s="529">
        <v>1.6988230281823384E-2</v>
      </c>
      <c r="S34" s="529">
        <v>2.0148442159176903E-2</v>
      </c>
      <c r="T34" s="529">
        <v>1.3268426778042483E-2</v>
      </c>
      <c r="U34" s="529">
        <v>1.83124134252904E-2</v>
      </c>
      <c r="V34" s="529">
        <v>1.9967132501296433E-2</v>
      </c>
      <c r="W34" s="529">
        <v>1.3111605348587988E-2</v>
      </c>
      <c r="X34" s="529">
        <v>9.6076753299400922E-2</v>
      </c>
      <c r="Y34" s="529">
        <v>4.1698814902620035E-2</v>
      </c>
      <c r="Z34" s="529">
        <v>3.4244113137578074E-2</v>
      </c>
      <c r="AA34" s="529">
        <v>1.7058991229708515E-2</v>
      </c>
      <c r="AB34" s="529">
        <v>5.0885354312415976E-2</v>
      </c>
      <c r="AC34" s="529">
        <v>4.6161688608172678E-2</v>
      </c>
      <c r="AD34" s="529">
        <v>2.7098511816834869E-2</v>
      </c>
      <c r="AE34" s="529">
        <v>1.7772574895922853E-3</v>
      </c>
      <c r="AF34" s="529">
        <v>8.5784405822654175E-2</v>
      </c>
      <c r="AG34" s="529">
        <v>2.5201797657799872E-2</v>
      </c>
      <c r="AH34" s="529">
        <v>2.6676675178189561E-2</v>
      </c>
      <c r="AI34" s="529">
        <v>2.2606132499651561E-2</v>
      </c>
      <c r="AJ34" s="529">
        <v>1.4123699409462294E-2</v>
      </c>
      <c r="AK34" s="529">
        <v>3.5306872276504732E-2</v>
      </c>
      <c r="AL34" s="529">
        <v>1.7230902233347077E-2</v>
      </c>
      <c r="AM34" s="529">
        <v>3.8939984838359844E-2</v>
      </c>
      <c r="AN34" s="529">
        <v>4.8310223633023321E-2</v>
      </c>
      <c r="AO34" s="624">
        <v>8.1580230642504123E-2</v>
      </c>
      <c r="AP34" s="531">
        <v>2.9725770148047646E-2</v>
      </c>
      <c r="AQ34" s="471"/>
      <c r="AR34" s="531">
        <v>0.54542941599283778</v>
      </c>
      <c r="AS34" s="531">
        <v>0.26058667882697284</v>
      </c>
    </row>
    <row r="35" spans="1:45" ht="15" customHeight="1" x14ac:dyDescent="0.2">
      <c r="A35" s="329">
        <v>59</v>
      </c>
      <c r="B35" s="330" t="s">
        <v>282</v>
      </c>
      <c r="C35" s="528">
        <v>3.5345019051225826E-3</v>
      </c>
      <c r="D35" s="529">
        <v>1.6646404315914462E-3</v>
      </c>
      <c r="E35" s="529">
        <v>6.0809449774435718E-3</v>
      </c>
      <c r="F35" s="529">
        <v>4.8393705589456128E-3</v>
      </c>
      <c r="G35" s="529">
        <v>4.7476080998471674E-3</v>
      </c>
      <c r="H35" s="529">
        <v>5.6671480573942711E-3</v>
      </c>
      <c r="I35" s="529">
        <v>3.9760181443603444E-3</v>
      </c>
      <c r="J35" s="529">
        <v>1.1537955876743975E-2</v>
      </c>
      <c r="K35" s="529">
        <v>3.9402050887359652E-3</v>
      </c>
      <c r="L35" s="529">
        <v>5.7208927508217051E-3</v>
      </c>
      <c r="M35" s="529">
        <v>5.5937532167343882E-3</v>
      </c>
      <c r="N35" s="529">
        <v>3.7431936848532502E-3</v>
      </c>
      <c r="O35" s="529">
        <v>5.0745880853451377E-3</v>
      </c>
      <c r="P35" s="529">
        <v>7.0876670384635203E-3</v>
      </c>
      <c r="Q35" s="529">
        <v>7.2435610104317318E-3</v>
      </c>
      <c r="R35" s="529">
        <v>9.56540712241199E-3</v>
      </c>
      <c r="S35" s="529">
        <v>8.3270549728234698E-3</v>
      </c>
      <c r="T35" s="529">
        <v>1.0192461537951206E-2</v>
      </c>
      <c r="U35" s="529">
        <v>1.4849580816288328E-2</v>
      </c>
      <c r="V35" s="529">
        <v>4.1059583859591887E-2</v>
      </c>
      <c r="W35" s="529">
        <v>3.0438421203756059E-3</v>
      </c>
      <c r="X35" s="529">
        <v>7.0513279267995351E-3</v>
      </c>
      <c r="Y35" s="529">
        <v>8.8843233943792996E-3</v>
      </c>
      <c r="Z35" s="529">
        <v>1.1539289002627412E-2</v>
      </c>
      <c r="AA35" s="529">
        <v>3.6987887388974038E-2</v>
      </c>
      <c r="AB35" s="529">
        <v>9.9890816868054965E-3</v>
      </c>
      <c r="AC35" s="529">
        <v>3.9545749772204743E-2</v>
      </c>
      <c r="AD35" s="529">
        <v>5.9028860332824618E-2</v>
      </c>
      <c r="AE35" s="529">
        <v>2.0232226255772054E-3</v>
      </c>
      <c r="AF35" s="529">
        <v>1.0245638413573557E-2</v>
      </c>
      <c r="AG35" s="529">
        <v>0.21629172752223408</v>
      </c>
      <c r="AH35" s="529">
        <v>2.8679596123941054E-2</v>
      </c>
      <c r="AI35" s="529">
        <v>2.3488811141755279E-2</v>
      </c>
      <c r="AJ35" s="529">
        <v>1.299370403713938E-2</v>
      </c>
      <c r="AK35" s="529">
        <v>6.9138010616635909E-2</v>
      </c>
      <c r="AL35" s="529">
        <v>5.7114640476738816E-2</v>
      </c>
      <c r="AM35" s="529">
        <v>2.3148525701858803E-2</v>
      </c>
      <c r="AN35" s="529">
        <v>0</v>
      </c>
      <c r="AO35" s="624">
        <v>7.7677759472817132E-2</v>
      </c>
      <c r="AP35" s="531">
        <v>2.5546729474669294E-2</v>
      </c>
      <c r="AQ35" s="471"/>
      <c r="AR35" s="531">
        <v>0.56293988969720188</v>
      </c>
      <c r="AS35" s="531">
        <v>0.11361864701677042</v>
      </c>
    </row>
    <row r="36" spans="1:45" ht="15" customHeight="1" x14ac:dyDescent="0.2">
      <c r="A36" s="329">
        <v>61</v>
      </c>
      <c r="B36" s="330" t="s">
        <v>283</v>
      </c>
      <c r="C36" s="528">
        <v>0</v>
      </c>
      <c r="D36" s="529">
        <v>0</v>
      </c>
      <c r="E36" s="529">
        <v>0</v>
      </c>
      <c r="F36" s="529">
        <v>0</v>
      </c>
      <c r="G36" s="529">
        <v>0</v>
      </c>
      <c r="H36" s="529">
        <v>0</v>
      </c>
      <c r="I36" s="529">
        <v>0</v>
      </c>
      <c r="J36" s="529">
        <v>0</v>
      </c>
      <c r="K36" s="529">
        <v>0</v>
      </c>
      <c r="L36" s="529">
        <v>0</v>
      </c>
      <c r="M36" s="529">
        <v>0</v>
      </c>
      <c r="N36" s="529">
        <v>0</v>
      </c>
      <c r="O36" s="529">
        <v>0</v>
      </c>
      <c r="P36" s="529">
        <v>0</v>
      </c>
      <c r="Q36" s="529">
        <v>0</v>
      </c>
      <c r="R36" s="529">
        <v>0</v>
      </c>
      <c r="S36" s="529">
        <v>0</v>
      </c>
      <c r="T36" s="529">
        <v>0</v>
      </c>
      <c r="U36" s="529">
        <v>0</v>
      </c>
      <c r="V36" s="529">
        <v>0</v>
      </c>
      <c r="W36" s="529">
        <v>0</v>
      </c>
      <c r="X36" s="529">
        <v>0</v>
      </c>
      <c r="Y36" s="529">
        <v>0</v>
      </c>
      <c r="Z36" s="529">
        <v>0</v>
      </c>
      <c r="AA36" s="529">
        <v>0</v>
      </c>
      <c r="AB36" s="529">
        <v>0</v>
      </c>
      <c r="AC36" s="529">
        <v>0</v>
      </c>
      <c r="AD36" s="529">
        <v>0</v>
      </c>
      <c r="AE36" s="529">
        <v>0</v>
      </c>
      <c r="AF36" s="529">
        <v>0</v>
      </c>
      <c r="AG36" s="529">
        <v>0</v>
      </c>
      <c r="AH36" s="529">
        <v>0</v>
      </c>
      <c r="AI36" s="529">
        <v>0</v>
      </c>
      <c r="AJ36" s="529">
        <v>0</v>
      </c>
      <c r="AK36" s="529">
        <v>0</v>
      </c>
      <c r="AL36" s="529">
        <v>0</v>
      </c>
      <c r="AM36" s="529">
        <v>0</v>
      </c>
      <c r="AN36" s="529">
        <v>0</v>
      </c>
      <c r="AO36" s="624">
        <v>0.24660032948929159</v>
      </c>
      <c r="AP36" s="531">
        <v>4.2708572100555248E-5</v>
      </c>
      <c r="AQ36" s="471"/>
      <c r="AR36" s="531">
        <v>0.77612536241348773</v>
      </c>
      <c r="AS36" s="531">
        <v>0.54721076165272853</v>
      </c>
    </row>
    <row r="37" spans="1:45" ht="15" customHeight="1" x14ac:dyDescent="0.2">
      <c r="A37" s="329">
        <v>63</v>
      </c>
      <c r="B37" s="330" t="s">
        <v>284</v>
      </c>
      <c r="C37" s="528">
        <v>2.1751686034336949E-5</v>
      </c>
      <c r="D37" s="529">
        <v>1.4101516064860223E-4</v>
      </c>
      <c r="E37" s="529">
        <v>3.6997968400446275E-7</v>
      </c>
      <c r="F37" s="529">
        <v>2.0481303401233674E-4</v>
      </c>
      <c r="G37" s="529">
        <v>3.5511878988859081E-4</v>
      </c>
      <c r="H37" s="529">
        <v>5.0346198702580684E-5</v>
      </c>
      <c r="I37" s="529">
        <v>1.075652187072465E-4</v>
      </c>
      <c r="J37" s="529">
        <v>2.7424541518747397E-4</v>
      </c>
      <c r="K37" s="529">
        <v>0</v>
      </c>
      <c r="L37" s="529">
        <v>1.3838227454111504E-4</v>
      </c>
      <c r="M37" s="529">
        <v>1.4492353911842903E-4</v>
      </c>
      <c r="N37" s="529">
        <v>1.8043121932231912E-4</v>
      </c>
      <c r="O37" s="529">
        <v>5.9779811487884991E-5</v>
      </c>
      <c r="P37" s="529">
        <v>3.6227752446462086E-4</v>
      </c>
      <c r="Q37" s="529">
        <v>7.9273204613206636E-4</v>
      </c>
      <c r="R37" s="529">
        <v>4.2038238888112399E-4</v>
      </c>
      <c r="S37" s="529">
        <v>3.2263255693261856E-4</v>
      </c>
      <c r="T37" s="529">
        <v>1.5314596603351292E-3</v>
      </c>
      <c r="U37" s="529">
        <v>1.0474752641620457E-3</v>
      </c>
      <c r="V37" s="529">
        <v>4.0178162711226485E-5</v>
      </c>
      <c r="W37" s="529">
        <v>2.5270257939289834E-4</v>
      </c>
      <c r="X37" s="529">
        <v>3.1629190648643057E-5</v>
      </c>
      <c r="Y37" s="529">
        <v>1.5220150004853074E-4</v>
      </c>
      <c r="Z37" s="529">
        <v>5.5698865484256918E-4</v>
      </c>
      <c r="AA37" s="529">
        <v>1.1446047106248371E-4</v>
      </c>
      <c r="AB37" s="529">
        <v>1.4538292643601755E-4</v>
      </c>
      <c r="AC37" s="529">
        <v>2.2125607975216648E-4</v>
      </c>
      <c r="AD37" s="529">
        <v>2.3689583092937312E-4</v>
      </c>
      <c r="AE37" s="529">
        <v>5.4690716035687736E-7</v>
      </c>
      <c r="AF37" s="529">
        <v>4.430328493577412E-4</v>
      </c>
      <c r="AG37" s="529">
        <v>4.0184330149249971E-3</v>
      </c>
      <c r="AH37" s="529">
        <v>4.9500468558611213E-5</v>
      </c>
      <c r="AI37" s="529">
        <v>6.4173880147101614E-7</v>
      </c>
      <c r="AJ37" s="529">
        <v>8.2746913656132451E-5</v>
      </c>
      <c r="AK37" s="529">
        <v>0</v>
      </c>
      <c r="AL37" s="529">
        <v>3.9136526634375935E-4</v>
      </c>
      <c r="AM37" s="529">
        <v>4.4127133667500794E-4</v>
      </c>
      <c r="AN37" s="529">
        <v>0</v>
      </c>
      <c r="AO37" s="624">
        <v>1.5683690280065898E-4</v>
      </c>
      <c r="AP37" s="531">
        <v>3.7121954511379422E-4</v>
      </c>
      <c r="AQ37" s="471"/>
      <c r="AR37" s="531">
        <v>0.79775541136485939</v>
      </c>
      <c r="AS37" s="531">
        <v>0.47870785415981609</v>
      </c>
    </row>
    <row r="38" spans="1:45" ht="15" customHeight="1" x14ac:dyDescent="0.2">
      <c r="A38" s="329">
        <v>64</v>
      </c>
      <c r="B38" s="330" t="s">
        <v>285</v>
      </c>
      <c r="C38" s="528">
        <v>2.7078913909365664E-4</v>
      </c>
      <c r="D38" s="529">
        <v>0</v>
      </c>
      <c r="E38" s="529">
        <v>0</v>
      </c>
      <c r="F38" s="529">
        <v>0</v>
      </c>
      <c r="G38" s="529">
        <v>0</v>
      </c>
      <c r="H38" s="529">
        <v>0</v>
      </c>
      <c r="I38" s="529">
        <v>7.6975253118109701E-7</v>
      </c>
      <c r="J38" s="529">
        <v>1.2510761783060734E-5</v>
      </c>
      <c r="K38" s="529">
        <v>0</v>
      </c>
      <c r="L38" s="529">
        <v>1.142164733397561E-6</v>
      </c>
      <c r="M38" s="529">
        <v>0</v>
      </c>
      <c r="N38" s="529">
        <v>2.0145104551926329E-6</v>
      </c>
      <c r="O38" s="529">
        <v>0</v>
      </c>
      <c r="P38" s="529">
        <v>0</v>
      </c>
      <c r="Q38" s="529">
        <v>0</v>
      </c>
      <c r="R38" s="529">
        <v>0</v>
      </c>
      <c r="S38" s="529">
        <v>0</v>
      </c>
      <c r="T38" s="529">
        <v>0</v>
      </c>
      <c r="U38" s="529">
        <v>0</v>
      </c>
      <c r="V38" s="529">
        <v>0</v>
      </c>
      <c r="W38" s="529">
        <v>0</v>
      </c>
      <c r="X38" s="529">
        <v>1.3413825431713683E-5</v>
      </c>
      <c r="Y38" s="529">
        <v>2.0597337784786048E-6</v>
      </c>
      <c r="Z38" s="529">
        <v>3.2723322436633964E-5</v>
      </c>
      <c r="AA38" s="529">
        <v>3.1857088400468874E-4</v>
      </c>
      <c r="AB38" s="529">
        <v>0</v>
      </c>
      <c r="AC38" s="529">
        <v>2.7575018521148851E-5</v>
      </c>
      <c r="AD38" s="529">
        <v>1.7171115268176852E-4</v>
      </c>
      <c r="AE38" s="529">
        <v>4.2099132576308467E-6</v>
      </c>
      <c r="AF38" s="529">
        <v>4.2182523519584172E-4</v>
      </c>
      <c r="AG38" s="529">
        <v>8.9916811019285006E-4</v>
      </c>
      <c r="AH38" s="529">
        <v>2.1122742006056477E-5</v>
      </c>
      <c r="AI38" s="529">
        <v>4.4253513845769352E-5</v>
      </c>
      <c r="AJ38" s="529">
        <v>1.3987904162727372E-2</v>
      </c>
      <c r="AK38" s="529">
        <v>1.3334264471801535E-5</v>
      </c>
      <c r="AL38" s="529">
        <v>3.8434831346774914E-5</v>
      </c>
      <c r="AM38" s="529">
        <v>7.3745265034968872E-5</v>
      </c>
      <c r="AN38" s="529">
        <v>0</v>
      </c>
      <c r="AO38" s="624">
        <v>2.4395387149917626E-3</v>
      </c>
      <c r="AP38" s="531">
        <v>1.5013658148082746E-3</v>
      </c>
      <c r="AQ38" s="471"/>
      <c r="AR38" s="531">
        <v>0.66376834067397872</v>
      </c>
      <c r="AS38" s="531">
        <v>0.60109347364390764</v>
      </c>
    </row>
    <row r="39" spans="1:45" ht="15" customHeight="1" x14ac:dyDescent="0.2">
      <c r="A39" s="329">
        <v>65</v>
      </c>
      <c r="B39" s="330" t="s">
        <v>364</v>
      </c>
      <c r="C39" s="528">
        <v>6.3536597498162868E-5</v>
      </c>
      <c r="D39" s="529">
        <v>6.9123755147998408E-5</v>
      </c>
      <c r="E39" s="529">
        <v>4.9363511616950986E-3</v>
      </c>
      <c r="F39" s="529">
        <v>2.2867977638753902E-3</v>
      </c>
      <c r="G39" s="529">
        <v>6.4500103033578312E-4</v>
      </c>
      <c r="H39" s="529">
        <v>8.6114985527506926E-4</v>
      </c>
      <c r="I39" s="529">
        <v>9.561865942331587E-4</v>
      </c>
      <c r="J39" s="529">
        <v>2.8663523299767152E-3</v>
      </c>
      <c r="K39" s="529">
        <v>9.3800932633103951E-4</v>
      </c>
      <c r="L39" s="529">
        <v>4.736677377266359E-4</v>
      </c>
      <c r="M39" s="529">
        <v>1.1547765613906271E-3</v>
      </c>
      <c r="N39" s="529">
        <v>5.2572891402894264E-4</v>
      </c>
      <c r="O39" s="529">
        <v>3.9636914268295105E-4</v>
      </c>
      <c r="P39" s="529">
        <v>9.2702087658727062E-4</v>
      </c>
      <c r="Q39" s="529">
        <v>3.1950010260809892E-3</v>
      </c>
      <c r="R39" s="529">
        <v>1.5850627180503318E-3</v>
      </c>
      <c r="S39" s="529">
        <v>1.6785635333889058E-3</v>
      </c>
      <c r="T39" s="529">
        <v>6.9857792328256241E-4</v>
      </c>
      <c r="U39" s="529">
        <v>6.9591345784736553E-4</v>
      </c>
      <c r="V39" s="529">
        <v>1.106440879620584E-3</v>
      </c>
      <c r="W39" s="529">
        <v>1.4409605626972377E-4</v>
      </c>
      <c r="X39" s="529">
        <v>8.1046942977751877E-4</v>
      </c>
      <c r="Y39" s="529">
        <v>1.1681230610806734E-3</v>
      </c>
      <c r="Z39" s="529">
        <v>1.1437407667361863E-3</v>
      </c>
      <c r="AA39" s="529">
        <v>9.8901778988728373E-3</v>
      </c>
      <c r="AB39" s="529">
        <v>1.9152491800550734E-3</v>
      </c>
      <c r="AC39" s="529">
        <v>6.3354360236727778E-4</v>
      </c>
      <c r="AD39" s="529">
        <v>3.2872762076633813E-3</v>
      </c>
      <c r="AE39" s="529">
        <v>1.9233643734201835E-4</v>
      </c>
      <c r="AF39" s="529">
        <v>1.1107326316736387E-3</v>
      </c>
      <c r="AG39" s="529">
        <v>1.3864566899331715E-3</v>
      </c>
      <c r="AH39" s="529">
        <v>1.0670078701396701E-6</v>
      </c>
      <c r="AI39" s="529">
        <v>1.0639698535192814E-3</v>
      </c>
      <c r="AJ39" s="529">
        <v>8.6361033725789837E-4</v>
      </c>
      <c r="AK39" s="529">
        <v>0</v>
      </c>
      <c r="AL39" s="529">
        <v>2.4438943867862001E-3</v>
      </c>
      <c r="AM39" s="529">
        <v>2.3802809221529155E-3</v>
      </c>
      <c r="AN39" s="529">
        <v>0</v>
      </c>
      <c r="AO39" s="624">
        <v>4.8184514003294897E-3</v>
      </c>
      <c r="AP39" s="531">
        <v>1.0995389314186843E-3</v>
      </c>
      <c r="AQ39" s="471"/>
      <c r="AR39" s="531">
        <v>0.65385967065270778</v>
      </c>
      <c r="AS39" s="531">
        <v>0.55306521216208471</v>
      </c>
    </row>
    <row r="40" spans="1:45" ht="15" customHeight="1" x14ac:dyDescent="0.2">
      <c r="A40" s="329">
        <v>66</v>
      </c>
      <c r="B40" s="330" t="s">
        <v>286</v>
      </c>
      <c r="C40" s="528">
        <v>2.2025122531659697E-2</v>
      </c>
      <c r="D40" s="529">
        <v>1.9995868775571232E-2</v>
      </c>
      <c r="E40" s="529">
        <v>6.6769822483747614E-3</v>
      </c>
      <c r="F40" s="529">
        <v>2.7575544986399813E-2</v>
      </c>
      <c r="G40" s="529">
        <v>2.4234098197252051E-2</v>
      </c>
      <c r="H40" s="529">
        <v>1.9769249308024001E-2</v>
      </c>
      <c r="I40" s="529">
        <v>1.403292733454512E-2</v>
      </c>
      <c r="J40" s="529">
        <v>5.8648508204670588E-2</v>
      </c>
      <c r="K40" s="529">
        <v>3.1149549529156103E-2</v>
      </c>
      <c r="L40" s="529">
        <v>2.8749518675250014E-2</v>
      </c>
      <c r="M40" s="529">
        <v>4.3010038999442821E-2</v>
      </c>
      <c r="N40" s="529">
        <v>1.3613690562160594E-2</v>
      </c>
      <c r="O40" s="529">
        <v>1.803320830654977E-2</v>
      </c>
      <c r="P40" s="529">
        <v>2.451385760568367E-2</v>
      </c>
      <c r="Q40" s="529">
        <v>3.1599353978549329E-2</v>
      </c>
      <c r="R40" s="529">
        <v>2.7366336242094235E-2</v>
      </c>
      <c r="S40" s="529">
        <v>2.4006334601255896E-2</v>
      </c>
      <c r="T40" s="529">
        <v>3.0659346511024744E-2</v>
      </c>
      <c r="U40" s="529">
        <v>2.9516860435125719E-2</v>
      </c>
      <c r="V40" s="529">
        <v>1.9826085468878058E-2</v>
      </c>
      <c r="W40" s="529">
        <v>2.0769701431074001E-2</v>
      </c>
      <c r="X40" s="529">
        <v>3.2993285237147667E-2</v>
      </c>
      <c r="Y40" s="529">
        <v>7.9048483069951561E-2</v>
      </c>
      <c r="Z40" s="529">
        <v>5.561990497737819E-2</v>
      </c>
      <c r="AA40" s="529">
        <v>8.5306900250881487E-2</v>
      </c>
      <c r="AB40" s="529">
        <v>4.7306939232375195E-2</v>
      </c>
      <c r="AC40" s="529">
        <v>6.1735656303910459E-2</v>
      </c>
      <c r="AD40" s="529">
        <v>8.4331499200876125E-2</v>
      </c>
      <c r="AE40" s="529">
        <v>1.1502163474105128E-2</v>
      </c>
      <c r="AF40" s="529">
        <v>0.12708804713965297</v>
      </c>
      <c r="AG40" s="529">
        <v>9.6780366625723618E-2</v>
      </c>
      <c r="AH40" s="529">
        <v>6.3707293691511305E-2</v>
      </c>
      <c r="AI40" s="529">
        <v>4.6778345845993975E-2</v>
      </c>
      <c r="AJ40" s="529">
        <v>3.2842369280002635E-2</v>
      </c>
      <c r="AK40" s="529">
        <v>5.1970534339133637E-2</v>
      </c>
      <c r="AL40" s="529">
        <v>8.1254665672293253E-2</v>
      </c>
      <c r="AM40" s="529">
        <v>2.7376203107653319E-2</v>
      </c>
      <c r="AN40" s="529">
        <v>0</v>
      </c>
      <c r="AO40" s="624">
        <v>2.8713014827018123E-2</v>
      </c>
      <c r="AP40" s="531">
        <v>4.8783708072015514E-2</v>
      </c>
      <c r="AQ40" s="471"/>
      <c r="AR40" s="531">
        <v>0.65319316473222688</v>
      </c>
      <c r="AS40" s="531">
        <v>0.30699521440293648</v>
      </c>
    </row>
    <row r="41" spans="1:45" ht="15" customHeight="1" x14ac:dyDescent="0.2">
      <c r="A41" s="329">
        <v>67</v>
      </c>
      <c r="B41" s="330" t="s">
        <v>287</v>
      </c>
      <c r="C41" s="528">
        <v>6.0873757642002052E-5</v>
      </c>
      <c r="D41" s="529">
        <v>5.5150496050697953E-5</v>
      </c>
      <c r="E41" s="529">
        <v>7.6824225940837784E-4</v>
      </c>
      <c r="F41" s="529">
        <v>1.1939395100366217E-4</v>
      </c>
      <c r="G41" s="529">
        <v>1.203321924649521E-4</v>
      </c>
      <c r="H41" s="529">
        <v>1.1305032541266767E-4</v>
      </c>
      <c r="I41" s="529">
        <v>6.3843274936160188E-5</v>
      </c>
      <c r="J41" s="529">
        <v>9.2670840846316747E-5</v>
      </c>
      <c r="K41" s="529">
        <v>6.5929463962332487E-5</v>
      </c>
      <c r="L41" s="529">
        <v>6.3871054170258352E-5</v>
      </c>
      <c r="M41" s="529">
        <v>3.5085482432165431E-5</v>
      </c>
      <c r="N41" s="529">
        <v>3.9245844473134373E-5</v>
      </c>
      <c r="O41" s="529">
        <v>6.309324214772158E-5</v>
      </c>
      <c r="P41" s="529">
        <v>6.1737116906561521E-5</v>
      </c>
      <c r="Q41" s="529">
        <v>7.6302310278723629E-5</v>
      </c>
      <c r="R41" s="529">
        <v>5.7862125901694156E-5</v>
      </c>
      <c r="S41" s="529">
        <v>6.6597952725476662E-5</v>
      </c>
      <c r="T41" s="529">
        <v>1.2017366474750994E-4</v>
      </c>
      <c r="U41" s="529">
        <v>7.1077883869419465E-5</v>
      </c>
      <c r="V41" s="529">
        <v>2.5875278818579078E-4</v>
      </c>
      <c r="W41" s="529">
        <v>7.8034214448737649E-5</v>
      </c>
      <c r="X41" s="529">
        <v>9.8317243221083235E-5</v>
      </c>
      <c r="Y41" s="529">
        <v>1.7721758294783073E-4</v>
      </c>
      <c r="Z41" s="529">
        <v>6.3824981432612822E-5</v>
      </c>
      <c r="AA41" s="529">
        <v>1.5739467676722678E-4</v>
      </c>
      <c r="AB41" s="529">
        <v>4.8029937577337433E-5</v>
      </c>
      <c r="AC41" s="529">
        <v>4.6382993595104276E-4</v>
      </c>
      <c r="AD41" s="529">
        <v>1.3815661790707589E-4</v>
      </c>
      <c r="AE41" s="529">
        <v>2.2596804801117354E-4</v>
      </c>
      <c r="AF41" s="529">
        <v>2.5461502950058944E-4</v>
      </c>
      <c r="AG41" s="529">
        <v>8.0238744143653375E-3</v>
      </c>
      <c r="AH41" s="529">
        <v>2.5560691981295705E-4</v>
      </c>
      <c r="AI41" s="529">
        <v>1.88627542930523E-3</v>
      </c>
      <c r="AJ41" s="529">
        <v>1.2754206054495692E-2</v>
      </c>
      <c r="AK41" s="529">
        <v>1.3993193096547432E-3</v>
      </c>
      <c r="AL41" s="529">
        <v>7.6032439302741589E-4</v>
      </c>
      <c r="AM41" s="529">
        <v>1.3598202095220708E-2</v>
      </c>
      <c r="AN41" s="529">
        <v>0</v>
      </c>
      <c r="AO41" s="624">
        <v>1.4695222405271828E-3</v>
      </c>
      <c r="AP41" s="531">
        <v>2.5392036555875338E-3</v>
      </c>
      <c r="AQ41" s="471"/>
      <c r="AR41" s="531">
        <v>0.54274943014915922</v>
      </c>
      <c r="AS41" s="531">
        <v>0.24405046278447473</v>
      </c>
    </row>
    <row r="42" spans="1:45" ht="15" customHeight="1" x14ac:dyDescent="0.2">
      <c r="A42" s="329">
        <v>68</v>
      </c>
      <c r="B42" s="330" t="s">
        <v>288</v>
      </c>
      <c r="C42" s="528">
        <v>5.5735405617235911E-4</v>
      </c>
      <c r="D42" s="529">
        <v>2.0625070456952574E-3</v>
      </c>
      <c r="E42" s="529">
        <v>1.1941299845512926E-3</v>
      </c>
      <c r="F42" s="529">
        <v>7.4407370474128924E-4</v>
      </c>
      <c r="G42" s="529">
        <v>6.7612278294433439E-4</v>
      </c>
      <c r="H42" s="529">
        <v>9.3796673576972849E-4</v>
      </c>
      <c r="I42" s="529">
        <v>5.542526125516371E-4</v>
      </c>
      <c r="J42" s="529">
        <v>4.6864798140444782E-4</v>
      </c>
      <c r="K42" s="529">
        <v>3.0418100325968852E-4</v>
      </c>
      <c r="L42" s="529">
        <v>1.3793142004108968E-4</v>
      </c>
      <c r="M42" s="529">
        <v>9.9137587387793905E-4</v>
      </c>
      <c r="N42" s="529">
        <v>2.5705683542588312E-4</v>
      </c>
      <c r="O42" s="529">
        <v>4.5366388117595863E-4</v>
      </c>
      <c r="P42" s="529">
        <v>5.0988807861924285E-4</v>
      </c>
      <c r="Q42" s="529">
        <v>1.2411364836260616E-3</v>
      </c>
      <c r="R42" s="529">
        <v>1.1499395312695917E-3</v>
      </c>
      <c r="S42" s="529">
        <v>1.2995510206581726E-3</v>
      </c>
      <c r="T42" s="529">
        <v>5.2731067115300949E-4</v>
      </c>
      <c r="U42" s="529">
        <v>7.8385954333639056E-4</v>
      </c>
      <c r="V42" s="529">
        <v>4.0313670848532478E-4</v>
      </c>
      <c r="W42" s="529">
        <v>3.5778152843825327E-4</v>
      </c>
      <c r="X42" s="529">
        <v>9.6815809351738014E-4</v>
      </c>
      <c r="Y42" s="529">
        <v>1.2370549818795989E-3</v>
      </c>
      <c r="Z42" s="529">
        <v>3.1477410281008695E-5</v>
      </c>
      <c r="AA42" s="529">
        <v>8.3230563325370911E-4</v>
      </c>
      <c r="AB42" s="529">
        <v>3.2430183313276522E-3</v>
      </c>
      <c r="AC42" s="529">
        <v>2.1192631605220971E-3</v>
      </c>
      <c r="AD42" s="529">
        <v>3.5394774728022558E-3</v>
      </c>
      <c r="AE42" s="529">
        <v>1.8494683129161496E-4</v>
      </c>
      <c r="AF42" s="529">
        <v>1.8033329522183234E-3</v>
      </c>
      <c r="AG42" s="529">
        <v>2.3549981041648639E-3</v>
      </c>
      <c r="AH42" s="529">
        <v>3.2048701905151248E-3</v>
      </c>
      <c r="AI42" s="529">
        <v>3.7200969814201201E-3</v>
      </c>
      <c r="AJ42" s="529">
        <v>2.5547233082354533E-3</v>
      </c>
      <c r="AK42" s="529">
        <v>4.9046990575788854E-3</v>
      </c>
      <c r="AL42" s="529">
        <v>1.4829766669771883E-3</v>
      </c>
      <c r="AM42" s="529">
        <v>1.7427400015950245E-3</v>
      </c>
      <c r="AN42" s="529">
        <v>0</v>
      </c>
      <c r="AO42" s="624">
        <v>2.0164744645799013E-4</v>
      </c>
      <c r="AP42" s="531">
        <v>1.6579000768432229E-3</v>
      </c>
      <c r="AQ42" s="471"/>
      <c r="AR42" s="531">
        <v>0</v>
      </c>
      <c r="AS42" s="531">
        <v>0</v>
      </c>
    </row>
    <row r="43" spans="1:45" ht="15" customHeight="1" x14ac:dyDescent="0.2">
      <c r="A43" s="329">
        <v>69</v>
      </c>
      <c r="B43" s="330" t="s">
        <v>289</v>
      </c>
      <c r="C43" s="528">
        <v>3.1378161746899733E-4</v>
      </c>
      <c r="D43" s="529">
        <v>2.821653286314779E-4</v>
      </c>
      <c r="E43" s="529">
        <v>8.4412920348307099E-4</v>
      </c>
      <c r="F43" s="529">
        <v>1.041895951846287E-3</v>
      </c>
      <c r="G43" s="529">
        <v>5.2363505614862356E-4</v>
      </c>
      <c r="H43" s="529">
        <v>2.124822141610634E-4</v>
      </c>
      <c r="I43" s="529">
        <v>9.8930134812456948E-4</v>
      </c>
      <c r="J43" s="529">
        <v>2.3816049213649056E-4</v>
      </c>
      <c r="K43" s="529">
        <v>4.2132605939876859E-4</v>
      </c>
      <c r="L43" s="529">
        <v>1.4286076257470022E-4</v>
      </c>
      <c r="M43" s="529">
        <v>8.9160530098234827E-4</v>
      </c>
      <c r="N43" s="529">
        <v>6.3863692369918663E-4</v>
      </c>
      <c r="O43" s="529">
        <v>7.5580733946980692E-4</v>
      </c>
      <c r="P43" s="529">
        <v>2.9362531853459957E-4</v>
      </c>
      <c r="Q43" s="529">
        <v>6.566297405676075E-4</v>
      </c>
      <c r="R43" s="529">
        <v>5.5266756759307493E-4</v>
      </c>
      <c r="S43" s="529">
        <v>2.2593745249466687E-4</v>
      </c>
      <c r="T43" s="529">
        <v>5.2711140733435963E-5</v>
      </c>
      <c r="U43" s="529">
        <v>1.7473498564266803E-4</v>
      </c>
      <c r="V43" s="529">
        <v>1.6089050527512004E-4</v>
      </c>
      <c r="W43" s="529">
        <v>1.1691770144288603E-4</v>
      </c>
      <c r="X43" s="529">
        <v>1.9008000356076092E-4</v>
      </c>
      <c r="Y43" s="529">
        <v>1.0449288496780184E-3</v>
      </c>
      <c r="Z43" s="529">
        <v>2.7135175694181383E-4</v>
      </c>
      <c r="AA43" s="529">
        <v>7.6433031723996978E-4</v>
      </c>
      <c r="AB43" s="529">
        <v>1.9913951041680674E-3</v>
      </c>
      <c r="AC43" s="529">
        <v>6.2653836813681384E-4</v>
      </c>
      <c r="AD43" s="529">
        <v>4.5987244172256147E-4</v>
      </c>
      <c r="AE43" s="529">
        <v>6.2169353484288763E-5</v>
      </c>
      <c r="AF43" s="529">
        <v>7.1023304930850108E-4</v>
      </c>
      <c r="AG43" s="529">
        <v>3.2888974993055972E-4</v>
      </c>
      <c r="AH43" s="529">
        <v>7.1757115479957178E-5</v>
      </c>
      <c r="AI43" s="529">
        <v>7.4834021701846451E-4</v>
      </c>
      <c r="AJ43" s="529">
        <v>3.9490916529795602E-4</v>
      </c>
      <c r="AK43" s="529">
        <v>3.8061666026195076E-4</v>
      </c>
      <c r="AL43" s="529">
        <v>4.5841354181787682E-4</v>
      </c>
      <c r="AM43" s="529">
        <v>2.4066021070919653E-4</v>
      </c>
      <c r="AN43" s="529">
        <v>4.4194617123169987E-5</v>
      </c>
      <c r="AO43" s="624">
        <v>0</v>
      </c>
      <c r="AP43" s="532">
        <v>4.6465966856091461E-4</v>
      </c>
      <c r="AQ43" s="471"/>
      <c r="AR43" s="531">
        <v>0.4471143327841845</v>
      </c>
      <c r="AS43" s="531">
        <v>5.3519604612850082E-2</v>
      </c>
    </row>
    <row r="44" spans="1:45" ht="15" customHeight="1" x14ac:dyDescent="0.2">
      <c r="A44" s="331" t="s">
        <v>300</v>
      </c>
      <c r="B44" s="332" t="s">
        <v>290</v>
      </c>
      <c r="C44" s="533">
        <v>0.56390405391668597</v>
      </c>
      <c r="D44" s="534">
        <v>0.25380501295732888</v>
      </c>
      <c r="E44" s="534">
        <v>0.34289005930363248</v>
      </c>
      <c r="F44" s="534">
        <v>0.47029385730772305</v>
      </c>
      <c r="G44" s="534">
        <v>0.65643676312900323</v>
      </c>
      <c r="H44" s="534">
        <v>0.59288674697985211</v>
      </c>
      <c r="I44" s="534">
        <v>0.61287037624472251</v>
      </c>
      <c r="J44" s="534">
        <v>0.57959726331150507</v>
      </c>
      <c r="K44" s="534">
        <v>0.6189220391162622</v>
      </c>
      <c r="L44" s="534">
        <v>0.61218451719359179</v>
      </c>
      <c r="M44" s="534">
        <v>0.45184060882354671</v>
      </c>
      <c r="N44" s="534">
        <v>0.67491106307434356</v>
      </c>
      <c r="O44" s="534">
        <v>0.75091001992476303</v>
      </c>
      <c r="P44" s="534">
        <v>0.50426494764645946</v>
      </c>
      <c r="Q44" s="534">
        <v>0.53806586133618173</v>
      </c>
      <c r="R44" s="534">
        <v>0.54866283435882246</v>
      </c>
      <c r="S44" s="534">
        <v>0.60744051149009581</v>
      </c>
      <c r="T44" s="534">
        <v>0.62170259844590869</v>
      </c>
      <c r="U44" s="534">
        <v>0.61842045002848678</v>
      </c>
      <c r="V44" s="534">
        <v>0.76752842219660555</v>
      </c>
      <c r="W44" s="534">
        <v>0.71491200566678048</v>
      </c>
      <c r="X44" s="534">
        <v>0.49894095561769103</v>
      </c>
      <c r="Y44" s="534">
        <v>0.46563643527915838</v>
      </c>
      <c r="Z44" s="534">
        <v>0.59520354934927522</v>
      </c>
      <c r="AA44" s="534">
        <v>0.38930270515010323</v>
      </c>
      <c r="AB44" s="534">
        <v>0.27142404922521801</v>
      </c>
      <c r="AC44" s="534">
        <v>0.25215174903523685</v>
      </c>
      <c r="AD44" s="534">
        <v>0.25359532355300596</v>
      </c>
      <c r="AE44" s="534">
        <v>9.1675831044746803E-2</v>
      </c>
      <c r="AF44" s="534">
        <v>0.45457058400716222</v>
      </c>
      <c r="AG44" s="534">
        <v>0.43706011030279812</v>
      </c>
      <c r="AH44" s="534">
        <v>0.22387463758651222</v>
      </c>
      <c r="AI44" s="534">
        <v>0.20224458863514058</v>
      </c>
      <c r="AJ44" s="534">
        <v>0.33623165932602123</v>
      </c>
      <c r="AK44" s="534">
        <v>0.34614032934729227</v>
      </c>
      <c r="AL44" s="534">
        <v>0.34680683526777306</v>
      </c>
      <c r="AM44" s="534">
        <v>0.45725056985084084</v>
      </c>
      <c r="AN44" s="534">
        <v>1</v>
      </c>
      <c r="AO44" s="625">
        <v>0.55288566721581545</v>
      </c>
      <c r="AP44" s="536">
        <v>0.40686992148041529</v>
      </c>
      <c r="AQ44" s="471"/>
      <c r="AR44" s="536">
        <v>0.59313007851958477</v>
      </c>
      <c r="AS44" s="536">
        <v>0.29171956437942137</v>
      </c>
    </row>
    <row r="45" spans="1:45" ht="15" customHeight="1" x14ac:dyDescent="0.2">
      <c r="A45" s="329" t="s">
        <v>291</v>
      </c>
      <c r="B45" s="330" t="s">
        <v>292</v>
      </c>
      <c r="C45" s="528">
        <v>2.2618966782837701E-3</v>
      </c>
      <c r="D45" s="529">
        <v>9.1035445500576816E-3</v>
      </c>
      <c r="E45" s="529">
        <v>3.4305626239945805E-2</v>
      </c>
      <c r="F45" s="529">
        <v>4.2552919772445491E-2</v>
      </c>
      <c r="G45" s="529">
        <v>1.0362933195154458E-2</v>
      </c>
      <c r="H45" s="529">
        <v>1.2608793946058683E-2</v>
      </c>
      <c r="I45" s="529">
        <v>8.3038747756729436E-3</v>
      </c>
      <c r="J45" s="529">
        <v>1.7869729739986122E-2</v>
      </c>
      <c r="K45" s="529">
        <v>9.8147183991307493E-3</v>
      </c>
      <c r="L45" s="529">
        <v>1.8393090240000971E-2</v>
      </c>
      <c r="M45" s="529">
        <v>1.4943793147570172E-2</v>
      </c>
      <c r="N45" s="529">
        <v>5.6763603284025257E-3</v>
      </c>
      <c r="O45" s="529">
        <v>1.2529738040172033E-2</v>
      </c>
      <c r="P45" s="529">
        <v>1.4644429779431933E-2</v>
      </c>
      <c r="Q45" s="529">
        <v>1.8799456345442219E-2</v>
      </c>
      <c r="R45" s="529">
        <v>1.556956330835637E-2</v>
      </c>
      <c r="S45" s="529">
        <v>1.8230409983901782E-2</v>
      </c>
      <c r="T45" s="529">
        <v>1.5310552719972809E-2</v>
      </c>
      <c r="U45" s="529">
        <v>2.2593109023637779E-2</v>
      </c>
      <c r="V45" s="529">
        <v>5.052791852979769E-2</v>
      </c>
      <c r="W45" s="529">
        <v>7.8824578110491556E-3</v>
      </c>
      <c r="X45" s="529">
        <v>1.8317416991094515E-2</v>
      </c>
      <c r="Y45" s="529">
        <v>1.9836048611548047E-2</v>
      </c>
      <c r="Z45" s="529">
        <v>9.6833149711810628E-3</v>
      </c>
      <c r="AA45" s="529">
        <v>1.4909421738506061E-2</v>
      </c>
      <c r="AB45" s="529">
        <v>2.4295796139072828E-2</v>
      </c>
      <c r="AC45" s="529">
        <v>2.2080029360878564E-2</v>
      </c>
      <c r="AD45" s="529">
        <v>3.0466269982754927E-2</v>
      </c>
      <c r="AE45" s="529">
        <v>2.3238848369833984E-3</v>
      </c>
      <c r="AF45" s="529">
        <v>1.5041161685765539E-2</v>
      </c>
      <c r="AG45" s="529">
        <v>1.5236480121190624E-2</v>
      </c>
      <c r="AH45" s="529">
        <v>8.9435696564997627E-3</v>
      </c>
      <c r="AI45" s="529">
        <v>9.7871485374385683E-3</v>
      </c>
      <c r="AJ45" s="529">
        <v>1.1685246970941856E-2</v>
      </c>
      <c r="AK45" s="529">
        <v>3.7254453349272174E-2</v>
      </c>
      <c r="AL45" s="529">
        <v>1.7368577664942778E-2</v>
      </c>
      <c r="AM45" s="529">
        <v>2.1460842642682599E-2</v>
      </c>
      <c r="AN45" s="529">
        <v>0</v>
      </c>
      <c r="AO45" s="624">
        <v>4.168698517298188E-3</v>
      </c>
      <c r="AP45" s="537">
        <v>1.5206897157838956E-2</v>
      </c>
      <c r="AQ45" s="471"/>
      <c r="AR45" s="471"/>
      <c r="AS45" s="471"/>
    </row>
    <row r="46" spans="1:45" ht="15" customHeight="1" x14ac:dyDescent="0.2">
      <c r="A46" s="329" t="s">
        <v>293</v>
      </c>
      <c r="B46" s="330" t="s">
        <v>1</v>
      </c>
      <c r="C46" s="528">
        <v>0.16197150718005351</v>
      </c>
      <c r="D46" s="529">
        <v>0.18168085481243768</v>
      </c>
      <c r="E46" s="529">
        <v>0.38124947072350762</v>
      </c>
      <c r="F46" s="529">
        <v>0.24192732438396758</v>
      </c>
      <c r="G46" s="529">
        <v>0.14490583380747815</v>
      </c>
      <c r="H46" s="529">
        <v>0.25800887037242864</v>
      </c>
      <c r="I46" s="529">
        <v>0.1177229038988135</v>
      </c>
      <c r="J46" s="529">
        <v>0.10073994513941738</v>
      </c>
      <c r="K46" s="529">
        <v>7.0564899492937344E-2</v>
      </c>
      <c r="L46" s="529">
        <v>0.18164302621114772</v>
      </c>
      <c r="M46" s="529">
        <v>0.1989645562779126</v>
      </c>
      <c r="N46" s="529">
        <v>8.2863346277022451E-2</v>
      </c>
      <c r="O46" s="529">
        <v>0.1788023825775398</v>
      </c>
      <c r="P46" s="529">
        <v>0.28456326059745707</v>
      </c>
      <c r="Q46" s="529">
        <v>0.1605670472460323</v>
      </c>
      <c r="R46" s="529">
        <v>0.21316276851958796</v>
      </c>
      <c r="S46" s="529">
        <v>0.2466368312293169</v>
      </c>
      <c r="T46" s="529">
        <v>0.30074200688648722</v>
      </c>
      <c r="U46" s="529">
        <v>0.23176188009859752</v>
      </c>
      <c r="V46" s="529">
        <v>3.7653434381751325E-2</v>
      </c>
      <c r="W46" s="529">
        <v>0.15890652258735746</v>
      </c>
      <c r="X46" s="529">
        <v>0.27068246114125283</v>
      </c>
      <c r="Y46" s="529">
        <v>0.2639736023915365</v>
      </c>
      <c r="Z46" s="529">
        <v>0.10648048484941813</v>
      </c>
      <c r="AA46" s="529">
        <v>2.9264065287293476E-2</v>
      </c>
      <c r="AB46" s="529">
        <v>0.15954248454876907</v>
      </c>
      <c r="AC46" s="529">
        <v>0.40146699040994654</v>
      </c>
      <c r="AD46" s="529">
        <v>0.29868581768703317</v>
      </c>
      <c r="AE46" s="529">
        <v>1.7430064747670979E-2</v>
      </c>
      <c r="AF46" s="529">
        <v>0.26058667882697284</v>
      </c>
      <c r="AG46" s="529">
        <v>0.11361864701677042</v>
      </c>
      <c r="AH46" s="529">
        <v>0.54721076165272853</v>
      </c>
      <c r="AI46" s="529">
        <v>0.47870785415981609</v>
      </c>
      <c r="AJ46" s="529">
        <v>0.60109347364390764</v>
      </c>
      <c r="AK46" s="529">
        <v>0.55306521216208471</v>
      </c>
      <c r="AL46" s="529">
        <v>0.30699521440293648</v>
      </c>
      <c r="AM46" s="529">
        <v>0.24405046278447473</v>
      </c>
      <c r="AN46" s="529">
        <v>0</v>
      </c>
      <c r="AO46" s="624">
        <v>5.3519604612850082E-2</v>
      </c>
      <c r="AP46" s="531">
        <v>0.29171956437942137</v>
      </c>
      <c r="AQ46" s="471"/>
      <c r="AR46" s="471"/>
      <c r="AS46" s="471"/>
    </row>
    <row r="47" spans="1:45" ht="15" customHeight="1" x14ac:dyDescent="0.2">
      <c r="A47" s="329" t="s">
        <v>294</v>
      </c>
      <c r="B47" s="330" t="s">
        <v>39</v>
      </c>
      <c r="C47" s="528">
        <v>7.2509996254375153E-2</v>
      </c>
      <c r="D47" s="529">
        <v>0.35538608384900511</v>
      </c>
      <c r="E47" s="529">
        <v>-1.3238695270755243E-2</v>
      </c>
      <c r="F47" s="529">
        <v>-6.4684413836542096E-2</v>
      </c>
      <c r="G47" s="529">
        <v>0.13215810401675396</v>
      </c>
      <c r="H47" s="529">
        <v>-2.4281697288252899E-2</v>
      </c>
      <c r="I47" s="529">
        <v>0.15672474054374796</v>
      </c>
      <c r="J47" s="529">
        <v>0.16593915562509326</v>
      </c>
      <c r="K47" s="529">
        <v>0.22460329137993482</v>
      </c>
      <c r="L47" s="529">
        <v>-8.7545724536256322E-3</v>
      </c>
      <c r="M47" s="529">
        <v>0.22327382214584196</v>
      </c>
      <c r="N47" s="529">
        <v>0.18447948410889475</v>
      </c>
      <c r="O47" s="529">
        <v>2.3322893265562632E-2</v>
      </c>
      <c r="P47" s="529">
        <v>4.37636701834992E-2</v>
      </c>
      <c r="Q47" s="529">
        <v>0.1869439081059395</v>
      </c>
      <c r="R47" s="529">
        <v>0.13485284144609025</v>
      </c>
      <c r="S47" s="529">
        <v>3.927035149352591E-2</v>
      </c>
      <c r="T47" s="529">
        <v>-0.14673690317746438</v>
      </c>
      <c r="U47" s="529">
        <v>-7.3376365495385926E-2</v>
      </c>
      <c r="V47" s="529">
        <v>-0.11381377574030001</v>
      </c>
      <c r="W47" s="529">
        <v>1.2328684333657358E-2</v>
      </c>
      <c r="X47" s="529">
        <v>0.11264298013740177</v>
      </c>
      <c r="Y47" s="529">
        <v>0.17449915183985706</v>
      </c>
      <c r="Z47" s="529">
        <v>4.1607697886052279E-2</v>
      </c>
      <c r="AA47" s="529">
        <v>0.2220789544824556</v>
      </c>
      <c r="AB47" s="529">
        <v>0.13447189162436216</v>
      </c>
      <c r="AC47" s="529">
        <v>0.18841050711716262</v>
      </c>
      <c r="AD47" s="529">
        <v>0.33792890207499204</v>
      </c>
      <c r="AE47" s="529">
        <v>0.546317037991774</v>
      </c>
      <c r="AF47" s="529">
        <v>9.953295977167409E-2</v>
      </c>
      <c r="AG47" s="529">
        <v>0.26641721849388872</v>
      </c>
      <c r="AH47" s="529">
        <v>0</v>
      </c>
      <c r="AI47" s="529">
        <v>3.0008215778307534E-2</v>
      </c>
      <c r="AJ47" s="529">
        <v>-3.2454697734048327E-2</v>
      </c>
      <c r="AK47" s="529">
        <v>-3.2283986987264573E-3</v>
      </c>
      <c r="AL47" s="529">
        <v>0.15344097581548521</v>
      </c>
      <c r="AM47" s="529">
        <v>0.12129028005150025</v>
      </c>
      <c r="AN47" s="529">
        <v>0</v>
      </c>
      <c r="AO47" s="624">
        <v>0.2149996705107084</v>
      </c>
      <c r="AP47" s="531">
        <v>0.12051029705150162</v>
      </c>
      <c r="AQ47" s="471"/>
      <c r="AR47" s="471"/>
      <c r="AS47" s="471"/>
    </row>
    <row r="48" spans="1:45" ht="15" customHeight="1" x14ac:dyDescent="0.2">
      <c r="A48" s="329" t="s">
        <v>295</v>
      </c>
      <c r="B48" s="330" t="s">
        <v>40</v>
      </c>
      <c r="C48" s="528">
        <v>0.17860279987702635</v>
      </c>
      <c r="D48" s="529">
        <v>0.13478558472689028</v>
      </c>
      <c r="E48" s="529">
        <v>0.18072878598155198</v>
      </c>
      <c r="F48" s="529">
        <v>0.23999774464706075</v>
      </c>
      <c r="G48" s="529">
        <v>2.6158537023612462E-2</v>
      </c>
      <c r="H48" s="529">
        <v>5.6531094511777437E-2</v>
      </c>
      <c r="I48" s="529">
        <v>5.4010594658308465E-2</v>
      </c>
      <c r="J48" s="529">
        <v>9.4792792936760961E-2</v>
      </c>
      <c r="K48" s="529">
        <v>5.6229343987685622E-2</v>
      </c>
      <c r="L48" s="529">
        <v>0.12046615830517421</v>
      </c>
      <c r="M48" s="529">
        <v>5.2565105950470689E-2</v>
      </c>
      <c r="N48" s="529">
        <v>2.3365967483807946E-2</v>
      </c>
      <c r="O48" s="529">
        <v>1.4785217902244959E-2</v>
      </c>
      <c r="P48" s="529">
        <v>8.6378737431077671E-2</v>
      </c>
      <c r="Q48" s="529">
        <v>7.7892574610225945E-2</v>
      </c>
      <c r="R48" s="529">
        <v>7.421811976628645E-2</v>
      </c>
      <c r="S48" s="529">
        <v>4.7289808564296258E-2</v>
      </c>
      <c r="T48" s="529">
        <v>0.18224021832375453</v>
      </c>
      <c r="U48" s="529">
        <v>0.19091412790218187</v>
      </c>
      <c r="V48" s="529">
        <v>0.21110046242998781</v>
      </c>
      <c r="W48" s="529">
        <v>9.9637612582226046E-2</v>
      </c>
      <c r="X48" s="529">
        <v>4.7329463597126122E-2</v>
      </c>
      <c r="Y48" s="529">
        <v>4.0327200706963003E-2</v>
      </c>
      <c r="Z48" s="529">
        <v>0.19292479711144561</v>
      </c>
      <c r="AA48" s="529">
        <v>0.38748314336676665</v>
      </c>
      <c r="AB48" s="529">
        <v>0.38523405284150281</v>
      </c>
      <c r="AC48" s="529">
        <v>6.842224012212203E-2</v>
      </c>
      <c r="AD48" s="529">
        <v>7.2479279177814576E-2</v>
      </c>
      <c r="AE48" s="529">
        <v>0.30006596495277105</v>
      </c>
      <c r="AF48" s="529">
        <v>0.12825211076607035</v>
      </c>
      <c r="AG48" s="529">
        <v>0.12684529263610445</v>
      </c>
      <c r="AH48" s="529">
        <v>0.21997103110425945</v>
      </c>
      <c r="AI48" s="529">
        <v>0.27291033819310662</v>
      </c>
      <c r="AJ48" s="529">
        <v>8.3098347976202969E-2</v>
      </c>
      <c r="AK48" s="529">
        <v>3.3859162895970213E-2</v>
      </c>
      <c r="AL48" s="529">
        <v>0.11855019850056166</v>
      </c>
      <c r="AM48" s="529">
        <v>0.10100685799551939</v>
      </c>
      <c r="AN48" s="529">
        <v>0</v>
      </c>
      <c r="AO48" s="624">
        <v>0.14280197693574959</v>
      </c>
      <c r="AP48" s="531">
        <v>0.13332945570078913</v>
      </c>
      <c r="AQ48" s="471"/>
      <c r="AR48" s="471"/>
      <c r="AS48" s="471"/>
    </row>
    <row r="49" spans="1:45" ht="15" customHeight="1" x14ac:dyDescent="0.2">
      <c r="A49" s="329" t="s">
        <v>296</v>
      </c>
      <c r="B49" s="330" t="s">
        <v>365</v>
      </c>
      <c r="C49" s="528">
        <v>5.533985004557946E-2</v>
      </c>
      <c r="D49" s="529">
        <v>6.5238919104280341E-2</v>
      </c>
      <c r="E49" s="529">
        <v>7.6215444925235326E-2</v>
      </c>
      <c r="F49" s="529">
        <v>6.9912567725345237E-2</v>
      </c>
      <c r="G49" s="529">
        <v>3.075637476576229E-2</v>
      </c>
      <c r="H49" s="529">
        <v>0.10424755085021679</v>
      </c>
      <c r="I49" s="529">
        <v>5.03705273086568E-2</v>
      </c>
      <c r="J49" s="529">
        <v>4.1061846841826719E-2</v>
      </c>
      <c r="K49" s="529">
        <v>1.9866273542194855E-2</v>
      </c>
      <c r="L49" s="529">
        <v>7.6068652155744265E-2</v>
      </c>
      <c r="M49" s="529">
        <v>5.8413681047343853E-2</v>
      </c>
      <c r="N49" s="529">
        <v>2.8704812489472858E-2</v>
      </c>
      <c r="O49" s="529">
        <v>1.9650576647382501E-2</v>
      </c>
      <c r="P49" s="529">
        <v>6.6386583397469681E-2</v>
      </c>
      <c r="Q49" s="529">
        <v>1.7732203154817532E-2</v>
      </c>
      <c r="R49" s="529">
        <v>1.3535018608010275E-2</v>
      </c>
      <c r="S49" s="529">
        <v>4.1132644077932969E-2</v>
      </c>
      <c r="T49" s="529">
        <v>2.6742739966354657E-2</v>
      </c>
      <c r="U49" s="529">
        <v>9.6877775993041929E-3</v>
      </c>
      <c r="V49" s="529">
        <v>4.700495256834078E-2</v>
      </c>
      <c r="W49" s="529">
        <v>6.3335187403107795E-3</v>
      </c>
      <c r="X49" s="529">
        <v>5.2089390037536612E-2</v>
      </c>
      <c r="Y49" s="529">
        <v>4.0329207627054851E-2</v>
      </c>
      <c r="Z49" s="529">
        <v>5.4177488083937936E-2</v>
      </c>
      <c r="AA49" s="529">
        <v>3.5407207652415736E-2</v>
      </c>
      <c r="AB49" s="529">
        <v>2.5037710890219375E-2</v>
      </c>
      <c r="AC49" s="529">
        <v>6.7946911245218566E-2</v>
      </c>
      <c r="AD49" s="529">
        <v>1.9398182335765984E-2</v>
      </c>
      <c r="AE49" s="529">
        <v>4.271032358585683E-2</v>
      </c>
      <c r="AF49" s="529">
        <v>4.7865989867414527E-2</v>
      </c>
      <c r="AG49" s="529">
        <v>4.0822251429247655E-2</v>
      </c>
      <c r="AH49" s="529">
        <v>0</v>
      </c>
      <c r="AI49" s="529">
        <v>8.411670730648536E-3</v>
      </c>
      <c r="AJ49" s="529">
        <v>1.0971639141839516E-2</v>
      </c>
      <c r="AK49" s="529">
        <v>5.0945553787447154E-2</v>
      </c>
      <c r="AL49" s="529">
        <v>5.6995827506260491E-2</v>
      </c>
      <c r="AM49" s="529">
        <v>5.4943391870542153E-2</v>
      </c>
      <c r="AN49" s="529">
        <v>0</v>
      </c>
      <c r="AO49" s="624">
        <v>3.4604283360790772E-2</v>
      </c>
      <c r="AP49" s="531">
        <v>3.577683147536341E-2</v>
      </c>
      <c r="AQ49" s="471"/>
      <c r="AR49" s="471"/>
      <c r="AS49" s="471"/>
    </row>
    <row r="50" spans="1:45" ht="15" customHeight="1" x14ac:dyDescent="0.2">
      <c r="A50" s="329" t="s">
        <v>297</v>
      </c>
      <c r="B50" s="333" t="s">
        <v>41</v>
      </c>
      <c r="C50" s="528">
        <v>-3.4590103952004229E-2</v>
      </c>
      <c r="D50" s="529">
        <v>0</v>
      </c>
      <c r="E50" s="529">
        <v>-2.1506919031179421E-3</v>
      </c>
      <c r="F50" s="529">
        <v>0</v>
      </c>
      <c r="G50" s="529">
        <v>-7.785459377645681E-4</v>
      </c>
      <c r="H50" s="529">
        <v>-1.3593720808256934E-6</v>
      </c>
      <c r="I50" s="529">
        <v>-3.0174299222299004E-6</v>
      </c>
      <c r="J50" s="529">
        <v>-7.3359458949801452E-7</v>
      </c>
      <c r="K50" s="529">
        <v>-5.6591814559942046E-7</v>
      </c>
      <c r="L50" s="529">
        <v>-8.7165203338234921E-7</v>
      </c>
      <c r="M50" s="529">
        <v>-1.567392685973026E-6</v>
      </c>
      <c r="N50" s="529">
        <v>-1.0337619441120091E-6</v>
      </c>
      <c r="O50" s="529">
        <v>-8.2835766495914542E-7</v>
      </c>
      <c r="P50" s="529">
        <v>-1.6290353949496578E-6</v>
      </c>
      <c r="Q50" s="529">
        <v>-1.0507986392062095E-6</v>
      </c>
      <c r="R50" s="529">
        <v>-1.1460071537811269E-6</v>
      </c>
      <c r="S50" s="529">
        <v>-5.5683906961100898E-7</v>
      </c>
      <c r="T50" s="529">
        <v>-1.2131650135447236E-6</v>
      </c>
      <c r="U50" s="529">
        <v>-9.7915682224622946E-7</v>
      </c>
      <c r="V50" s="529">
        <v>-1.4143661831312865E-6</v>
      </c>
      <c r="W50" s="529">
        <v>-8.0172138132264707E-7</v>
      </c>
      <c r="X50" s="529">
        <v>-2.6675221028976074E-6</v>
      </c>
      <c r="Y50" s="529">
        <v>-4.6016464561178796E-3</v>
      </c>
      <c r="Z50" s="529">
        <v>-7.7332251310264507E-5</v>
      </c>
      <c r="AA50" s="529">
        <v>-7.8445497677540776E-2</v>
      </c>
      <c r="AB50" s="529">
        <v>-5.985269144252819E-6</v>
      </c>
      <c r="AC50" s="529">
        <v>-4.7842729056515952E-4</v>
      </c>
      <c r="AD50" s="529">
        <v>-1.2553774811366639E-2</v>
      </c>
      <c r="AE50" s="529">
        <v>-5.2310715980297487E-4</v>
      </c>
      <c r="AF50" s="529">
        <v>-5.8494849250595822E-3</v>
      </c>
      <c r="AG50" s="529">
        <v>0</v>
      </c>
      <c r="AH50" s="529">
        <v>0</v>
      </c>
      <c r="AI50" s="529">
        <v>-2.0698160344579069E-3</v>
      </c>
      <c r="AJ50" s="529">
        <v>-1.0625669324864931E-2</v>
      </c>
      <c r="AK50" s="529">
        <v>-1.8036312843340046E-2</v>
      </c>
      <c r="AL50" s="529">
        <v>-1.5762915795967052E-4</v>
      </c>
      <c r="AM50" s="529">
        <v>-2.4051955599808654E-6</v>
      </c>
      <c r="AN50" s="529">
        <v>0</v>
      </c>
      <c r="AO50" s="624">
        <v>-2.9799011532125204E-3</v>
      </c>
      <c r="AP50" s="531">
        <v>-3.4129672453297837E-3</v>
      </c>
      <c r="AQ50" s="471"/>
      <c r="AR50" s="471"/>
      <c r="AS50" s="471"/>
    </row>
    <row r="51" spans="1:45" ht="15" customHeight="1" x14ac:dyDescent="0.2">
      <c r="A51" s="331" t="s">
        <v>298</v>
      </c>
      <c r="B51" s="330" t="s">
        <v>299</v>
      </c>
      <c r="C51" s="533">
        <v>0.43609594608331398</v>
      </c>
      <c r="D51" s="534">
        <v>0.74619498704267107</v>
      </c>
      <c r="E51" s="534">
        <v>0.65710994069636752</v>
      </c>
      <c r="F51" s="534">
        <v>0.529706142692277</v>
      </c>
      <c r="G51" s="534">
        <v>0.34356323687099677</v>
      </c>
      <c r="H51" s="534">
        <v>0.40711325302014784</v>
      </c>
      <c r="I51" s="534">
        <v>0.38712962375527743</v>
      </c>
      <c r="J51" s="534">
        <v>0.42040273668849493</v>
      </c>
      <c r="K51" s="534">
        <v>0.3810779608837378</v>
      </c>
      <c r="L51" s="534">
        <v>0.38781548280640815</v>
      </c>
      <c r="M51" s="534">
        <v>0.54815939117645329</v>
      </c>
      <c r="N51" s="534">
        <v>0.32508893692565644</v>
      </c>
      <c r="O51" s="534">
        <v>0.24908998007523697</v>
      </c>
      <c r="P51" s="534">
        <v>0.4957350523535406</v>
      </c>
      <c r="Q51" s="534">
        <v>0.46193413866381833</v>
      </c>
      <c r="R51" s="534">
        <v>0.45133716564117754</v>
      </c>
      <c r="S51" s="534">
        <v>0.39255948850990424</v>
      </c>
      <c r="T51" s="534">
        <v>0.37829740155409136</v>
      </c>
      <c r="U51" s="534">
        <v>0.38157954997151322</v>
      </c>
      <c r="V51" s="534">
        <v>0.23247157780339447</v>
      </c>
      <c r="W51" s="534">
        <v>0.28508799433321946</v>
      </c>
      <c r="X51" s="534">
        <v>0.50105904438230897</v>
      </c>
      <c r="Y51" s="534">
        <v>0.53436356472084157</v>
      </c>
      <c r="Z51" s="534">
        <v>0.40479645065072478</v>
      </c>
      <c r="AA51" s="534">
        <v>0.61069729484989677</v>
      </c>
      <c r="AB51" s="534">
        <v>0.72857595077478199</v>
      </c>
      <c r="AC51" s="534">
        <v>0.74784825096476315</v>
      </c>
      <c r="AD51" s="534">
        <v>0.74640467644699404</v>
      </c>
      <c r="AE51" s="534">
        <v>0.90832416895525325</v>
      </c>
      <c r="AF51" s="534">
        <v>0.54542941599283778</v>
      </c>
      <c r="AG51" s="534">
        <v>0.56293988969720188</v>
      </c>
      <c r="AH51" s="534">
        <v>0.77612536241348773</v>
      </c>
      <c r="AI51" s="534">
        <v>0.79775541136485939</v>
      </c>
      <c r="AJ51" s="534">
        <v>0.66376834067397872</v>
      </c>
      <c r="AK51" s="534">
        <v>0.65385967065270778</v>
      </c>
      <c r="AL51" s="534">
        <v>0.65319316473222688</v>
      </c>
      <c r="AM51" s="534">
        <v>0.54274943014915922</v>
      </c>
      <c r="AN51" s="534">
        <v>0</v>
      </c>
      <c r="AO51" s="625">
        <v>0.4471143327841845</v>
      </c>
      <c r="AP51" s="536">
        <v>0.59313007851958477</v>
      </c>
      <c r="AQ51" s="471"/>
      <c r="AR51" s="471"/>
      <c r="AS51" s="471"/>
    </row>
    <row r="52" spans="1:45" ht="15" customHeight="1" x14ac:dyDescent="0.2">
      <c r="A52" s="331" t="s">
        <v>301</v>
      </c>
      <c r="B52" s="332" t="s">
        <v>366</v>
      </c>
      <c r="C52" s="533">
        <v>1</v>
      </c>
      <c r="D52" s="534">
        <v>1</v>
      </c>
      <c r="E52" s="534">
        <v>1</v>
      </c>
      <c r="F52" s="534">
        <v>1</v>
      </c>
      <c r="G52" s="534">
        <v>1</v>
      </c>
      <c r="H52" s="534">
        <v>1</v>
      </c>
      <c r="I52" s="534">
        <v>1</v>
      </c>
      <c r="J52" s="534">
        <v>1</v>
      </c>
      <c r="K52" s="534">
        <v>1</v>
      </c>
      <c r="L52" s="534">
        <v>1</v>
      </c>
      <c r="M52" s="534">
        <v>1</v>
      </c>
      <c r="N52" s="534">
        <v>1</v>
      </c>
      <c r="O52" s="534">
        <v>1</v>
      </c>
      <c r="P52" s="534">
        <v>1</v>
      </c>
      <c r="Q52" s="534">
        <v>1</v>
      </c>
      <c r="R52" s="534">
        <v>1</v>
      </c>
      <c r="S52" s="534">
        <v>1</v>
      </c>
      <c r="T52" s="534">
        <v>1</v>
      </c>
      <c r="U52" s="534">
        <v>1</v>
      </c>
      <c r="V52" s="534">
        <v>1</v>
      </c>
      <c r="W52" s="534">
        <v>1</v>
      </c>
      <c r="X52" s="534">
        <v>1</v>
      </c>
      <c r="Y52" s="534">
        <v>1</v>
      </c>
      <c r="Z52" s="534">
        <v>1</v>
      </c>
      <c r="AA52" s="534">
        <v>1</v>
      </c>
      <c r="AB52" s="534">
        <v>1</v>
      </c>
      <c r="AC52" s="534">
        <v>1</v>
      </c>
      <c r="AD52" s="534">
        <v>1</v>
      </c>
      <c r="AE52" s="534">
        <v>1</v>
      </c>
      <c r="AF52" s="534">
        <v>1</v>
      </c>
      <c r="AG52" s="534">
        <v>1</v>
      </c>
      <c r="AH52" s="534">
        <v>1</v>
      </c>
      <c r="AI52" s="534">
        <v>1</v>
      </c>
      <c r="AJ52" s="534">
        <v>1</v>
      </c>
      <c r="AK52" s="534">
        <v>1</v>
      </c>
      <c r="AL52" s="534">
        <v>1</v>
      </c>
      <c r="AM52" s="534">
        <v>1</v>
      </c>
      <c r="AN52" s="534">
        <v>1</v>
      </c>
      <c r="AO52" s="625">
        <v>1</v>
      </c>
      <c r="AP52" s="532">
        <v>1</v>
      </c>
      <c r="AQ52" s="471"/>
      <c r="AR52" s="471"/>
      <c r="AS52" s="471"/>
    </row>
  </sheetData>
  <sheetProtection sheet="1" selectLockedCells="1"/>
  <mergeCells count="1">
    <mergeCell ref="A3:B4"/>
  </mergeCells>
  <phoneticPr fontId="2"/>
  <pageMargins left="0.59055118110236227" right="0.39370078740157483" top="0.78740157480314965" bottom="0" header="0.51181102362204722" footer="0"/>
  <pageSetup paperSize="9" scale="70" orientation="landscape" r:id="rId1"/>
  <headerFooter alignWithMargins="0">
    <oddFooter>&amp;C&amp;10&amp;P／&amp;N</oddFooter>
  </headerFooter>
  <ignoredErrors>
    <ignoredError sqref="AP3 C3:F3 A44:A52 A5:A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4"/>
  <sheetViews>
    <sheetView showGridLines="0" zoomScale="90" zoomScaleNormal="9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3.2" x14ac:dyDescent="0.2"/>
  <cols>
    <col min="1" max="1" width="3.21875" style="9" customWidth="1"/>
    <col min="2" max="2" width="21.109375" style="10" customWidth="1"/>
    <col min="3" max="43" width="11.6640625" style="10" customWidth="1"/>
    <col min="44" max="44" width="6.6640625" style="10" customWidth="1"/>
    <col min="45" max="45" width="9" style="10"/>
    <col min="46" max="46" width="9.44140625" style="10" bestFit="1" customWidth="1"/>
    <col min="47" max="16384" width="9" style="10"/>
  </cols>
  <sheetData>
    <row r="1" spans="1:46" x14ac:dyDescent="0.2">
      <c r="A1" s="621" t="s">
        <v>385</v>
      </c>
      <c r="D1" s="38"/>
    </row>
    <row r="2" spans="1:46" ht="24.9" customHeight="1" x14ac:dyDescent="0.2">
      <c r="A2" s="11"/>
      <c r="B2" s="38"/>
      <c r="D2" s="265" t="s" ph="1">
        <v>182</v>
      </c>
    </row>
    <row r="3" spans="1:46" ht="13.5" customHeight="1" x14ac:dyDescent="0.2">
      <c r="A3" s="673" t="s">
        <v>184</v>
      </c>
      <c r="B3" s="674"/>
      <c r="C3" s="324" t="s">
        <v>256</v>
      </c>
      <c r="D3" s="324" t="s">
        <v>258</v>
      </c>
      <c r="E3" s="324" t="s">
        <v>260</v>
      </c>
      <c r="F3" s="324" t="s">
        <v>264</v>
      </c>
      <c r="G3" s="324">
        <v>11</v>
      </c>
      <c r="H3" s="324">
        <v>15</v>
      </c>
      <c r="I3" s="324">
        <v>16</v>
      </c>
      <c r="J3" s="324">
        <v>20</v>
      </c>
      <c r="K3" s="324">
        <v>21</v>
      </c>
      <c r="L3" s="324">
        <v>22</v>
      </c>
      <c r="M3" s="324">
        <v>25</v>
      </c>
      <c r="N3" s="324">
        <v>26</v>
      </c>
      <c r="O3" s="324">
        <v>27</v>
      </c>
      <c r="P3" s="324">
        <v>28</v>
      </c>
      <c r="Q3" s="324">
        <v>29</v>
      </c>
      <c r="R3" s="324">
        <v>30</v>
      </c>
      <c r="S3" s="324">
        <v>31</v>
      </c>
      <c r="T3" s="324">
        <v>32</v>
      </c>
      <c r="U3" s="324">
        <v>33</v>
      </c>
      <c r="V3" s="324">
        <v>34</v>
      </c>
      <c r="W3" s="324">
        <v>35</v>
      </c>
      <c r="X3" s="324">
        <v>39</v>
      </c>
      <c r="Y3" s="324">
        <v>41</v>
      </c>
      <c r="Z3" s="324">
        <v>46</v>
      </c>
      <c r="AA3" s="324">
        <v>47</v>
      </c>
      <c r="AB3" s="324">
        <v>48</v>
      </c>
      <c r="AC3" s="324">
        <v>51</v>
      </c>
      <c r="AD3" s="324">
        <v>53</v>
      </c>
      <c r="AE3" s="324">
        <v>55</v>
      </c>
      <c r="AF3" s="324">
        <v>57</v>
      </c>
      <c r="AG3" s="324">
        <v>59</v>
      </c>
      <c r="AH3" s="324">
        <v>61</v>
      </c>
      <c r="AI3" s="324">
        <v>63</v>
      </c>
      <c r="AJ3" s="324">
        <v>64</v>
      </c>
      <c r="AK3" s="324">
        <v>65</v>
      </c>
      <c r="AL3" s="324">
        <v>66</v>
      </c>
      <c r="AM3" s="324">
        <v>67</v>
      </c>
      <c r="AN3" s="324">
        <v>68</v>
      </c>
      <c r="AO3" s="324">
        <v>69</v>
      </c>
      <c r="AP3" s="334"/>
      <c r="AQ3" s="334"/>
    </row>
    <row r="4" spans="1:46" s="142" customFormat="1" ht="39.9" customHeight="1" x14ac:dyDescent="0.2">
      <c r="A4" s="675"/>
      <c r="B4" s="676"/>
      <c r="C4" s="269" t="s">
        <v>257</v>
      </c>
      <c r="D4" s="269" t="s">
        <v>259</v>
      </c>
      <c r="E4" s="269" t="s">
        <v>261</v>
      </c>
      <c r="F4" s="269" t="s">
        <v>262</v>
      </c>
      <c r="G4" s="269" t="s">
        <v>263</v>
      </c>
      <c r="H4" s="269" t="s">
        <v>265</v>
      </c>
      <c r="I4" s="269" t="s">
        <v>266</v>
      </c>
      <c r="J4" s="269" t="s">
        <v>267</v>
      </c>
      <c r="K4" s="269" t="s">
        <v>268</v>
      </c>
      <c r="L4" s="269" t="s">
        <v>356</v>
      </c>
      <c r="M4" s="269" t="s">
        <v>269</v>
      </c>
      <c r="N4" s="269" t="s">
        <v>270</v>
      </c>
      <c r="O4" s="269" t="s">
        <v>271</v>
      </c>
      <c r="P4" s="269" t="s">
        <v>272</v>
      </c>
      <c r="Q4" s="269" t="s">
        <v>357</v>
      </c>
      <c r="R4" s="269" t="s">
        <v>358</v>
      </c>
      <c r="S4" s="269" t="s">
        <v>359</v>
      </c>
      <c r="T4" s="269" t="s">
        <v>273</v>
      </c>
      <c r="U4" s="269" t="s">
        <v>274</v>
      </c>
      <c r="V4" s="269" t="s">
        <v>360</v>
      </c>
      <c r="W4" s="269" t="s">
        <v>275</v>
      </c>
      <c r="X4" s="269" t="s">
        <v>361</v>
      </c>
      <c r="Y4" s="269" t="s">
        <v>276</v>
      </c>
      <c r="Z4" s="269" t="s">
        <v>277</v>
      </c>
      <c r="AA4" s="269" t="s">
        <v>362</v>
      </c>
      <c r="AB4" s="269" t="s">
        <v>363</v>
      </c>
      <c r="AC4" s="269" t="s">
        <v>278</v>
      </c>
      <c r="AD4" s="269" t="s">
        <v>279</v>
      </c>
      <c r="AE4" s="269" t="s">
        <v>280</v>
      </c>
      <c r="AF4" s="269" t="s">
        <v>281</v>
      </c>
      <c r="AG4" s="269" t="s">
        <v>282</v>
      </c>
      <c r="AH4" s="269" t="s">
        <v>283</v>
      </c>
      <c r="AI4" s="269" t="s">
        <v>284</v>
      </c>
      <c r="AJ4" s="269" t="s">
        <v>285</v>
      </c>
      <c r="AK4" s="269" t="s">
        <v>364</v>
      </c>
      <c r="AL4" s="269" t="s">
        <v>286</v>
      </c>
      <c r="AM4" s="269" t="s">
        <v>287</v>
      </c>
      <c r="AN4" s="269" t="s">
        <v>288</v>
      </c>
      <c r="AO4" s="269" t="s">
        <v>289</v>
      </c>
      <c r="AP4" s="335" t="s">
        <v>308</v>
      </c>
      <c r="AQ4" s="335" t="s">
        <v>309</v>
      </c>
    </row>
    <row r="5" spans="1:46" ht="15" customHeight="1" x14ac:dyDescent="0.2">
      <c r="A5" s="329" t="s">
        <v>256</v>
      </c>
      <c r="B5" s="330" t="s">
        <v>257</v>
      </c>
      <c r="C5" s="530">
        <v>1.1164840372198275</v>
      </c>
      <c r="D5" s="529">
        <v>1.0189623453463294E-3</v>
      </c>
      <c r="E5" s="529">
        <v>5.8531371399017759E-4</v>
      </c>
      <c r="F5" s="529">
        <v>2.6190503442007543E-5</v>
      </c>
      <c r="G5" s="529">
        <v>0.10572635206835769</v>
      </c>
      <c r="H5" s="529">
        <v>2.206207895324272E-2</v>
      </c>
      <c r="I5" s="529">
        <v>7.1330544436340394E-4</v>
      </c>
      <c r="J5" s="529">
        <v>1.098129627741615E-3</v>
      </c>
      <c r="K5" s="529">
        <v>1.4050771151490116E-5</v>
      </c>
      <c r="L5" s="529">
        <v>9.3453418256009139E-4</v>
      </c>
      <c r="M5" s="529">
        <v>3.8559186106063368E-5</v>
      </c>
      <c r="N5" s="529">
        <v>1.4107561798753957E-5</v>
      </c>
      <c r="O5" s="529">
        <v>5.3948301399430308E-5</v>
      </c>
      <c r="P5" s="529">
        <v>1.4367543420406387E-5</v>
      </c>
      <c r="Q5" s="529">
        <v>1.8546910914449154E-5</v>
      </c>
      <c r="R5" s="529">
        <v>1.4847400576795384E-5</v>
      </c>
      <c r="S5" s="529">
        <v>2.0474386146303607E-5</v>
      </c>
      <c r="T5" s="529">
        <v>2.1439263446500637E-5</v>
      </c>
      <c r="U5" s="529">
        <v>1.7020031922413829E-5</v>
      </c>
      <c r="V5" s="529">
        <v>2.0256781212379438E-5</v>
      </c>
      <c r="W5" s="529">
        <v>1.4146666104795833E-5</v>
      </c>
      <c r="X5" s="529">
        <v>2.6191812559437392E-3</v>
      </c>
      <c r="Y5" s="529">
        <v>8.798139416729844E-4</v>
      </c>
      <c r="Z5" s="529">
        <v>2.1604464953174593E-5</v>
      </c>
      <c r="AA5" s="529">
        <v>5.5395579678617777E-5</v>
      </c>
      <c r="AB5" s="529">
        <v>1.7629833233012396E-5</v>
      </c>
      <c r="AC5" s="529">
        <v>1.308570511743283E-4</v>
      </c>
      <c r="AD5" s="529">
        <v>2.9302653082607655E-5</v>
      </c>
      <c r="AE5" s="529">
        <v>1.2980521671937052E-5</v>
      </c>
      <c r="AF5" s="529">
        <v>3.9360365207254259E-5</v>
      </c>
      <c r="AG5" s="529">
        <v>1.2650099430301428E-4</v>
      </c>
      <c r="AH5" s="529">
        <v>3.6750549168364712E-5</v>
      </c>
      <c r="AI5" s="529">
        <v>1.5240055303925647E-3</v>
      </c>
      <c r="AJ5" s="529">
        <v>2.1468446501368491E-3</v>
      </c>
      <c r="AK5" s="622">
        <v>1.5462091083670386E-3</v>
      </c>
      <c r="AL5" s="622">
        <v>3.5607877767613246E-5</v>
      </c>
      <c r="AM5" s="622">
        <v>1.4591053320016666E-2</v>
      </c>
      <c r="AN5" s="622">
        <v>1.5425325291476227E-4</v>
      </c>
      <c r="AO5" s="623">
        <v>9.2306417291409943E-5</v>
      </c>
      <c r="AP5" s="531">
        <v>1.272970326230048</v>
      </c>
      <c r="AQ5" s="531">
        <v>1.0316027242258614</v>
      </c>
      <c r="AT5" s="12"/>
    </row>
    <row r="6" spans="1:46" ht="15" customHeight="1" x14ac:dyDescent="0.2">
      <c r="A6" s="329" t="s">
        <v>258</v>
      </c>
      <c r="B6" s="330" t="s">
        <v>259</v>
      </c>
      <c r="C6" s="530">
        <v>4.040760666024517E-4</v>
      </c>
      <c r="D6" s="529">
        <v>1.1060419476481949</v>
      </c>
      <c r="E6" s="529">
        <v>5.1980824976755197E-5</v>
      </c>
      <c r="F6" s="529">
        <v>6.4867108639945524E-5</v>
      </c>
      <c r="G6" s="529">
        <v>8.3016128890267007E-4</v>
      </c>
      <c r="H6" s="529">
        <v>8.5969134849590563E-5</v>
      </c>
      <c r="I6" s="529">
        <v>7.7123867335714871E-2</v>
      </c>
      <c r="J6" s="529">
        <v>4.0055256265047811E-4</v>
      </c>
      <c r="K6" s="529">
        <v>1.664259373508994E-5</v>
      </c>
      <c r="L6" s="529">
        <v>8.5908605681499521E-5</v>
      </c>
      <c r="M6" s="529">
        <v>2.1785539040020056E-4</v>
      </c>
      <c r="N6" s="529">
        <v>2.5034270860584624E-5</v>
      </c>
      <c r="O6" s="529">
        <v>8.3134107768208075E-5</v>
      </c>
      <c r="P6" s="529">
        <v>4.7948030345748323E-5</v>
      </c>
      <c r="Q6" s="529">
        <v>3.6859580907598175E-5</v>
      </c>
      <c r="R6" s="529">
        <v>2.9006429318398031E-5</v>
      </c>
      <c r="S6" s="529">
        <v>1.1162769688598965E-4</v>
      </c>
      <c r="T6" s="529">
        <v>1.0433064855520908E-4</v>
      </c>
      <c r="U6" s="529">
        <v>7.1840847276452316E-5</v>
      </c>
      <c r="V6" s="529">
        <v>1.087171122954395E-4</v>
      </c>
      <c r="W6" s="529">
        <v>3.1368388112435319E-5</v>
      </c>
      <c r="X6" s="529">
        <v>1.2136250751672254E-3</v>
      </c>
      <c r="Y6" s="529">
        <v>4.1904658937892366E-4</v>
      </c>
      <c r="Z6" s="529">
        <v>4.3024422198425086E-5</v>
      </c>
      <c r="AA6" s="529">
        <v>6.3964268787200667E-5</v>
      </c>
      <c r="AB6" s="529">
        <v>6.2790420058284556E-5</v>
      </c>
      <c r="AC6" s="529">
        <v>1.0860591058041745E-4</v>
      </c>
      <c r="AD6" s="529">
        <v>8.6682149950464217E-5</v>
      </c>
      <c r="AE6" s="529">
        <v>1.3118293861869629E-5</v>
      </c>
      <c r="AF6" s="529">
        <v>7.4452687495218345E-5</v>
      </c>
      <c r="AG6" s="529">
        <v>2.1781410329816688E-4</v>
      </c>
      <c r="AH6" s="529">
        <v>4.9806330171810238E-5</v>
      </c>
      <c r="AI6" s="529">
        <v>1.2692635898992581E-4</v>
      </c>
      <c r="AJ6" s="529">
        <v>1.740746357199572E-4</v>
      </c>
      <c r="AK6" s="529">
        <v>2.4028026950802413E-4</v>
      </c>
      <c r="AL6" s="529">
        <v>1.0610386788771483E-4</v>
      </c>
      <c r="AM6" s="529">
        <v>1.227330011381146E-3</v>
      </c>
      <c r="AN6" s="529">
        <v>4.4623468121115636E-3</v>
      </c>
      <c r="AO6" s="624">
        <v>5.050507937079936E-5</v>
      </c>
      <c r="AP6" s="531">
        <v>1.194714192958592</v>
      </c>
      <c r="AQ6" s="531">
        <v>0.96818471784601212</v>
      </c>
      <c r="AT6" s="12"/>
    </row>
    <row r="7" spans="1:46" ht="15" customHeight="1" x14ac:dyDescent="0.2">
      <c r="A7" s="329" t="s">
        <v>260</v>
      </c>
      <c r="B7" s="330" t="s">
        <v>261</v>
      </c>
      <c r="C7" s="530">
        <v>8.1974033131148878E-4</v>
      </c>
      <c r="D7" s="529">
        <v>8.2508758657116719E-5</v>
      </c>
      <c r="E7" s="529">
        <v>1.0047822758897018</v>
      </c>
      <c r="F7" s="529">
        <v>1.9296002650852498E-6</v>
      </c>
      <c r="G7" s="529">
        <v>4.3650091313167737E-2</v>
      </c>
      <c r="H7" s="529">
        <v>4.435309131097665E-5</v>
      </c>
      <c r="I7" s="529">
        <v>2.3689276686237438E-5</v>
      </c>
      <c r="J7" s="529">
        <v>4.2298648249785178E-5</v>
      </c>
      <c r="K7" s="529">
        <v>8.4353213940054225E-7</v>
      </c>
      <c r="L7" s="529">
        <v>1.7940228556986623E-6</v>
      </c>
      <c r="M7" s="529">
        <v>6.8641805026473196E-6</v>
      </c>
      <c r="N7" s="529">
        <v>1.0757203278138624E-6</v>
      </c>
      <c r="O7" s="529">
        <v>1.2490841917943176E-6</v>
      </c>
      <c r="P7" s="529">
        <v>7.582728141038732E-7</v>
      </c>
      <c r="Q7" s="529">
        <v>9.6235267486316908E-7</v>
      </c>
      <c r="R7" s="529">
        <v>9.1215413546719975E-7</v>
      </c>
      <c r="S7" s="529">
        <v>1.1547011453339643E-6</v>
      </c>
      <c r="T7" s="529">
        <v>1.3229938043711828E-6</v>
      </c>
      <c r="U7" s="529">
        <v>1.0533920334331186E-6</v>
      </c>
      <c r="V7" s="529">
        <v>2.1032989329223975E-6</v>
      </c>
      <c r="W7" s="529">
        <v>7.0804053110359912E-7</v>
      </c>
      <c r="X7" s="529">
        <v>4.831194414792207E-4</v>
      </c>
      <c r="Y7" s="529">
        <v>2.7938290935224315E-6</v>
      </c>
      <c r="Z7" s="529">
        <v>1.303280080555418E-6</v>
      </c>
      <c r="AA7" s="529">
        <v>2.2406718964718987E-6</v>
      </c>
      <c r="AB7" s="529">
        <v>1.1960941167706053E-6</v>
      </c>
      <c r="AC7" s="529">
        <v>3.6435355856519635E-6</v>
      </c>
      <c r="AD7" s="529">
        <v>3.4752475405631946E-6</v>
      </c>
      <c r="AE7" s="529">
        <v>7.365328253271539E-7</v>
      </c>
      <c r="AF7" s="529">
        <v>3.7410698848273234E-6</v>
      </c>
      <c r="AG7" s="529">
        <v>2.2491505352352272E-5</v>
      </c>
      <c r="AH7" s="529">
        <v>4.7989992693960327E-6</v>
      </c>
      <c r="AI7" s="529">
        <v>5.6538395129594035E-5</v>
      </c>
      <c r="AJ7" s="529">
        <v>4.3035580580267306E-4</v>
      </c>
      <c r="AK7" s="529">
        <v>1.8724519350638266E-5</v>
      </c>
      <c r="AL7" s="529">
        <v>3.9771814007310217E-6</v>
      </c>
      <c r="AM7" s="529">
        <v>3.0821109976065168E-3</v>
      </c>
      <c r="AN7" s="529">
        <v>1.64654656577517E-5</v>
      </c>
      <c r="AO7" s="624">
        <v>2.4782928158277931E-5</v>
      </c>
      <c r="AP7" s="531">
        <v>1.0536301841556703</v>
      </c>
      <c r="AQ7" s="531">
        <v>0.85385161453100422</v>
      </c>
      <c r="AT7" s="12"/>
    </row>
    <row r="8" spans="1:46" ht="15" customHeight="1" x14ac:dyDescent="0.2">
      <c r="A8" s="329" t="s">
        <v>264</v>
      </c>
      <c r="B8" s="330" t="s">
        <v>262</v>
      </c>
      <c r="C8" s="530">
        <v>2.545044581443964E-4</v>
      </c>
      <c r="D8" s="529">
        <v>1.3996031106840929E-4</v>
      </c>
      <c r="E8" s="529">
        <v>8.0080403567228374E-5</v>
      </c>
      <c r="F8" s="529">
        <v>1.0006352538262862</v>
      </c>
      <c r="G8" s="529">
        <v>3.3061236984137268E-4</v>
      </c>
      <c r="H8" s="529">
        <v>4.536649065337992E-4</v>
      </c>
      <c r="I8" s="529">
        <v>8.6953863433134526E-4</v>
      </c>
      <c r="J8" s="529">
        <v>1.872003480444898E-3</v>
      </c>
      <c r="K8" s="529">
        <v>6.62722747905156E-3</v>
      </c>
      <c r="L8" s="529">
        <v>5.671229696303441E-4</v>
      </c>
      <c r="M8" s="529">
        <v>6.7315503490863998E-3</v>
      </c>
      <c r="N8" s="529">
        <v>1.4484619075251506E-3</v>
      </c>
      <c r="O8" s="529">
        <v>5.5159845777443071E-4</v>
      </c>
      <c r="P8" s="529">
        <v>5.7420696698801804E-4</v>
      </c>
      <c r="Q8" s="529">
        <v>2.6773291856726068E-4</v>
      </c>
      <c r="R8" s="529">
        <v>2.5597679060767188E-4</v>
      </c>
      <c r="S8" s="529">
        <v>1.9862120338366048E-4</v>
      </c>
      <c r="T8" s="529">
        <v>6.0242516324405485E-4</v>
      </c>
      <c r="U8" s="529">
        <v>1.9986605550584516E-4</v>
      </c>
      <c r="V8" s="529">
        <v>9.9892179309783952E-5</v>
      </c>
      <c r="W8" s="529">
        <v>3.1678881383520282E-4</v>
      </c>
      <c r="X8" s="529">
        <v>4.3341436077235835E-4</v>
      </c>
      <c r="Y8" s="529">
        <v>1.2006144501522824E-3</v>
      </c>
      <c r="Z8" s="529">
        <v>3.0945412359560269E-2</v>
      </c>
      <c r="AA8" s="529">
        <v>7.9165339445843924E-4</v>
      </c>
      <c r="AB8" s="529">
        <v>1.279800651635715E-3</v>
      </c>
      <c r="AC8" s="529">
        <v>4.4784068828795709E-4</v>
      </c>
      <c r="AD8" s="529">
        <v>1.1514885177973969E-4</v>
      </c>
      <c r="AE8" s="529">
        <v>5.9462532453592746E-5</v>
      </c>
      <c r="AF8" s="529">
        <v>1.7590687623815929E-4</v>
      </c>
      <c r="AG8" s="529">
        <v>1.9571838250622751E-4</v>
      </c>
      <c r="AH8" s="529">
        <v>2.3579627660909419E-4</v>
      </c>
      <c r="AI8" s="529">
        <v>3.8994313664200003E-4</v>
      </c>
      <c r="AJ8" s="529">
        <v>2.3738464201605982E-4</v>
      </c>
      <c r="AK8" s="529">
        <v>1.0926683501242104E-4</v>
      </c>
      <c r="AL8" s="529">
        <v>1.3808215520652099E-4</v>
      </c>
      <c r="AM8" s="529">
        <v>5.7031804721549345E-4</v>
      </c>
      <c r="AN8" s="529">
        <v>1.3646774988866739E-4</v>
      </c>
      <c r="AO8" s="624">
        <v>2.2711348713688075E-4</v>
      </c>
      <c r="AP8" s="531">
        <v>1.0607664345222991</v>
      </c>
      <c r="AQ8" s="531">
        <v>0.85963476215611367</v>
      </c>
      <c r="AT8" s="12"/>
    </row>
    <row r="9" spans="1:46" ht="15" customHeight="1" x14ac:dyDescent="0.2">
      <c r="A9" s="329">
        <v>11</v>
      </c>
      <c r="B9" s="330" t="s">
        <v>263</v>
      </c>
      <c r="C9" s="530">
        <v>1.9289824715553554E-2</v>
      </c>
      <c r="D9" s="529">
        <v>1.9306123186272673E-3</v>
      </c>
      <c r="E9" s="529">
        <v>5.2316297477001394E-3</v>
      </c>
      <c r="F9" s="529">
        <v>1.0563417984204352E-5</v>
      </c>
      <c r="G9" s="529">
        <v>1.02799491409271</v>
      </c>
      <c r="H9" s="529">
        <v>1.0065444568963986E-3</v>
      </c>
      <c r="I9" s="529">
        <v>5.3541801743285785E-4</v>
      </c>
      <c r="J9" s="529">
        <v>6.1470962144054937E-4</v>
      </c>
      <c r="K9" s="529">
        <v>6.246935137123927E-6</v>
      </c>
      <c r="L9" s="529">
        <v>2.7639803787760093E-5</v>
      </c>
      <c r="M9" s="529">
        <v>1.4515317708083258E-4</v>
      </c>
      <c r="N9" s="529">
        <v>5.0649133029526916E-6</v>
      </c>
      <c r="O9" s="529">
        <v>6.5304084182447189E-6</v>
      </c>
      <c r="P9" s="529">
        <v>5.10784573285072E-6</v>
      </c>
      <c r="Q9" s="529">
        <v>6.2874783297590296E-6</v>
      </c>
      <c r="R9" s="529">
        <v>5.2772186205935061E-6</v>
      </c>
      <c r="S9" s="529">
        <v>6.3713639042244943E-6</v>
      </c>
      <c r="T9" s="529">
        <v>1.0761983898840872E-5</v>
      </c>
      <c r="U9" s="529">
        <v>6.7568337540383991E-6</v>
      </c>
      <c r="V9" s="529">
        <v>1.1407977677439697E-5</v>
      </c>
      <c r="W9" s="529">
        <v>4.5434143280021488E-6</v>
      </c>
      <c r="X9" s="529">
        <v>5.1054243508511996E-4</v>
      </c>
      <c r="Y9" s="529">
        <v>4.0006583898974137E-5</v>
      </c>
      <c r="Z9" s="529">
        <v>6.4007464559889694E-6</v>
      </c>
      <c r="AA9" s="529">
        <v>1.4191196683514731E-5</v>
      </c>
      <c r="AB9" s="529">
        <v>6.2919333642415096E-6</v>
      </c>
      <c r="AC9" s="529">
        <v>3.5562372941965561E-5</v>
      </c>
      <c r="AD9" s="529">
        <v>1.349939097518059E-5</v>
      </c>
      <c r="AE9" s="529">
        <v>4.5321896861951662E-6</v>
      </c>
      <c r="AF9" s="529">
        <v>2.4682980426213599E-5</v>
      </c>
      <c r="AG9" s="529">
        <v>1.3702654348095333E-4</v>
      </c>
      <c r="AH9" s="529">
        <v>4.0084740008456596E-5</v>
      </c>
      <c r="AI9" s="529">
        <v>7.0785821887336909E-4</v>
      </c>
      <c r="AJ9" s="529">
        <v>1.612235206405812E-3</v>
      </c>
      <c r="AK9" s="529">
        <v>2.5797950828638567E-4</v>
      </c>
      <c r="AL9" s="529">
        <v>2.1559042026194616E-5</v>
      </c>
      <c r="AM9" s="529">
        <v>1.9998465515125161E-2</v>
      </c>
      <c r="AN9" s="529">
        <v>5.183367357307447E-5</v>
      </c>
      <c r="AO9" s="624">
        <v>4.6119097744240538E-4</v>
      </c>
      <c r="AP9" s="531">
        <v>1.0808053089970573</v>
      </c>
      <c r="AQ9" s="531">
        <v>0.87587407038869591</v>
      </c>
      <c r="AT9" s="12"/>
    </row>
    <row r="10" spans="1:46" ht="15" customHeight="1" x14ac:dyDescent="0.2">
      <c r="A10" s="329">
        <v>15</v>
      </c>
      <c r="B10" s="330" t="s">
        <v>265</v>
      </c>
      <c r="C10" s="530">
        <v>1.8905439024344728E-4</v>
      </c>
      <c r="D10" s="529">
        <v>5.2465034652673478E-5</v>
      </c>
      <c r="E10" s="529">
        <v>9.6816246059186234E-4</v>
      </c>
      <c r="F10" s="529">
        <v>1.7606838117474057E-4</v>
      </c>
      <c r="G10" s="529">
        <v>1.1412725177938312E-4</v>
      </c>
      <c r="H10" s="529">
        <v>1.0087744328816364</v>
      </c>
      <c r="I10" s="529">
        <v>1.1057139204712147E-4</v>
      </c>
      <c r="J10" s="529">
        <v>1.6436435434292931E-4</v>
      </c>
      <c r="K10" s="529">
        <v>2.2679888649080572E-5</v>
      </c>
      <c r="L10" s="529">
        <v>9.5167270304344627E-5</v>
      </c>
      <c r="M10" s="529">
        <v>8.8875682868572566E-5</v>
      </c>
      <c r="N10" s="529">
        <v>3.1025614873524501E-5</v>
      </c>
      <c r="O10" s="529">
        <v>1.0031520329263283E-4</v>
      </c>
      <c r="P10" s="529">
        <v>6.3499382050115702E-5</v>
      </c>
      <c r="Q10" s="529">
        <v>6.4135528086151558E-5</v>
      </c>
      <c r="R10" s="529">
        <v>4.3210294302451063E-5</v>
      </c>
      <c r="S10" s="529">
        <v>6.1522663535814074E-5</v>
      </c>
      <c r="T10" s="529">
        <v>1.4227073823588608E-4</v>
      </c>
      <c r="U10" s="529">
        <v>7.8462367661858595E-5</v>
      </c>
      <c r="V10" s="529">
        <v>2.6768771459409553E-5</v>
      </c>
      <c r="W10" s="529">
        <v>6.3492191252036378E-5</v>
      </c>
      <c r="X10" s="529">
        <v>1.2698652057514361E-4</v>
      </c>
      <c r="Y10" s="529">
        <v>1.1745907379219988E-4</v>
      </c>
      <c r="Z10" s="529">
        <v>2.172515897429411E-5</v>
      </c>
      <c r="AA10" s="529">
        <v>6.1588167885819579E-5</v>
      </c>
      <c r="AB10" s="529">
        <v>8.5451020649883041E-5</v>
      </c>
      <c r="AC10" s="529">
        <v>1.7753059472282686E-4</v>
      </c>
      <c r="AD10" s="529">
        <v>6.8350379918969719E-5</v>
      </c>
      <c r="AE10" s="529">
        <v>6.0799523972328259E-6</v>
      </c>
      <c r="AF10" s="529">
        <v>8.0150698057291519E-5</v>
      </c>
      <c r="AG10" s="529">
        <v>4.7676439292833069E-5</v>
      </c>
      <c r="AH10" s="529">
        <v>1.6791746068400924E-4</v>
      </c>
      <c r="AI10" s="529">
        <v>3.3679347635430798E-5</v>
      </c>
      <c r="AJ10" s="529">
        <v>1.3553462889197336E-4</v>
      </c>
      <c r="AK10" s="529">
        <v>9.1554866198021183E-4</v>
      </c>
      <c r="AL10" s="529">
        <v>9.1678619005629007E-5</v>
      </c>
      <c r="AM10" s="529">
        <v>1.6749554887650472E-4</v>
      </c>
      <c r="AN10" s="529">
        <v>7.699287244129964E-4</v>
      </c>
      <c r="AO10" s="624">
        <v>7.7747483583976288E-5</v>
      </c>
      <c r="AP10" s="531">
        <v>1.0145832002243782</v>
      </c>
      <c r="AQ10" s="531">
        <v>0.82220831997313493</v>
      </c>
      <c r="AT10" s="12"/>
    </row>
    <row r="11" spans="1:46" ht="15" customHeight="1" x14ac:dyDescent="0.2">
      <c r="A11" s="329">
        <v>16</v>
      </c>
      <c r="B11" s="330" t="s">
        <v>266</v>
      </c>
      <c r="C11" s="530">
        <v>3.6998788658833826E-3</v>
      </c>
      <c r="D11" s="529">
        <v>1.0808268375597768E-3</v>
      </c>
      <c r="E11" s="529">
        <v>5.0063846736488667E-4</v>
      </c>
      <c r="F11" s="529">
        <v>6.646094737513058E-4</v>
      </c>
      <c r="G11" s="529">
        <v>3.1384966188270852E-3</v>
      </c>
      <c r="H11" s="529">
        <v>1.1006993788764336E-3</v>
      </c>
      <c r="I11" s="529">
        <v>1.0386000759744145</v>
      </c>
      <c r="J11" s="529">
        <v>3.9508130973349223E-3</v>
      </c>
      <c r="K11" s="529">
        <v>2.1453588806950332E-4</v>
      </c>
      <c r="L11" s="529">
        <v>1.138847731002681E-3</v>
      </c>
      <c r="M11" s="529">
        <v>2.9215435385929727E-3</v>
      </c>
      <c r="N11" s="529">
        <v>3.2232105922491456E-4</v>
      </c>
      <c r="O11" s="529">
        <v>1.1097951132010675E-3</v>
      </c>
      <c r="P11" s="529">
        <v>6.3821687540988005E-4</v>
      </c>
      <c r="Q11" s="529">
        <v>4.8961537941674324E-4</v>
      </c>
      <c r="R11" s="529">
        <v>3.8415231473483467E-4</v>
      </c>
      <c r="S11" s="529">
        <v>1.495443403607198E-3</v>
      </c>
      <c r="T11" s="529">
        <v>1.3944049106997603E-3</v>
      </c>
      <c r="U11" s="529">
        <v>9.6007700853118448E-4</v>
      </c>
      <c r="V11" s="529">
        <v>1.4512305194944999E-3</v>
      </c>
      <c r="W11" s="529">
        <v>4.1069973950673183E-4</v>
      </c>
      <c r="X11" s="529">
        <v>1.344047944788789E-2</v>
      </c>
      <c r="Y11" s="529">
        <v>4.8018163557705263E-3</v>
      </c>
      <c r="Z11" s="529">
        <v>5.5732944603403161E-4</v>
      </c>
      <c r="AA11" s="529">
        <v>8.2922416160422451E-4</v>
      </c>
      <c r="AB11" s="529">
        <v>8.3615882571689713E-4</v>
      </c>
      <c r="AC11" s="529">
        <v>1.4455730084443675E-3</v>
      </c>
      <c r="AD11" s="529">
        <v>1.1464770568341181E-3</v>
      </c>
      <c r="AE11" s="529">
        <v>1.6666325066608489E-4</v>
      </c>
      <c r="AF11" s="529">
        <v>9.8897295215456924E-4</v>
      </c>
      <c r="AG11" s="529">
        <v>2.8146632796607327E-3</v>
      </c>
      <c r="AH11" s="529">
        <v>6.3201270279036339E-4</v>
      </c>
      <c r="AI11" s="529">
        <v>1.1837505554131897E-3</v>
      </c>
      <c r="AJ11" s="529">
        <v>1.1883385786518523E-3</v>
      </c>
      <c r="AK11" s="529">
        <v>3.1798538265310605E-3</v>
      </c>
      <c r="AL11" s="529">
        <v>1.4068085704130834E-3</v>
      </c>
      <c r="AM11" s="529">
        <v>1.2416628543865408E-3</v>
      </c>
      <c r="AN11" s="529">
        <v>6.0002649219416129E-2</v>
      </c>
      <c r="AO11" s="624">
        <v>6.3954025076020011E-4</v>
      </c>
      <c r="AP11" s="531">
        <v>1.1621688965386394</v>
      </c>
      <c r="AQ11" s="531">
        <v>0.94181032737063364</v>
      </c>
      <c r="AT11" s="12"/>
    </row>
    <row r="12" spans="1:46" ht="15" customHeight="1" x14ac:dyDescent="0.2">
      <c r="A12" s="329">
        <v>20</v>
      </c>
      <c r="B12" s="330" t="s">
        <v>267</v>
      </c>
      <c r="C12" s="530">
        <v>2.5718535207543774E-3</v>
      </c>
      <c r="D12" s="529">
        <v>5.5510542923606872E-5</v>
      </c>
      <c r="E12" s="529">
        <v>1.5152815193094206E-4</v>
      </c>
      <c r="F12" s="529">
        <v>6.3625445004285568E-4</v>
      </c>
      <c r="G12" s="529">
        <v>6.0064445360264525E-4</v>
      </c>
      <c r="H12" s="529">
        <v>4.6510639453689667E-3</v>
      </c>
      <c r="I12" s="529">
        <v>2.3318746789895498E-3</v>
      </c>
      <c r="J12" s="529">
        <v>1.0098862075871506</v>
      </c>
      <c r="K12" s="529">
        <v>1.4391163247576635E-3</v>
      </c>
      <c r="L12" s="529">
        <v>7.4961232035932477E-3</v>
      </c>
      <c r="M12" s="529">
        <v>6.507720781172235E-4</v>
      </c>
      <c r="N12" s="529">
        <v>2.1540690429495033E-4</v>
      </c>
      <c r="O12" s="529">
        <v>8.1569690741269303E-4</v>
      </c>
      <c r="P12" s="529">
        <v>3.6777304263998562E-4</v>
      </c>
      <c r="Q12" s="529">
        <v>3.8098654930301658E-4</v>
      </c>
      <c r="R12" s="529">
        <v>1.9640498090948652E-4</v>
      </c>
      <c r="S12" s="529">
        <v>6.8135196556929831E-4</v>
      </c>
      <c r="T12" s="529">
        <v>4.4818906029072276E-4</v>
      </c>
      <c r="U12" s="529">
        <v>4.03032928280493E-4</v>
      </c>
      <c r="V12" s="529">
        <v>5.2444728786388327E-4</v>
      </c>
      <c r="W12" s="529">
        <v>5.8948951008560842E-4</v>
      </c>
      <c r="X12" s="529">
        <v>1.2916127762401801E-3</v>
      </c>
      <c r="Y12" s="529">
        <v>2.341386877122649E-4</v>
      </c>
      <c r="Z12" s="529">
        <v>5.8981097314827092E-5</v>
      </c>
      <c r="AA12" s="529">
        <v>3.9979492151837433E-4</v>
      </c>
      <c r="AB12" s="529">
        <v>5.468704477044E-4</v>
      </c>
      <c r="AC12" s="529">
        <v>2.9616227620907378E-5</v>
      </c>
      <c r="AD12" s="529">
        <v>3.3811782652766406E-5</v>
      </c>
      <c r="AE12" s="529">
        <v>7.6098969164143719E-6</v>
      </c>
      <c r="AF12" s="529">
        <v>6.221308190486441E-5</v>
      </c>
      <c r="AG12" s="529">
        <v>1.1100639203750749E-4</v>
      </c>
      <c r="AH12" s="529">
        <v>7.1225358477039174E-5</v>
      </c>
      <c r="AI12" s="529">
        <v>2.3167465147558744E-4</v>
      </c>
      <c r="AJ12" s="529">
        <v>4.5120266870958686E-3</v>
      </c>
      <c r="AK12" s="529">
        <v>1.371598690415391E-4</v>
      </c>
      <c r="AL12" s="529">
        <v>2.1301680625178786E-4</v>
      </c>
      <c r="AM12" s="529">
        <v>2.8404484358970857E-4</v>
      </c>
      <c r="AN12" s="529">
        <v>5.6535652331780818E-4</v>
      </c>
      <c r="AO12" s="624">
        <v>3.2974553330114098E-4</v>
      </c>
      <c r="AP12" s="531">
        <v>1.044213633658055</v>
      </c>
      <c r="AQ12" s="531">
        <v>0.84622053394256724</v>
      </c>
      <c r="AT12" s="12"/>
    </row>
    <row r="13" spans="1:46" ht="15" customHeight="1" x14ac:dyDescent="0.2">
      <c r="A13" s="329">
        <v>21</v>
      </c>
      <c r="B13" s="330" t="s">
        <v>268</v>
      </c>
      <c r="C13" s="530">
        <v>5.1625481968077828E-4</v>
      </c>
      <c r="D13" s="529">
        <v>5.5607817267559485E-4</v>
      </c>
      <c r="E13" s="529">
        <v>2.6746443142561236E-3</v>
      </c>
      <c r="F13" s="529">
        <v>2.2115157239186033E-3</v>
      </c>
      <c r="G13" s="529">
        <v>5.0792538161920347E-4</v>
      </c>
      <c r="H13" s="529">
        <v>3.2182266840039253E-4</v>
      </c>
      <c r="I13" s="529">
        <v>4.1148101192717431E-4</v>
      </c>
      <c r="J13" s="529">
        <v>5.3092835375182737E-4</v>
      </c>
      <c r="K13" s="529">
        <v>1.0129480762121521</v>
      </c>
      <c r="L13" s="529">
        <v>1.7481485137841766E-4</v>
      </c>
      <c r="M13" s="529">
        <v>1.1395950216382103E-3</v>
      </c>
      <c r="N13" s="529">
        <v>6.0983406144637182E-4</v>
      </c>
      <c r="O13" s="529">
        <v>2.6990880888241479E-4</v>
      </c>
      <c r="P13" s="529">
        <v>3.0607079555564445E-4</v>
      </c>
      <c r="Q13" s="529">
        <v>1.4611666154531718E-4</v>
      </c>
      <c r="R13" s="529">
        <v>1.7592689840322805E-4</v>
      </c>
      <c r="S13" s="529">
        <v>1.7645957114695469E-4</v>
      </c>
      <c r="T13" s="529">
        <v>1.7850939696646196E-4</v>
      </c>
      <c r="U13" s="529">
        <v>1.5077670452345434E-4</v>
      </c>
      <c r="V13" s="529">
        <v>1.1883751301899331E-4</v>
      </c>
      <c r="W13" s="529">
        <v>2.2421990200350618E-4</v>
      </c>
      <c r="X13" s="529">
        <v>5.2665347081449489E-4</v>
      </c>
      <c r="Y13" s="529">
        <v>9.580800848058823E-4</v>
      </c>
      <c r="Z13" s="529">
        <v>2.0720435721207449E-3</v>
      </c>
      <c r="AA13" s="529">
        <v>5.9532721621434535E-4</v>
      </c>
      <c r="AB13" s="529">
        <v>7.56722654022269E-4</v>
      </c>
      <c r="AC13" s="529">
        <v>3.0711022864881329E-4</v>
      </c>
      <c r="AD13" s="529">
        <v>1.6801558838999611E-4</v>
      </c>
      <c r="AE13" s="529">
        <v>3.8335438346515232E-5</v>
      </c>
      <c r="AF13" s="529">
        <v>5.1520110024490763E-3</v>
      </c>
      <c r="AG13" s="529">
        <v>2.070668630198844E-4</v>
      </c>
      <c r="AH13" s="529">
        <v>4.4430232936963111E-4</v>
      </c>
      <c r="AI13" s="529">
        <v>2.6688072456910192E-4</v>
      </c>
      <c r="AJ13" s="529">
        <v>1.9007707971200263E-4</v>
      </c>
      <c r="AK13" s="529">
        <v>3.1701494828858628E-4</v>
      </c>
      <c r="AL13" s="529">
        <v>2.0918764162792001E-4</v>
      </c>
      <c r="AM13" s="529">
        <v>4.4631627002620055E-4</v>
      </c>
      <c r="AN13" s="529">
        <v>2.6916521754506186E-4</v>
      </c>
      <c r="AO13" s="624">
        <v>1.2249734394080055E-3</v>
      </c>
      <c r="AP13" s="531">
        <v>1.0384990806142691</v>
      </c>
      <c r="AQ13" s="531">
        <v>0.84158951594770048</v>
      </c>
      <c r="AT13" s="12"/>
    </row>
    <row r="14" spans="1:46" ht="15" customHeight="1" x14ac:dyDescent="0.2">
      <c r="A14" s="329">
        <v>22</v>
      </c>
      <c r="B14" s="330" t="s">
        <v>356</v>
      </c>
      <c r="C14" s="530">
        <v>6.8064278914404565E-4</v>
      </c>
      <c r="D14" s="529">
        <v>7.7295603753600424E-4</v>
      </c>
      <c r="E14" s="529">
        <v>2.041735013357754E-3</v>
      </c>
      <c r="F14" s="529">
        <v>5.51902935670769E-4</v>
      </c>
      <c r="G14" s="529">
        <v>1.7955574566603598E-3</v>
      </c>
      <c r="H14" s="529">
        <v>1.177588118882927E-3</v>
      </c>
      <c r="I14" s="529">
        <v>6.5137120336792003E-4</v>
      </c>
      <c r="J14" s="529">
        <v>2.1280409981130014E-3</v>
      </c>
      <c r="K14" s="529">
        <v>1.7495473726586284E-4</v>
      </c>
      <c r="L14" s="529">
        <v>1.0218003449526287</v>
      </c>
      <c r="M14" s="529">
        <v>4.599891985534783E-4</v>
      </c>
      <c r="N14" s="529">
        <v>1.3952135978254941E-4</v>
      </c>
      <c r="O14" s="529">
        <v>1.9807316932269033E-3</v>
      </c>
      <c r="P14" s="529">
        <v>4.1695652826414549E-4</v>
      </c>
      <c r="Q14" s="529">
        <v>2.0776519612014715E-3</v>
      </c>
      <c r="R14" s="529">
        <v>2.0984373727604565E-3</v>
      </c>
      <c r="S14" s="529">
        <v>5.1225477081365076E-3</v>
      </c>
      <c r="T14" s="529">
        <v>1.3819229377077093E-3</v>
      </c>
      <c r="U14" s="529">
        <v>2.4784958206318887E-3</v>
      </c>
      <c r="V14" s="529">
        <v>1.7236375884038737E-3</v>
      </c>
      <c r="W14" s="529">
        <v>4.1592192406777039E-3</v>
      </c>
      <c r="X14" s="529">
        <v>5.006970615637543E-3</v>
      </c>
      <c r="Y14" s="529">
        <v>1.3621484895803759E-3</v>
      </c>
      <c r="Z14" s="529">
        <v>1.5473748516364142E-4</v>
      </c>
      <c r="AA14" s="529">
        <v>3.7134474277156992E-3</v>
      </c>
      <c r="AB14" s="529">
        <v>1.3197985076827021E-3</v>
      </c>
      <c r="AC14" s="529">
        <v>7.0741447336024603E-4</v>
      </c>
      <c r="AD14" s="529">
        <v>4.7565850723859532E-4</v>
      </c>
      <c r="AE14" s="529">
        <v>9.7211774686414032E-5</v>
      </c>
      <c r="AF14" s="529">
        <v>5.8452513937898418E-4</v>
      </c>
      <c r="AG14" s="529">
        <v>3.9934510205734132E-4</v>
      </c>
      <c r="AH14" s="529">
        <v>3.4105860093917216E-4</v>
      </c>
      <c r="AI14" s="529">
        <v>3.8563474353114089E-4</v>
      </c>
      <c r="AJ14" s="529">
        <v>3.2299168804638035E-4</v>
      </c>
      <c r="AK14" s="529">
        <v>8.7483858278583507E-4</v>
      </c>
      <c r="AL14" s="529">
        <v>1.7364177214323159E-3</v>
      </c>
      <c r="AM14" s="529">
        <v>4.4335412109917992E-4</v>
      </c>
      <c r="AN14" s="529">
        <v>4.5665449382881586E-3</v>
      </c>
      <c r="AO14" s="624">
        <v>5.6889943495782203E-4</v>
      </c>
      <c r="AP14" s="531">
        <v>1.0768752030055551</v>
      </c>
      <c r="AQ14" s="531">
        <v>0.87268915086324472</v>
      </c>
      <c r="AT14" s="12"/>
    </row>
    <row r="15" spans="1:46" ht="15" customHeight="1" x14ac:dyDescent="0.2">
      <c r="A15" s="329">
        <v>25</v>
      </c>
      <c r="B15" s="330" t="s">
        <v>269</v>
      </c>
      <c r="C15" s="530">
        <v>1.750589165359816E-3</v>
      </c>
      <c r="D15" s="529">
        <v>3.6806927134409607E-4</v>
      </c>
      <c r="E15" s="529">
        <v>1.3164078245951489E-4</v>
      </c>
      <c r="F15" s="529">
        <v>2.6517673942784095E-4</v>
      </c>
      <c r="G15" s="529">
        <v>1.5345783011347864E-3</v>
      </c>
      <c r="H15" s="529">
        <v>5.8832574250707189E-4</v>
      </c>
      <c r="I15" s="529">
        <v>1.2651329813128326E-3</v>
      </c>
      <c r="J15" s="529">
        <v>7.5891274166342837E-3</v>
      </c>
      <c r="K15" s="529">
        <v>6.4331818776066224E-3</v>
      </c>
      <c r="L15" s="529">
        <v>2.2869593856922467E-3</v>
      </c>
      <c r="M15" s="529">
        <v>1.06043324302145</v>
      </c>
      <c r="N15" s="529">
        <v>4.2239850134371754E-3</v>
      </c>
      <c r="O15" s="529">
        <v>2.5602788956447698E-3</v>
      </c>
      <c r="P15" s="529">
        <v>2.3769766358165707E-3</v>
      </c>
      <c r="Q15" s="529">
        <v>3.4675630270135102E-3</v>
      </c>
      <c r="R15" s="529">
        <v>2.499712753029887E-3</v>
      </c>
      <c r="S15" s="529">
        <v>2.3716660516898812E-3</v>
      </c>
      <c r="T15" s="529">
        <v>2.7792837547414486E-2</v>
      </c>
      <c r="U15" s="529">
        <v>3.7957506550962074E-3</v>
      </c>
      <c r="V15" s="529">
        <v>2.104279240103848E-3</v>
      </c>
      <c r="W15" s="529">
        <v>1.4012655193741093E-3</v>
      </c>
      <c r="X15" s="529">
        <v>2.0844775694584716E-3</v>
      </c>
      <c r="Y15" s="529">
        <v>3.2448227565177241E-2</v>
      </c>
      <c r="Z15" s="529">
        <v>4.5788221167343887E-4</v>
      </c>
      <c r="AA15" s="529">
        <v>3.5626192381044953E-3</v>
      </c>
      <c r="AB15" s="529">
        <v>4.7117403282481024E-4</v>
      </c>
      <c r="AC15" s="529">
        <v>3.1285851981859144E-4</v>
      </c>
      <c r="AD15" s="529">
        <v>1.8655689418031036E-4</v>
      </c>
      <c r="AE15" s="529">
        <v>3.1096997537359772E-4</v>
      </c>
      <c r="AF15" s="529">
        <v>3.497828710437157E-4</v>
      </c>
      <c r="AG15" s="529">
        <v>3.4310995737121889E-4</v>
      </c>
      <c r="AH15" s="529">
        <v>5.0703893060759404E-4</v>
      </c>
      <c r="AI15" s="529">
        <v>1.5287267886979893E-3</v>
      </c>
      <c r="AJ15" s="529">
        <v>6.8397207763924207E-4</v>
      </c>
      <c r="AK15" s="529">
        <v>4.2225980494830839E-4</v>
      </c>
      <c r="AL15" s="529">
        <v>9.9545371716108061E-4</v>
      </c>
      <c r="AM15" s="529">
        <v>1.0546120358160428E-3</v>
      </c>
      <c r="AN15" s="529">
        <v>3.2118417859484994E-3</v>
      </c>
      <c r="AO15" s="624">
        <v>2.9907174955667165E-3</v>
      </c>
      <c r="AP15" s="531">
        <v>1.1871626214949613</v>
      </c>
      <c r="AQ15" s="531">
        <v>0.96206499805871848</v>
      </c>
      <c r="AT15" s="12"/>
    </row>
    <row r="16" spans="1:46" ht="15" customHeight="1" x14ac:dyDescent="0.2">
      <c r="A16" s="329">
        <v>26</v>
      </c>
      <c r="B16" s="330" t="s">
        <v>270</v>
      </c>
      <c r="C16" s="530">
        <v>6.0832809818398324E-5</v>
      </c>
      <c r="D16" s="529">
        <v>3.6181497178330675E-5</v>
      </c>
      <c r="E16" s="529">
        <v>3.292108146268919E-4</v>
      </c>
      <c r="F16" s="529">
        <v>5.9546010122887958E-4</v>
      </c>
      <c r="G16" s="529">
        <v>1.0867312989223923E-4</v>
      </c>
      <c r="H16" s="529">
        <v>8.7669307536056697E-5</v>
      </c>
      <c r="I16" s="529">
        <v>4.0799104181134363E-4</v>
      </c>
      <c r="J16" s="529">
        <v>1.704716367967916E-4</v>
      </c>
      <c r="K16" s="529">
        <v>6.0526614029121002E-5</v>
      </c>
      <c r="L16" s="529">
        <v>5.2019414951541825E-4</v>
      </c>
      <c r="M16" s="529">
        <v>2.328607756922355E-3</v>
      </c>
      <c r="N16" s="529">
        <v>1.1170106543891738</v>
      </c>
      <c r="O16" s="529">
        <v>7.7452391172041374E-4</v>
      </c>
      <c r="P16" s="529">
        <v>5.0033051346289978E-2</v>
      </c>
      <c r="Q16" s="529">
        <v>1.8029851847068911E-2</v>
      </c>
      <c r="R16" s="529">
        <v>2.4305506410065389E-2</v>
      </c>
      <c r="S16" s="529">
        <v>6.2853435291013761E-3</v>
      </c>
      <c r="T16" s="529">
        <v>3.2510803771491448E-3</v>
      </c>
      <c r="U16" s="529">
        <v>9.5977896591859044E-3</v>
      </c>
      <c r="V16" s="529">
        <v>2.5800067926591568E-3</v>
      </c>
      <c r="W16" s="529">
        <v>1.6022523340719429E-2</v>
      </c>
      <c r="X16" s="529">
        <v>6.5588567084546342E-4</v>
      </c>
      <c r="Y16" s="529">
        <v>6.0581830201562837E-3</v>
      </c>
      <c r="Z16" s="529">
        <v>1.1483321737194811E-4</v>
      </c>
      <c r="AA16" s="529">
        <v>2.4122309259305973E-4</v>
      </c>
      <c r="AB16" s="529">
        <v>4.9505725331288332E-5</v>
      </c>
      <c r="AC16" s="529">
        <v>7.7165291526315401E-5</v>
      </c>
      <c r="AD16" s="529">
        <v>5.4562942124548464E-5</v>
      </c>
      <c r="AE16" s="529">
        <v>5.5560392288709854E-5</v>
      </c>
      <c r="AF16" s="529">
        <v>1.931839388409824E-4</v>
      </c>
      <c r="AG16" s="529">
        <v>9.0500332886195257E-5</v>
      </c>
      <c r="AH16" s="529">
        <v>1.2612793234480354E-4</v>
      </c>
      <c r="AI16" s="529">
        <v>5.2294517920244131E-5</v>
      </c>
      <c r="AJ16" s="529">
        <v>4.4861562465429724E-5</v>
      </c>
      <c r="AK16" s="529">
        <v>7.0833000412825648E-5</v>
      </c>
      <c r="AL16" s="529">
        <v>4.5956904471790018E-4</v>
      </c>
      <c r="AM16" s="529">
        <v>7.0359266944464223E-5</v>
      </c>
      <c r="AN16" s="529">
        <v>1.0299092748629245E-4</v>
      </c>
      <c r="AO16" s="624">
        <v>1.3063989266615705E-3</v>
      </c>
      <c r="AP16" s="531">
        <v>1.2624201892654077</v>
      </c>
      <c r="AQ16" s="531">
        <v>1.0230529962318784</v>
      </c>
      <c r="AT16" s="12"/>
    </row>
    <row r="17" spans="1:46" ht="15" customHeight="1" x14ac:dyDescent="0.2">
      <c r="A17" s="329">
        <v>27</v>
      </c>
      <c r="B17" s="330" t="s">
        <v>271</v>
      </c>
      <c r="C17" s="530">
        <v>3.5206261484758008E-5</v>
      </c>
      <c r="D17" s="529">
        <v>1.6365436825968897E-5</v>
      </c>
      <c r="E17" s="529">
        <v>1.5748552309730485E-4</v>
      </c>
      <c r="F17" s="529">
        <v>1.300458151422928E-4</v>
      </c>
      <c r="G17" s="529">
        <v>4.4475792442816796E-4</v>
      </c>
      <c r="H17" s="529">
        <v>3.3718774890516626E-5</v>
      </c>
      <c r="I17" s="529">
        <v>1.4618692721539583E-4</v>
      </c>
      <c r="J17" s="529">
        <v>1.6606989719212442E-3</v>
      </c>
      <c r="K17" s="529">
        <v>2.722099490795449E-5</v>
      </c>
      <c r="L17" s="529">
        <v>5.2998842239869426E-4</v>
      </c>
      <c r="M17" s="529">
        <v>5.1937295016714151E-4</v>
      </c>
      <c r="N17" s="529">
        <v>2.4511967230919402E-3</v>
      </c>
      <c r="O17" s="529">
        <v>1.1078421106368583</v>
      </c>
      <c r="P17" s="529">
        <v>1.4009339805739649E-2</v>
      </c>
      <c r="Q17" s="529">
        <v>9.6812352935315097E-3</v>
      </c>
      <c r="R17" s="529">
        <v>4.2049518672708621E-3</v>
      </c>
      <c r="S17" s="529">
        <v>1.0574269131484343E-2</v>
      </c>
      <c r="T17" s="529">
        <v>1.4646779918884965E-2</v>
      </c>
      <c r="U17" s="529">
        <v>1.1364324949717427E-2</v>
      </c>
      <c r="V17" s="529">
        <v>7.9621062564773186E-3</v>
      </c>
      <c r="W17" s="529">
        <v>7.7917737287898237E-3</v>
      </c>
      <c r="X17" s="529">
        <v>1.6900315006966968E-3</v>
      </c>
      <c r="Y17" s="529">
        <v>2.3675469422737294E-3</v>
      </c>
      <c r="Z17" s="529">
        <v>1.1427775937623815E-4</v>
      </c>
      <c r="AA17" s="529">
        <v>1.6780950803956627E-4</v>
      </c>
      <c r="AB17" s="529">
        <v>3.0992217218227371E-5</v>
      </c>
      <c r="AC17" s="529">
        <v>4.1472776695686796E-5</v>
      </c>
      <c r="AD17" s="529">
        <v>3.7370862453976599E-5</v>
      </c>
      <c r="AE17" s="529">
        <v>2.3377910897357319E-5</v>
      </c>
      <c r="AF17" s="529">
        <v>7.0847443997070685E-5</v>
      </c>
      <c r="AG17" s="529">
        <v>8.1314977418795749E-5</v>
      </c>
      <c r="AH17" s="529">
        <v>7.9148085743191893E-5</v>
      </c>
      <c r="AI17" s="529">
        <v>4.5693644979673875E-5</v>
      </c>
      <c r="AJ17" s="529">
        <v>2.6192319707713532E-4</v>
      </c>
      <c r="AK17" s="529">
        <v>8.9947128137772851E-5</v>
      </c>
      <c r="AL17" s="529">
        <v>3.0502321531902143E-4</v>
      </c>
      <c r="AM17" s="529">
        <v>1.1407422735766378E-4</v>
      </c>
      <c r="AN17" s="529">
        <v>3.2806538513463588E-4</v>
      </c>
      <c r="AO17" s="624">
        <v>8.0978536192569909E-4</v>
      </c>
      <c r="AP17" s="531">
        <v>1.200887838459068</v>
      </c>
      <c r="AQ17" s="531">
        <v>0.97318777988560978</v>
      </c>
      <c r="AT17" s="12"/>
    </row>
    <row r="18" spans="1:46" ht="15" customHeight="1" x14ac:dyDescent="0.2">
      <c r="A18" s="329">
        <v>28</v>
      </c>
      <c r="B18" s="330" t="s">
        <v>272</v>
      </c>
      <c r="C18" s="530">
        <v>4.2176389721772809E-4</v>
      </c>
      <c r="D18" s="529">
        <v>2.1800357500908324E-4</v>
      </c>
      <c r="E18" s="529">
        <v>3.1983875823993863E-4</v>
      </c>
      <c r="F18" s="529">
        <v>4.3236948161771436E-3</v>
      </c>
      <c r="G18" s="529">
        <v>1.374188546508396E-3</v>
      </c>
      <c r="H18" s="529">
        <v>4.5932664939741933E-4</v>
      </c>
      <c r="I18" s="529">
        <v>8.341865009368211E-4</v>
      </c>
      <c r="J18" s="529">
        <v>2.0519897787283068E-3</v>
      </c>
      <c r="K18" s="529">
        <v>1.5312316998891706E-4</v>
      </c>
      <c r="L18" s="529">
        <v>8.3421366917683828E-4</v>
      </c>
      <c r="M18" s="529">
        <v>1.7816428574990387E-3</v>
      </c>
      <c r="N18" s="529">
        <v>9.0864566419619807E-4</v>
      </c>
      <c r="O18" s="529">
        <v>9.2021793602250568E-4</v>
      </c>
      <c r="P18" s="529">
        <v>1.012840882526749</v>
      </c>
      <c r="Q18" s="529">
        <v>5.3974579786349635E-3</v>
      </c>
      <c r="R18" s="529">
        <v>6.8183512310519469E-3</v>
      </c>
      <c r="S18" s="529">
        <v>8.7863865766744133E-3</v>
      </c>
      <c r="T18" s="529">
        <v>5.5190250459172261E-3</v>
      </c>
      <c r="U18" s="529">
        <v>5.8104194567557459E-3</v>
      </c>
      <c r="V18" s="529">
        <v>1.6989889826384489E-3</v>
      </c>
      <c r="W18" s="529">
        <v>3.1347511658213786E-3</v>
      </c>
      <c r="X18" s="529">
        <v>2.002714660360437E-3</v>
      </c>
      <c r="Y18" s="529">
        <v>1.5872028067039665E-2</v>
      </c>
      <c r="Z18" s="529">
        <v>4.1499823624880391E-4</v>
      </c>
      <c r="AA18" s="529">
        <v>6.4461738933153489E-4</v>
      </c>
      <c r="AB18" s="529">
        <v>1.3209549596165105E-4</v>
      </c>
      <c r="AC18" s="529">
        <v>6.2332201348202652E-4</v>
      </c>
      <c r="AD18" s="529">
        <v>1.1891334173972801E-4</v>
      </c>
      <c r="AE18" s="529">
        <v>1.979116374572482E-4</v>
      </c>
      <c r="AF18" s="529">
        <v>4.3897681002674684E-4</v>
      </c>
      <c r="AG18" s="529">
        <v>2.6688124564835784E-4</v>
      </c>
      <c r="AH18" s="529">
        <v>7.1186677890783734E-4</v>
      </c>
      <c r="AI18" s="529">
        <v>1.3610408226057092E-4</v>
      </c>
      <c r="AJ18" s="529">
        <v>1.6948306769340953E-4</v>
      </c>
      <c r="AK18" s="529">
        <v>5.693912676250425E-4</v>
      </c>
      <c r="AL18" s="529">
        <v>4.1295717394088376E-4</v>
      </c>
      <c r="AM18" s="529">
        <v>6.0572978831990637E-4</v>
      </c>
      <c r="AN18" s="529">
        <v>3.0811730720702398E-4</v>
      </c>
      <c r="AO18" s="624">
        <v>1.4071074127761773E-3</v>
      </c>
      <c r="AP18" s="531">
        <v>1.0896403145593683</v>
      </c>
      <c r="AQ18" s="531">
        <v>0.88303387263925015</v>
      </c>
      <c r="AT18" s="12"/>
    </row>
    <row r="19" spans="1:46" ht="15" customHeight="1" x14ac:dyDescent="0.2">
      <c r="A19" s="329">
        <v>29</v>
      </c>
      <c r="B19" s="330" t="s">
        <v>357</v>
      </c>
      <c r="C19" s="530">
        <v>4.1854431912844292E-5</v>
      </c>
      <c r="D19" s="529">
        <v>3.8873380582576804E-5</v>
      </c>
      <c r="E19" s="529">
        <v>5.8901053726768969E-5</v>
      </c>
      <c r="F19" s="529">
        <v>5.7128375895711201E-4</v>
      </c>
      <c r="G19" s="529">
        <v>4.4338830037212656E-5</v>
      </c>
      <c r="H19" s="529">
        <v>3.3827971904585247E-5</v>
      </c>
      <c r="I19" s="529">
        <v>1.5114164415994138E-4</v>
      </c>
      <c r="J19" s="529">
        <v>8.2867234746060296E-5</v>
      </c>
      <c r="K19" s="529">
        <v>5.2439794141365512E-5</v>
      </c>
      <c r="L19" s="529">
        <v>1.2459514073420976E-4</v>
      </c>
      <c r="M19" s="529">
        <v>1.8782568891540722E-4</v>
      </c>
      <c r="N19" s="529">
        <v>1.3065266908173745E-4</v>
      </c>
      <c r="O19" s="529">
        <v>3.4048037570671966E-5</v>
      </c>
      <c r="P19" s="529">
        <v>1.4555425867385192E-4</v>
      </c>
      <c r="Q19" s="529">
        <v>1.0256425106549343</v>
      </c>
      <c r="R19" s="529">
        <v>8.1088463899905514E-3</v>
      </c>
      <c r="S19" s="529">
        <v>3.0470406734386416E-3</v>
      </c>
      <c r="T19" s="529">
        <v>5.2880438764867359E-4</v>
      </c>
      <c r="U19" s="529">
        <v>1.485990982711963E-3</v>
      </c>
      <c r="V19" s="529">
        <v>6.4111092831695778E-5</v>
      </c>
      <c r="W19" s="529">
        <v>2.3783409889655176E-3</v>
      </c>
      <c r="X19" s="529">
        <v>6.9847917620379676E-5</v>
      </c>
      <c r="Y19" s="529">
        <v>1.113405151998467E-3</v>
      </c>
      <c r="Z19" s="529">
        <v>9.8051933912337357E-5</v>
      </c>
      <c r="AA19" s="529">
        <v>1.7242082321738269E-3</v>
      </c>
      <c r="AB19" s="529">
        <v>7.4862443742511204E-5</v>
      </c>
      <c r="AC19" s="529">
        <v>8.2755323115130046E-5</v>
      </c>
      <c r="AD19" s="529">
        <v>1.0159436184159142E-4</v>
      </c>
      <c r="AE19" s="529">
        <v>2.5658732231421906E-5</v>
      </c>
      <c r="AF19" s="529">
        <v>1.6799286012624223E-4</v>
      </c>
      <c r="AG19" s="529">
        <v>1.3424404867477322E-4</v>
      </c>
      <c r="AH19" s="529">
        <v>1.1756770651040639E-4</v>
      </c>
      <c r="AI19" s="529">
        <v>7.1444767584499219E-5</v>
      </c>
      <c r="AJ19" s="529">
        <v>5.3090073701574488E-5</v>
      </c>
      <c r="AK19" s="529">
        <v>7.2496158080393466E-5</v>
      </c>
      <c r="AL19" s="529">
        <v>1.4245340335473067E-3</v>
      </c>
      <c r="AM19" s="529">
        <v>5.780511145021547E-5</v>
      </c>
      <c r="AN19" s="529">
        <v>3.6379517397907977E-5</v>
      </c>
      <c r="AO19" s="624">
        <v>8.148461258710567E-5</v>
      </c>
      <c r="AP19" s="531">
        <v>1.0484612720519615</v>
      </c>
      <c r="AQ19" s="531">
        <v>0.84966277862682271</v>
      </c>
      <c r="AT19" s="12"/>
    </row>
    <row r="20" spans="1:46" ht="15" customHeight="1" x14ac:dyDescent="0.2">
      <c r="A20" s="329">
        <v>30</v>
      </c>
      <c r="B20" s="330" t="s">
        <v>358</v>
      </c>
      <c r="C20" s="530">
        <v>8.300800025404398E-5</v>
      </c>
      <c r="D20" s="529">
        <v>1.1514825509570913E-4</v>
      </c>
      <c r="E20" s="529">
        <v>4.2279980627739838E-5</v>
      </c>
      <c r="F20" s="529">
        <v>7.088210576350018E-4</v>
      </c>
      <c r="G20" s="529">
        <v>8.604154957671504E-5</v>
      </c>
      <c r="H20" s="529">
        <v>6.6997219120557903E-5</v>
      </c>
      <c r="I20" s="529">
        <v>7.1071079184448086E-5</v>
      </c>
      <c r="J20" s="529">
        <v>1.591232211138803E-4</v>
      </c>
      <c r="K20" s="529">
        <v>1.2715854700975603E-4</v>
      </c>
      <c r="L20" s="529">
        <v>8.9941241808360575E-4</v>
      </c>
      <c r="M20" s="529">
        <v>3.9912207179874362E-4</v>
      </c>
      <c r="N20" s="529">
        <v>1.9692650146099742E-4</v>
      </c>
      <c r="O20" s="529">
        <v>1.6028498632713459E-4</v>
      </c>
      <c r="P20" s="529">
        <v>1.4470181330128803E-4</v>
      </c>
      <c r="Q20" s="529">
        <v>1.2312536363922079E-3</v>
      </c>
      <c r="R20" s="529">
        <v>1.0402632823547551</v>
      </c>
      <c r="S20" s="529">
        <v>4.7415534352518782E-4</v>
      </c>
      <c r="T20" s="529">
        <v>7.5728780387689825E-4</v>
      </c>
      <c r="U20" s="529">
        <v>8.0052656619068784E-4</v>
      </c>
      <c r="V20" s="529">
        <v>3.7536246677365051E-4</v>
      </c>
      <c r="W20" s="529">
        <v>4.1684513713150477E-4</v>
      </c>
      <c r="X20" s="529">
        <v>1.2361127836715819E-4</v>
      </c>
      <c r="Y20" s="529">
        <v>2.3999556234425521E-4</v>
      </c>
      <c r="Z20" s="529">
        <v>1.7451485219208636E-4</v>
      </c>
      <c r="AA20" s="529">
        <v>3.0151655725063354E-4</v>
      </c>
      <c r="AB20" s="529">
        <v>1.3644268115189443E-4</v>
      </c>
      <c r="AC20" s="529">
        <v>1.6745558738758779E-4</v>
      </c>
      <c r="AD20" s="529">
        <v>2.1616800387780217E-4</v>
      </c>
      <c r="AE20" s="529">
        <v>3.9253712043674746E-5</v>
      </c>
      <c r="AF20" s="529">
        <v>3.3247149783156393E-4</v>
      </c>
      <c r="AG20" s="529">
        <v>2.7368829348174028E-4</v>
      </c>
      <c r="AH20" s="529">
        <v>1.6951103335208581E-4</v>
      </c>
      <c r="AI20" s="529">
        <v>1.249173963869966E-4</v>
      </c>
      <c r="AJ20" s="529">
        <v>9.2135664372653556E-5</v>
      </c>
      <c r="AK20" s="529">
        <v>1.4939573375690954E-4</v>
      </c>
      <c r="AL20" s="529">
        <v>3.1813092512191438E-3</v>
      </c>
      <c r="AM20" s="529">
        <v>9.6765107520117632E-5</v>
      </c>
      <c r="AN20" s="529">
        <v>4.4785907772525598E-5</v>
      </c>
      <c r="AO20" s="624">
        <v>1.4986759373731746E-4</v>
      </c>
      <c r="AP20" s="531">
        <v>1.0535926157232813</v>
      </c>
      <c r="AQ20" s="531">
        <v>0.85382116944018094</v>
      </c>
      <c r="AT20" s="12"/>
    </row>
    <row r="21" spans="1:46" ht="15" customHeight="1" x14ac:dyDescent="0.2">
      <c r="A21" s="329">
        <v>31</v>
      </c>
      <c r="B21" s="330" t="s">
        <v>359</v>
      </c>
      <c r="C21" s="530">
        <v>5.2821298563570136E-5</v>
      </c>
      <c r="D21" s="529">
        <v>2.582793943026154E-5</v>
      </c>
      <c r="E21" s="529">
        <v>1.2926918008986754E-5</v>
      </c>
      <c r="F21" s="529">
        <v>2.8764725844990332E-5</v>
      </c>
      <c r="G21" s="529">
        <v>2.3875597416943292E-5</v>
      </c>
      <c r="H21" s="529">
        <v>1.8242415822365153E-5</v>
      </c>
      <c r="I21" s="529">
        <v>1.6144051523433489E-5</v>
      </c>
      <c r="J21" s="529">
        <v>2.8941784225430407E-5</v>
      </c>
      <c r="K21" s="529">
        <v>1.9565495873041772E-5</v>
      </c>
      <c r="L21" s="529">
        <v>1.7085184634547123E-5</v>
      </c>
      <c r="M21" s="529">
        <v>2.7432332696325297E-5</v>
      </c>
      <c r="N21" s="529">
        <v>1.1579844887046666E-5</v>
      </c>
      <c r="O21" s="529">
        <v>1.4874468976142937E-5</v>
      </c>
      <c r="P21" s="529">
        <v>1.7675366845929559E-5</v>
      </c>
      <c r="Q21" s="529">
        <v>5.605057229780831E-4</v>
      </c>
      <c r="R21" s="529">
        <v>6.3123136503352489E-4</v>
      </c>
      <c r="S21" s="529">
        <v>1.0123605131566842</v>
      </c>
      <c r="T21" s="529">
        <v>1.8913589163024204E-5</v>
      </c>
      <c r="U21" s="529">
        <v>1.52020890281079E-4</v>
      </c>
      <c r="V21" s="529">
        <v>1.5574605762954917E-5</v>
      </c>
      <c r="W21" s="529">
        <v>7.8668451919154509E-5</v>
      </c>
      <c r="X21" s="529">
        <v>4.2080912288025014E-5</v>
      </c>
      <c r="Y21" s="529">
        <v>6.0592955847570614E-5</v>
      </c>
      <c r="Z21" s="529">
        <v>2.7037449036139315E-5</v>
      </c>
      <c r="AA21" s="529">
        <v>5.5190576643570789E-5</v>
      </c>
      <c r="AB21" s="529">
        <v>3.5724836663450047E-5</v>
      </c>
      <c r="AC21" s="529">
        <v>1.3890937124493271E-4</v>
      </c>
      <c r="AD21" s="529">
        <v>4.7928248674760084E-5</v>
      </c>
      <c r="AE21" s="529">
        <v>7.6853343507111242E-6</v>
      </c>
      <c r="AF21" s="529">
        <v>6.0881111150241817E-5</v>
      </c>
      <c r="AG21" s="529">
        <v>6.8300193001159969E-5</v>
      </c>
      <c r="AH21" s="529">
        <v>2.0728404682074139E-4</v>
      </c>
      <c r="AI21" s="529">
        <v>3.2561764148451298E-5</v>
      </c>
      <c r="AJ21" s="529">
        <v>1.1498211634200504E-3</v>
      </c>
      <c r="AK21" s="529">
        <v>4.1916694204054982E-5</v>
      </c>
      <c r="AL21" s="529">
        <v>5.04907470034366E-4</v>
      </c>
      <c r="AM21" s="529">
        <v>1.0644329629522686E-4</v>
      </c>
      <c r="AN21" s="529">
        <v>2.949993722486229E-3</v>
      </c>
      <c r="AO21" s="624">
        <v>7.4171325174163236E-5</v>
      </c>
      <c r="AP21" s="531">
        <v>1.0197446156780541</v>
      </c>
      <c r="AQ21" s="531">
        <v>0.8263910806653203</v>
      </c>
      <c r="AT21" s="12"/>
    </row>
    <row r="22" spans="1:46" ht="15" customHeight="1" x14ac:dyDescent="0.2">
      <c r="A22" s="329">
        <v>32</v>
      </c>
      <c r="B22" s="330" t="s">
        <v>273</v>
      </c>
      <c r="C22" s="530">
        <v>2.9407927201377761E-5</v>
      </c>
      <c r="D22" s="529">
        <v>2.9295639083304577E-5</v>
      </c>
      <c r="E22" s="529">
        <v>4.9663946650336301E-5</v>
      </c>
      <c r="F22" s="529">
        <v>5.3034063786108198E-5</v>
      </c>
      <c r="G22" s="529">
        <v>3.1900659843034483E-5</v>
      </c>
      <c r="H22" s="529">
        <v>2.5130120709231624E-5</v>
      </c>
      <c r="I22" s="529">
        <v>2.2548343294745094E-5</v>
      </c>
      <c r="J22" s="529">
        <v>5.2495938743724192E-5</v>
      </c>
      <c r="K22" s="529">
        <v>3.2635180926489185E-5</v>
      </c>
      <c r="L22" s="529">
        <v>2.8466156886160274E-5</v>
      </c>
      <c r="M22" s="529">
        <v>4.7654758674624122E-5</v>
      </c>
      <c r="N22" s="529">
        <v>1.9333946620852457E-5</v>
      </c>
      <c r="O22" s="529">
        <v>6.5775278286038147E-5</v>
      </c>
      <c r="P22" s="529">
        <v>4.1395906020218864E-5</v>
      </c>
      <c r="Q22" s="529">
        <v>1.4280267815668041E-3</v>
      </c>
      <c r="R22" s="529">
        <v>1.3353969393205298E-3</v>
      </c>
      <c r="S22" s="529">
        <v>1.0536543282516016E-2</v>
      </c>
      <c r="T22" s="529">
        <v>1.0217376009395147</v>
      </c>
      <c r="U22" s="529">
        <v>1.5465051542167197E-2</v>
      </c>
      <c r="V22" s="529">
        <v>3.7719995836431985E-2</v>
      </c>
      <c r="W22" s="529">
        <v>1.7471333239211775E-3</v>
      </c>
      <c r="X22" s="529">
        <v>1.2558848624671557E-4</v>
      </c>
      <c r="Y22" s="529">
        <v>9.5462719580790761E-5</v>
      </c>
      <c r="Z22" s="529">
        <v>5.2250639326217261E-5</v>
      </c>
      <c r="AA22" s="529">
        <v>8.5052548405785313E-5</v>
      </c>
      <c r="AB22" s="529">
        <v>5.3388744262180258E-5</v>
      </c>
      <c r="AC22" s="529">
        <v>6.5573636293823326E-5</v>
      </c>
      <c r="AD22" s="529">
        <v>8.6476538534104345E-5</v>
      </c>
      <c r="AE22" s="529">
        <v>1.4082652580506107E-5</v>
      </c>
      <c r="AF22" s="529">
        <v>1.1273048603242573E-4</v>
      </c>
      <c r="AG22" s="529">
        <v>1.8676016435722204E-4</v>
      </c>
      <c r="AH22" s="529">
        <v>1.4414779937039682E-4</v>
      </c>
      <c r="AI22" s="529">
        <v>1.280758188096915E-4</v>
      </c>
      <c r="AJ22" s="529">
        <v>5.0005852602976914E-5</v>
      </c>
      <c r="AK22" s="529">
        <v>6.7451200173412895E-5</v>
      </c>
      <c r="AL22" s="529">
        <v>1.0069695659993732E-3</v>
      </c>
      <c r="AM22" s="529">
        <v>3.9595810377680545E-5</v>
      </c>
      <c r="AN22" s="529">
        <v>2.8466028816164883E-3</v>
      </c>
      <c r="AO22" s="624">
        <v>7.7765423445870692E-5</v>
      </c>
      <c r="AP22" s="531">
        <v>1.0957364674801802</v>
      </c>
      <c r="AQ22" s="531">
        <v>0.88797413544885673</v>
      </c>
      <c r="AT22" s="12"/>
    </row>
    <row r="23" spans="1:46" ht="15" customHeight="1" x14ac:dyDescent="0.2">
      <c r="A23" s="329">
        <v>33</v>
      </c>
      <c r="B23" s="330" t="s">
        <v>274</v>
      </c>
      <c r="C23" s="530">
        <v>2.5658662775952089E-5</v>
      </c>
      <c r="D23" s="529">
        <v>1.8089114277675826E-5</v>
      </c>
      <c r="E23" s="529">
        <v>2.2841269591973272E-4</v>
      </c>
      <c r="F23" s="529">
        <v>6.3289001054255773E-5</v>
      </c>
      <c r="G23" s="529">
        <v>3.1693032008655468E-5</v>
      </c>
      <c r="H23" s="529">
        <v>1.7824722798649069E-5</v>
      </c>
      <c r="I23" s="529">
        <v>2.2840743717086269E-5</v>
      </c>
      <c r="J23" s="529">
        <v>4.0169496149073711E-5</v>
      </c>
      <c r="K23" s="529">
        <v>2.6292827777719059E-5</v>
      </c>
      <c r="L23" s="529">
        <v>2.6134399346801956E-5</v>
      </c>
      <c r="M23" s="529">
        <v>4.3633913476519884E-5</v>
      </c>
      <c r="N23" s="529">
        <v>1.6991320846594695E-5</v>
      </c>
      <c r="O23" s="529">
        <v>2.2087708564131136E-5</v>
      </c>
      <c r="P23" s="529">
        <v>7.8890114064917029E-5</v>
      </c>
      <c r="Q23" s="529">
        <v>3.9767623433220167E-3</v>
      </c>
      <c r="R23" s="529">
        <v>2.5182098830329796E-3</v>
      </c>
      <c r="S23" s="529">
        <v>1.5609678911873372E-3</v>
      </c>
      <c r="T23" s="529">
        <v>1.4376673160100186E-3</v>
      </c>
      <c r="U23" s="529">
        <v>1.0088779782151456</v>
      </c>
      <c r="V23" s="529">
        <v>7.4919454281278637E-4</v>
      </c>
      <c r="W23" s="529">
        <v>2.8492583675276744E-3</v>
      </c>
      <c r="X23" s="529">
        <v>5.894599370850437E-5</v>
      </c>
      <c r="Y23" s="529">
        <v>6.0361526128418813E-4</v>
      </c>
      <c r="Z23" s="529">
        <v>4.4964515572788304E-5</v>
      </c>
      <c r="AA23" s="529">
        <v>9.0172010804416284E-5</v>
      </c>
      <c r="AB23" s="529">
        <v>3.4654782000701997E-5</v>
      </c>
      <c r="AC23" s="529">
        <v>5.8848582691311871E-5</v>
      </c>
      <c r="AD23" s="529">
        <v>5.3722264981722042E-5</v>
      </c>
      <c r="AE23" s="529">
        <v>1.4173245591908299E-5</v>
      </c>
      <c r="AF23" s="529">
        <v>9.9270293019779017E-5</v>
      </c>
      <c r="AG23" s="529">
        <v>8.6142342165235737E-5</v>
      </c>
      <c r="AH23" s="529">
        <v>1.3639613020227791E-4</v>
      </c>
      <c r="AI23" s="529">
        <v>8.485861198026622E-5</v>
      </c>
      <c r="AJ23" s="529">
        <v>3.0832248297410558E-5</v>
      </c>
      <c r="AK23" s="529">
        <v>3.8151074690172918E-5</v>
      </c>
      <c r="AL23" s="529">
        <v>7.4719206290547069E-4</v>
      </c>
      <c r="AM23" s="529">
        <v>3.7938595233422483E-5</v>
      </c>
      <c r="AN23" s="529">
        <v>2.1176752595224041E-5</v>
      </c>
      <c r="AO23" s="624">
        <v>1.5438125962660438E-4</v>
      </c>
      <c r="AP23" s="531">
        <v>1.0250274823391676</v>
      </c>
      <c r="AQ23" s="531">
        <v>0.83067226423027163</v>
      </c>
      <c r="AT23" s="12"/>
    </row>
    <row r="24" spans="1:46" ht="15" customHeight="1" x14ac:dyDescent="0.2">
      <c r="A24" s="329">
        <v>34</v>
      </c>
      <c r="B24" s="330" t="s">
        <v>360</v>
      </c>
      <c r="C24" s="530">
        <v>0</v>
      </c>
      <c r="D24" s="529">
        <v>0</v>
      </c>
      <c r="E24" s="529">
        <v>0</v>
      </c>
      <c r="F24" s="529">
        <v>0</v>
      </c>
      <c r="G24" s="529">
        <v>0</v>
      </c>
      <c r="H24" s="529">
        <v>0</v>
      </c>
      <c r="I24" s="529">
        <v>0</v>
      </c>
      <c r="J24" s="529">
        <v>0</v>
      </c>
      <c r="K24" s="529">
        <v>0</v>
      </c>
      <c r="L24" s="529">
        <v>0</v>
      </c>
      <c r="M24" s="529">
        <v>0</v>
      </c>
      <c r="N24" s="529">
        <v>0</v>
      </c>
      <c r="O24" s="529">
        <v>0</v>
      </c>
      <c r="P24" s="529">
        <v>0</v>
      </c>
      <c r="Q24" s="529">
        <v>0</v>
      </c>
      <c r="R24" s="529">
        <v>0</v>
      </c>
      <c r="S24" s="529">
        <v>0</v>
      </c>
      <c r="T24" s="529">
        <v>0</v>
      </c>
      <c r="U24" s="529">
        <v>0</v>
      </c>
      <c r="V24" s="529">
        <v>1</v>
      </c>
      <c r="W24" s="529">
        <v>0</v>
      </c>
      <c r="X24" s="529">
        <v>0</v>
      </c>
      <c r="Y24" s="529">
        <v>0</v>
      </c>
      <c r="Z24" s="529">
        <v>0</v>
      </c>
      <c r="AA24" s="529">
        <v>0</v>
      </c>
      <c r="AB24" s="529">
        <v>0</v>
      </c>
      <c r="AC24" s="529">
        <v>0</v>
      </c>
      <c r="AD24" s="529">
        <v>0</v>
      </c>
      <c r="AE24" s="529">
        <v>0</v>
      </c>
      <c r="AF24" s="529">
        <v>0</v>
      </c>
      <c r="AG24" s="529">
        <v>0</v>
      </c>
      <c r="AH24" s="529">
        <v>0</v>
      </c>
      <c r="AI24" s="529">
        <v>0</v>
      </c>
      <c r="AJ24" s="529">
        <v>0</v>
      </c>
      <c r="AK24" s="529">
        <v>0</v>
      </c>
      <c r="AL24" s="529">
        <v>0</v>
      </c>
      <c r="AM24" s="529">
        <v>0</v>
      </c>
      <c r="AN24" s="529">
        <v>0</v>
      </c>
      <c r="AO24" s="624">
        <v>0</v>
      </c>
      <c r="AP24" s="531">
        <v>1</v>
      </c>
      <c r="AQ24" s="531">
        <v>0.8103902368887056</v>
      </c>
      <c r="AT24" s="12"/>
    </row>
    <row r="25" spans="1:46" ht="15" customHeight="1" x14ac:dyDescent="0.2">
      <c r="A25" s="329">
        <v>35</v>
      </c>
      <c r="B25" s="330" t="s">
        <v>275</v>
      </c>
      <c r="C25" s="530">
        <v>6.4229453284003182E-4</v>
      </c>
      <c r="D25" s="529">
        <v>5.4250117140648495E-4</v>
      </c>
      <c r="E25" s="529">
        <v>2.0455747914327894E-2</v>
      </c>
      <c r="F25" s="529">
        <v>1.3896000493681352E-3</v>
      </c>
      <c r="G25" s="529">
        <v>1.4713416845568673E-3</v>
      </c>
      <c r="H25" s="529">
        <v>4.616685697286695E-4</v>
      </c>
      <c r="I25" s="529">
        <v>4.5164664351293743E-4</v>
      </c>
      <c r="J25" s="529">
        <v>1.007492102335885E-3</v>
      </c>
      <c r="K25" s="529">
        <v>7.1782095207349207E-4</v>
      </c>
      <c r="L25" s="529">
        <v>5.3856940545807448E-4</v>
      </c>
      <c r="M25" s="529">
        <v>9.8048149480028674E-4</v>
      </c>
      <c r="N25" s="529">
        <v>3.8855555549295096E-4</v>
      </c>
      <c r="O25" s="529">
        <v>4.5215486554092834E-4</v>
      </c>
      <c r="P25" s="529">
        <v>5.1750947616688824E-4</v>
      </c>
      <c r="Q25" s="529">
        <v>5.7955880735319979E-4</v>
      </c>
      <c r="R25" s="529">
        <v>7.4989674210691748E-4</v>
      </c>
      <c r="S25" s="529">
        <v>4.8524886770918074E-4</v>
      </c>
      <c r="T25" s="529">
        <v>5.7668519193110042E-4</v>
      </c>
      <c r="U25" s="529">
        <v>5.5688443724704218E-4</v>
      </c>
      <c r="V25" s="529">
        <v>4.5677830378051981E-4</v>
      </c>
      <c r="W25" s="529">
        <v>1.1342392299319801</v>
      </c>
      <c r="X25" s="529">
        <v>8.9323354589211797E-4</v>
      </c>
      <c r="Y25" s="529">
        <v>1.3388759429883031E-3</v>
      </c>
      <c r="Z25" s="529">
        <v>1.0515984582757818E-3</v>
      </c>
      <c r="AA25" s="529">
        <v>1.4811308994690004E-3</v>
      </c>
      <c r="AB25" s="529">
        <v>9.3041193773946498E-4</v>
      </c>
      <c r="AC25" s="529">
        <v>1.1126802197429812E-3</v>
      </c>
      <c r="AD25" s="529">
        <v>1.3849115434443353E-3</v>
      </c>
      <c r="AE25" s="529">
        <v>2.4619268204707599E-4</v>
      </c>
      <c r="AF25" s="529">
        <v>4.5143888396340127E-3</v>
      </c>
      <c r="AG25" s="529">
        <v>1.7365803102789127E-3</v>
      </c>
      <c r="AH25" s="529">
        <v>1.9493793423747546E-3</v>
      </c>
      <c r="AI25" s="529">
        <v>8.4068025959959844E-4</v>
      </c>
      <c r="AJ25" s="529">
        <v>6.0108353169940822E-4</v>
      </c>
      <c r="AK25" s="529">
        <v>9.8965471585353028E-4</v>
      </c>
      <c r="AL25" s="529">
        <v>1.9568756981567213E-2</v>
      </c>
      <c r="AM25" s="529">
        <v>7.327191524394435E-4</v>
      </c>
      <c r="AN25" s="529">
        <v>3.3847098502599702E-4</v>
      </c>
      <c r="AO25" s="624">
        <v>1.3006461439074135E-3</v>
      </c>
      <c r="AP25" s="531">
        <v>1.2086730621916972</v>
      </c>
      <c r="AQ25" s="531">
        <v>0.97949684919052671</v>
      </c>
      <c r="AT25" s="12"/>
    </row>
    <row r="26" spans="1:46" ht="15" customHeight="1" x14ac:dyDescent="0.2">
      <c r="A26" s="329">
        <v>39</v>
      </c>
      <c r="B26" s="330" t="s">
        <v>361</v>
      </c>
      <c r="C26" s="530">
        <v>4.5202199727043273E-4</v>
      </c>
      <c r="D26" s="529">
        <v>5.844349105534356E-4</v>
      </c>
      <c r="E26" s="529">
        <v>2.5759073756897485E-3</v>
      </c>
      <c r="F26" s="529">
        <v>1.5132070115381976E-3</v>
      </c>
      <c r="G26" s="529">
        <v>2.1889157308417457E-3</v>
      </c>
      <c r="H26" s="529">
        <v>2.5581331346397414E-3</v>
      </c>
      <c r="I26" s="529">
        <v>1.3298351414830847E-3</v>
      </c>
      <c r="J26" s="529">
        <v>1.4309726910235476E-3</v>
      </c>
      <c r="K26" s="529">
        <v>4.7333357841741454E-4</v>
      </c>
      <c r="L26" s="529">
        <v>4.9273154299750237E-4</v>
      </c>
      <c r="M26" s="529">
        <v>7.0069472977199465E-4</v>
      </c>
      <c r="N26" s="529">
        <v>1.3701057693419638E-3</v>
      </c>
      <c r="O26" s="529">
        <v>1.4532030728194863E-3</v>
      </c>
      <c r="P26" s="529">
        <v>4.8838239771306071E-4</v>
      </c>
      <c r="Q26" s="529">
        <v>7.5946710436208332E-4</v>
      </c>
      <c r="R26" s="529">
        <v>7.8882090310340334E-4</v>
      </c>
      <c r="S26" s="529">
        <v>1.2051187191963165E-3</v>
      </c>
      <c r="T26" s="529">
        <v>9.0110333694191707E-4</v>
      </c>
      <c r="U26" s="529">
        <v>7.6176628414844694E-4</v>
      </c>
      <c r="V26" s="529">
        <v>1.4956714669751129E-3</v>
      </c>
      <c r="W26" s="529">
        <v>4.8933027972156531E-4</v>
      </c>
      <c r="X26" s="529">
        <v>1.0100581061505605</v>
      </c>
      <c r="Y26" s="529">
        <v>1.0661402056951522E-3</v>
      </c>
      <c r="Z26" s="529">
        <v>1.2508275643851705E-3</v>
      </c>
      <c r="AA26" s="529">
        <v>1.3213523522357332E-3</v>
      </c>
      <c r="AB26" s="529">
        <v>1.162124154409793E-3</v>
      </c>
      <c r="AC26" s="529">
        <v>1.7937733070277453E-3</v>
      </c>
      <c r="AD26" s="529">
        <v>3.9590584239974705E-3</v>
      </c>
      <c r="AE26" s="529">
        <v>2.3390455814090882E-4</v>
      </c>
      <c r="AF26" s="529">
        <v>1.0098422088670159E-3</v>
      </c>
      <c r="AG26" s="529">
        <v>4.3037004322962254E-3</v>
      </c>
      <c r="AH26" s="529">
        <v>2.1804664767863286E-3</v>
      </c>
      <c r="AI26" s="529">
        <v>3.5667059695310738E-3</v>
      </c>
      <c r="AJ26" s="529">
        <v>1.2422588324162011E-3</v>
      </c>
      <c r="AK26" s="529">
        <v>1.0505121733847161E-2</v>
      </c>
      <c r="AL26" s="529">
        <v>2.4934024361378294E-3</v>
      </c>
      <c r="AM26" s="529">
        <v>1.572768512554658E-3</v>
      </c>
      <c r="AN26" s="529">
        <v>3.069791063662216E-2</v>
      </c>
      <c r="AO26" s="624">
        <v>1.335426924542636E-3</v>
      </c>
      <c r="AP26" s="531">
        <v>1.1037660480586038</v>
      </c>
      <c r="AQ26" s="531">
        <v>0.89448122915592232</v>
      </c>
      <c r="AT26" s="12"/>
    </row>
    <row r="27" spans="1:46" ht="15" customHeight="1" x14ac:dyDescent="0.2">
      <c r="A27" s="329">
        <v>41</v>
      </c>
      <c r="B27" s="330" t="s">
        <v>276</v>
      </c>
      <c r="C27" s="530">
        <v>2.5597498076152252E-3</v>
      </c>
      <c r="D27" s="529">
        <v>1.1240246938229699E-3</v>
      </c>
      <c r="E27" s="529">
        <v>4.899043656873298E-4</v>
      </c>
      <c r="F27" s="529">
        <v>4.1189840846960393E-3</v>
      </c>
      <c r="G27" s="529">
        <v>1.1737302397221195E-3</v>
      </c>
      <c r="H27" s="529">
        <v>2.0133208068682617E-3</v>
      </c>
      <c r="I27" s="529">
        <v>1.5903058994955332E-3</v>
      </c>
      <c r="J27" s="529">
        <v>4.7152535370712997E-3</v>
      </c>
      <c r="K27" s="529">
        <v>3.5869523720666258E-3</v>
      </c>
      <c r="L27" s="529">
        <v>3.1248562037012187E-3</v>
      </c>
      <c r="M27" s="529">
        <v>5.3612920943807837E-3</v>
      </c>
      <c r="N27" s="529">
        <v>4.9837743593874528E-3</v>
      </c>
      <c r="O27" s="529">
        <v>2.9080072682548305E-3</v>
      </c>
      <c r="P27" s="529">
        <v>3.79717716509973E-3</v>
      </c>
      <c r="Q27" s="529">
        <v>1.6892315414697501E-3</v>
      </c>
      <c r="R27" s="529">
        <v>1.8260563247960581E-3</v>
      </c>
      <c r="S27" s="529">
        <v>1.3638844600131895E-3</v>
      </c>
      <c r="T27" s="529">
        <v>4.4602137803825964E-3</v>
      </c>
      <c r="U27" s="529">
        <v>1.7869505318321235E-3</v>
      </c>
      <c r="V27" s="529">
        <v>1.833748255223393E-3</v>
      </c>
      <c r="W27" s="529">
        <v>1.037200495507375E-3</v>
      </c>
      <c r="X27" s="529">
        <v>1.8691693381628844E-3</v>
      </c>
      <c r="Y27" s="529">
        <v>1.0011582911307897</v>
      </c>
      <c r="Z27" s="529">
        <v>1.120528588416859E-2</v>
      </c>
      <c r="AA27" s="529">
        <v>2.5347614345960914E-2</v>
      </c>
      <c r="AB27" s="529">
        <v>3.2524526680912666E-3</v>
      </c>
      <c r="AC27" s="529">
        <v>3.2435523172591007E-3</v>
      </c>
      <c r="AD27" s="529">
        <v>2.7194779460306372E-3</v>
      </c>
      <c r="AE27" s="529">
        <v>7.6155604013913615E-3</v>
      </c>
      <c r="AF27" s="529">
        <v>5.4008842934183173E-3</v>
      </c>
      <c r="AG27" s="529">
        <v>6.4601923053651282E-3</v>
      </c>
      <c r="AH27" s="529">
        <v>8.8289194761090213E-3</v>
      </c>
      <c r="AI27" s="529">
        <v>3.78450128850014E-3</v>
      </c>
      <c r="AJ27" s="529">
        <v>2.3710865142074693E-3</v>
      </c>
      <c r="AK27" s="529">
        <v>2.0315252650978102E-3</v>
      </c>
      <c r="AL27" s="529">
        <v>1.6192794177996787E-3</v>
      </c>
      <c r="AM27" s="529">
        <v>2.4953985699091826E-3</v>
      </c>
      <c r="AN27" s="529">
        <v>7.0879654737653216E-4</v>
      </c>
      <c r="AO27" s="624">
        <v>3.2486051565710767E-3</v>
      </c>
      <c r="AP27" s="531">
        <v>1.1489052111533027</v>
      </c>
      <c r="AQ27" s="531">
        <v>0.93106156622919334</v>
      </c>
      <c r="AT27" s="12"/>
    </row>
    <row r="28" spans="1:46" ht="15" customHeight="1" x14ac:dyDescent="0.2">
      <c r="A28" s="329">
        <v>46</v>
      </c>
      <c r="B28" s="330" t="s">
        <v>277</v>
      </c>
      <c r="C28" s="530">
        <v>8.0230921083147624E-3</v>
      </c>
      <c r="D28" s="529">
        <v>2.7995843377502175E-3</v>
      </c>
      <c r="E28" s="529">
        <v>2.1138492887597502E-3</v>
      </c>
      <c r="F28" s="529">
        <v>1.7650413828527726E-2</v>
      </c>
      <c r="G28" s="529">
        <v>1.0070383768642301E-2</v>
      </c>
      <c r="H28" s="529">
        <v>1.451973712311379E-2</v>
      </c>
      <c r="I28" s="529">
        <v>1.6816471352091505E-2</v>
      </c>
      <c r="J28" s="529">
        <v>2.7107288217978837E-2</v>
      </c>
      <c r="K28" s="529">
        <v>1.4276876640175792E-2</v>
      </c>
      <c r="L28" s="529">
        <v>1.8433811770393969E-2</v>
      </c>
      <c r="M28" s="529">
        <v>2.4883997640812495E-2</v>
      </c>
      <c r="N28" s="529">
        <v>4.2263247999032208E-2</v>
      </c>
      <c r="O28" s="529">
        <v>1.6778540949643008E-2</v>
      </c>
      <c r="P28" s="529">
        <v>1.7665575149881992E-2</v>
      </c>
      <c r="Q28" s="529">
        <v>8.2047108017862976E-3</v>
      </c>
      <c r="R28" s="529">
        <v>7.6989359600107971E-3</v>
      </c>
      <c r="S28" s="529">
        <v>5.5931217488863118E-3</v>
      </c>
      <c r="T28" s="529">
        <v>1.4256435488946166E-2</v>
      </c>
      <c r="U28" s="529">
        <v>5.7335493561150534E-3</v>
      </c>
      <c r="V28" s="529">
        <v>2.7883553470320213E-3</v>
      </c>
      <c r="W28" s="529">
        <v>9.7740511938259333E-3</v>
      </c>
      <c r="X28" s="529">
        <v>1.2928918851266886E-2</v>
      </c>
      <c r="Y28" s="529">
        <v>3.6598202521589025E-3</v>
      </c>
      <c r="Z28" s="529">
        <v>1.0612793957898872</v>
      </c>
      <c r="AA28" s="529">
        <v>2.5540070702466035E-2</v>
      </c>
      <c r="AB28" s="529">
        <v>4.3534685863394741E-2</v>
      </c>
      <c r="AC28" s="529">
        <v>1.5110895605620775E-2</v>
      </c>
      <c r="AD28" s="529">
        <v>3.770159191715812E-3</v>
      </c>
      <c r="AE28" s="529">
        <v>1.7316017388778701E-3</v>
      </c>
      <c r="AF28" s="529">
        <v>4.6894338631613677E-3</v>
      </c>
      <c r="AG28" s="529">
        <v>6.3590078127320369E-3</v>
      </c>
      <c r="AH28" s="529">
        <v>7.596983304051219E-3</v>
      </c>
      <c r="AI28" s="529">
        <v>1.2799708252813874E-2</v>
      </c>
      <c r="AJ28" s="529">
        <v>7.6898908800333834E-3</v>
      </c>
      <c r="AK28" s="529">
        <v>3.2800387406078965E-3</v>
      </c>
      <c r="AL28" s="529">
        <v>4.3902193620596643E-3</v>
      </c>
      <c r="AM28" s="529">
        <v>1.9110152407643764E-2</v>
      </c>
      <c r="AN28" s="529">
        <v>3.1937096200512281E-3</v>
      </c>
      <c r="AO28" s="624">
        <v>6.0613004714314602E-3</v>
      </c>
      <c r="AP28" s="531">
        <v>1.530178022781695</v>
      </c>
      <c r="AQ28" s="531">
        <v>1.240041330363949</v>
      </c>
      <c r="AT28" s="12"/>
    </row>
    <row r="29" spans="1:46" ht="15" customHeight="1" x14ac:dyDescent="0.2">
      <c r="A29" s="329">
        <v>47</v>
      </c>
      <c r="B29" s="330" t="s">
        <v>362</v>
      </c>
      <c r="C29" s="530">
        <v>8.5551159334769779E-4</v>
      </c>
      <c r="D29" s="529">
        <v>3.1572499566138583E-4</v>
      </c>
      <c r="E29" s="529">
        <v>3.3579962578934782E-4</v>
      </c>
      <c r="F29" s="529">
        <v>2.2023569058694896E-3</v>
      </c>
      <c r="G29" s="529">
        <v>1.798000394496564E-3</v>
      </c>
      <c r="H29" s="529">
        <v>1.1205417234215855E-3</v>
      </c>
      <c r="I29" s="529">
        <v>1.1076946272438129E-3</v>
      </c>
      <c r="J29" s="529">
        <v>2.4591954329641103E-3</v>
      </c>
      <c r="K29" s="529">
        <v>6.9980477785632704E-4</v>
      </c>
      <c r="L29" s="529">
        <v>9.678067765623668E-4</v>
      </c>
      <c r="M29" s="529">
        <v>1.4491213178447549E-3</v>
      </c>
      <c r="N29" s="529">
        <v>1.0836851232116148E-3</v>
      </c>
      <c r="O29" s="529">
        <v>6.0606349655275952E-4</v>
      </c>
      <c r="P29" s="529">
        <v>8.4651592629667765E-4</v>
      </c>
      <c r="Q29" s="529">
        <v>6.9865070008038775E-4</v>
      </c>
      <c r="R29" s="529">
        <v>6.4211011817211846E-4</v>
      </c>
      <c r="S29" s="529">
        <v>6.0616316407929513E-4</v>
      </c>
      <c r="T29" s="529">
        <v>1.1759584566977616E-3</v>
      </c>
      <c r="U29" s="529">
        <v>5.3517085742672615E-4</v>
      </c>
      <c r="V29" s="529">
        <v>3.7245797326636336E-4</v>
      </c>
      <c r="W29" s="529">
        <v>4.5148784653561481E-4</v>
      </c>
      <c r="X29" s="529">
        <v>1.0420998847918792E-3</v>
      </c>
      <c r="Y29" s="529">
        <v>8.2946149475771069E-4</v>
      </c>
      <c r="Z29" s="529">
        <v>6.6200120787673824E-4</v>
      </c>
      <c r="AA29" s="529">
        <v>1.0739793645847437</v>
      </c>
      <c r="AB29" s="529">
        <v>6.9474339547255038E-3</v>
      </c>
      <c r="AC29" s="529">
        <v>2.3768930543879682E-3</v>
      </c>
      <c r="AD29" s="529">
        <v>1.2933407317965472E-3</v>
      </c>
      <c r="AE29" s="529">
        <v>2.9380405351589782E-4</v>
      </c>
      <c r="AF29" s="529">
        <v>3.2441526185158619E-3</v>
      </c>
      <c r="AG29" s="529">
        <v>2.7971883485824198E-3</v>
      </c>
      <c r="AH29" s="529">
        <v>3.6720058031666255E-3</v>
      </c>
      <c r="AI29" s="529">
        <v>7.7479939904922905E-3</v>
      </c>
      <c r="AJ29" s="529">
        <v>4.1433552607539285E-3</v>
      </c>
      <c r="AK29" s="529">
        <v>2.0732914560611499E-3</v>
      </c>
      <c r="AL29" s="529">
        <v>9.0563542002852402E-4</v>
      </c>
      <c r="AM29" s="529">
        <v>7.5927507666193102E-3</v>
      </c>
      <c r="AN29" s="529">
        <v>4.5894536497645617E-4</v>
      </c>
      <c r="AO29" s="624">
        <v>2.4705365128143077E-3</v>
      </c>
      <c r="AP29" s="531">
        <v>1.1428600763419836</v>
      </c>
      <c r="AQ29" s="531">
        <v>0.92616264799742432</v>
      </c>
      <c r="AT29" s="12"/>
    </row>
    <row r="30" spans="1:46" ht="15" customHeight="1" x14ac:dyDescent="0.2">
      <c r="A30" s="329">
        <v>48</v>
      </c>
      <c r="B30" s="330" t="s">
        <v>363</v>
      </c>
      <c r="C30" s="530">
        <v>7.2119882490404778E-4</v>
      </c>
      <c r="D30" s="529">
        <v>2.6522448092560028E-4</v>
      </c>
      <c r="E30" s="529">
        <v>1.9043038445177297E-4</v>
      </c>
      <c r="F30" s="529">
        <v>2.1275029705460952E-3</v>
      </c>
      <c r="G30" s="529">
        <v>9.8181559968027921E-4</v>
      </c>
      <c r="H30" s="529">
        <v>4.0721533755904592E-4</v>
      </c>
      <c r="I30" s="529">
        <v>6.2976295774351998E-4</v>
      </c>
      <c r="J30" s="529">
        <v>2.4220478003867309E-3</v>
      </c>
      <c r="K30" s="529">
        <v>3.5119597749772496E-4</v>
      </c>
      <c r="L30" s="529">
        <v>3.4044656680680126E-4</v>
      </c>
      <c r="M30" s="529">
        <v>2.9085532552272837E-3</v>
      </c>
      <c r="N30" s="529">
        <v>5.3081724689689892E-4</v>
      </c>
      <c r="O30" s="529">
        <v>8.4010035289782336E-4</v>
      </c>
      <c r="P30" s="529">
        <v>3.805710165284756E-4</v>
      </c>
      <c r="Q30" s="529">
        <v>6.0021890012805447E-4</v>
      </c>
      <c r="R30" s="529">
        <v>2.3901055982885906E-4</v>
      </c>
      <c r="S30" s="529">
        <v>3.2021046390566792E-4</v>
      </c>
      <c r="T30" s="529">
        <v>7.9049460059661073E-4</v>
      </c>
      <c r="U30" s="529">
        <v>3.3758545689992496E-4</v>
      </c>
      <c r="V30" s="529">
        <v>3.1868447075630781E-4</v>
      </c>
      <c r="W30" s="529">
        <v>3.0934958011512271E-4</v>
      </c>
      <c r="X30" s="529">
        <v>6.9511358909727673E-4</v>
      </c>
      <c r="Y30" s="529">
        <v>2.4321125255306799E-3</v>
      </c>
      <c r="Z30" s="529">
        <v>9.6294057444126623E-3</v>
      </c>
      <c r="AA30" s="529">
        <v>2.2536523815354583E-3</v>
      </c>
      <c r="AB30" s="529">
        <v>1.0006217768755192</v>
      </c>
      <c r="AC30" s="529">
        <v>1.4669792228907727E-3</v>
      </c>
      <c r="AD30" s="529">
        <v>2.8164733297204748E-3</v>
      </c>
      <c r="AE30" s="529">
        <v>1.8531937783454184E-4</v>
      </c>
      <c r="AF30" s="529">
        <v>2.3226091525814833E-3</v>
      </c>
      <c r="AG30" s="529">
        <v>5.2616741395902448E-3</v>
      </c>
      <c r="AH30" s="529">
        <v>2.6242171846625136E-2</v>
      </c>
      <c r="AI30" s="529">
        <v>4.1165252224653181E-3</v>
      </c>
      <c r="AJ30" s="529">
        <v>3.02286506252653E-3</v>
      </c>
      <c r="AK30" s="529">
        <v>4.9281562342427462E-4</v>
      </c>
      <c r="AL30" s="529">
        <v>6.6567546716690446E-4</v>
      </c>
      <c r="AM30" s="529">
        <v>1.4871737806947619E-2</v>
      </c>
      <c r="AN30" s="529">
        <v>2.9882593872569024E-4</v>
      </c>
      <c r="AO30" s="624">
        <v>1.7482017094199317E-2</v>
      </c>
      <c r="AP30" s="531">
        <v>1.1108901872050765</v>
      </c>
      <c r="AQ30" s="531">
        <v>0.90025456196646048</v>
      </c>
      <c r="AT30" s="12"/>
    </row>
    <row r="31" spans="1:46" ht="15" customHeight="1" x14ac:dyDescent="0.2">
      <c r="A31" s="329">
        <v>51</v>
      </c>
      <c r="B31" s="330" t="s">
        <v>278</v>
      </c>
      <c r="C31" s="530">
        <v>3.2766650068925082E-2</v>
      </c>
      <c r="D31" s="529">
        <v>7.7805934638983006E-3</v>
      </c>
      <c r="E31" s="529">
        <v>1.919139872808533E-2</v>
      </c>
      <c r="F31" s="529">
        <v>1.4597668721996141E-2</v>
      </c>
      <c r="G31" s="529">
        <v>4.0551497862414909E-2</v>
      </c>
      <c r="H31" s="529">
        <v>3.4629669161533767E-2</v>
      </c>
      <c r="I31" s="529">
        <v>3.2375783895911538E-2</v>
      </c>
      <c r="J31" s="529">
        <v>2.1467411500093417E-2</v>
      </c>
      <c r="K31" s="529">
        <v>2.5286348371500848E-2</v>
      </c>
      <c r="L31" s="529">
        <v>2.5731664607480997E-2</v>
      </c>
      <c r="M31" s="529">
        <v>1.8454109827134267E-2</v>
      </c>
      <c r="N31" s="529">
        <v>1.4670605278470829E-2</v>
      </c>
      <c r="O31" s="529">
        <v>2.5788327173577676E-2</v>
      </c>
      <c r="P31" s="529">
        <v>2.0324850173033485E-2</v>
      </c>
      <c r="Q31" s="529">
        <v>1.9771908019862679E-2</v>
      </c>
      <c r="R31" s="529">
        <v>1.9082737982089683E-2</v>
      </c>
      <c r="S31" s="529">
        <v>2.3646291304420069E-2</v>
      </c>
      <c r="T31" s="529">
        <v>1.7335643541892019E-2</v>
      </c>
      <c r="U31" s="529">
        <v>2.1375301720837653E-2</v>
      </c>
      <c r="V31" s="529">
        <v>2.184446990952273E-2</v>
      </c>
      <c r="W31" s="529">
        <v>2.5611200262211434E-2</v>
      </c>
      <c r="X31" s="529">
        <v>2.9816155950831195E-2</v>
      </c>
      <c r="Y31" s="529">
        <v>2.3642361662924903E-2</v>
      </c>
      <c r="Z31" s="529">
        <v>9.1976863861038243E-3</v>
      </c>
      <c r="AA31" s="529">
        <v>1.0247242907306043E-2</v>
      </c>
      <c r="AB31" s="529">
        <v>8.2707629792066785E-3</v>
      </c>
      <c r="AC31" s="529">
        <v>1.0065612846572545</v>
      </c>
      <c r="AD31" s="529">
        <v>4.5474639881988342E-3</v>
      </c>
      <c r="AE31" s="529">
        <v>1.0180971332388515E-3</v>
      </c>
      <c r="AF31" s="529">
        <v>1.8275687794975737E-2</v>
      </c>
      <c r="AG31" s="529">
        <v>7.7761290032057687E-3</v>
      </c>
      <c r="AH31" s="529">
        <v>6.0332798468321546E-3</v>
      </c>
      <c r="AI31" s="529">
        <v>8.5663825021383942E-3</v>
      </c>
      <c r="AJ31" s="529">
        <v>2.2395996982891193E-2</v>
      </c>
      <c r="AK31" s="529">
        <v>1.8365159648476459E-2</v>
      </c>
      <c r="AL31" s="529">
        <v>1.3098762428423952E-2</v>
      </c>
      <c r="AM31" s="529">
        <v>3.8010364149209226E-2</v>
      </c>
      <c r="AN31" s="529">
        <v>9.9651218715515882E-2</v>
      </c>
      <c r="AO31" s="624">
        <v>8.1105322001904737E-3</v>
      </c>
      <c r="AP31" s="531">
        <v>1.8158687005118168</v>
      </c>
      <c r="AQ31" s="531">
        <v>1.4715622663665573</v>
      </c>
      <c r="AT31" s="12"/>
    </row>
    <row r="32" spans="1:46" ht="15" customHeight="1" x14ac:dyDescent="0.2">
      <c r="A32" s="329">
        <v>53</v>
      </c>
      <c r="B32" s="330" t="s">
        <v>279</v>
      </c>
      <c r="C32" s="530">
        <v>6.6064946756699159E-3</v>
      </c>
      <c r="D32" s="529">
        <v>9.5395470614658157E-3</v>
      </c>
      <c r="E32" s="529">
        <v>6.557608815308408E-3</v>
      </c>
      <c r="F32" s="529">
        <v>3.4700103966302534E-2</v>
      </c>
      <c r="G32" s="529">
        <v>5.3574770949548481E-3</v>
      </c>
      <c r="H32" s="529">
        <v>1.1104376761015701E-2</v>
      </c>
      <c r="I32" s="529">
        <v>7.698434407409506E-3</v>
      </c>
      <c r="J32" s="529">
        <v>5.6674516349202861E-3</v>
      </c>
      <c r="K32" s="529">
        <v>3.6131449716211112E-3</v>
      </c>
      <c r="L32" s="529">
        <v>3.7252675555828688E-3</v>
      </c>
      <c r="M32" s="529">
        <v>8.8142499144340004E-3</v>
      </c>
      <c r="N32" s="529">
        <v>5.0329594451781349E-3</v>
      </c>
      <c r="O32" s="529">
        <v>6.3101309327559096E-3</v>
      </c>
      <c r="P32" s="529">
        <v>7.5153455056095478E-3</v>
      </c>
      <c r="Q32" s="529">
        <v>4.3356118523602237E-3</v>
      </c>
      <c r="R32" s="529">
        <v>5.8736186294078545E-3</v>
      </c>
      <c r="S32" s="529">
        <v>7.6010768784396231E-3</v>
      </c>
      <c r="T32" s="529">
        <v>5.5510926596392647E-3</v>
      </c>
      <c r="U32" s="529">
        <v>5.4084823885689791E-3</v>
      </c>
      <c r="V32" s="529">
        <v>4.9974740641134923E-3</v>
      </c>
      <c r="W32" s="529">
        <v>4.3933951536157829E-3</v>
      </c>
      <c r="X32" s="529">
        <v>1.0580481898535762E-2</v>
      </c>
      <c r="Y32" s="529">
        <v>1.0816346471341384E-2</v>
      </c>
      <c r="Z32" s="529">
        <v>1.3830529691475883E-2</v>
      </c>
      <c r="AA32" s="529">
        <v>1.5073381855171809E-2</v>
      </c>
      <c r="AB32" s="529">
        <v>1.4422945601509026E-2</v>
      </c>
      <c r="AC32" s="529">
        <v>1.2137047309280677E-2</v>
      </c>
      <c r="AD32" s="529">
        <v>1.023904693432903</v>
      </c>
      <c r="AE32" s="529">
        <v>4.6956558580964536E-2</v>
      </c>
      <c r="AF32" s="529">
        <v>2.1764253741353701E-2</v>
      </c>
      <c r="AG32" s="529">
        <v>7.7877393644739286E-3</v>
      </c>
      <c r="AH32" s="529">
        <v>1.2045406342376852E-2</v>
      </c>
      <c r="AI32" s="529">
        <v>5.9689552883371655E-3</v>
      </c>
      <c r="AJ32" s="529">
        <v>6.6799654479960703E-3</v>
      </c>
      <c r="AK32" s="529">
        <v>1.7482306510086094E-2</v>
      </c>
      <c r="AL32" s="529">
        <v>6.6154148114437959E-3</v>
      </c>
      <c r="AM32" s="529">
        <v>7.7431966664923812E-3</v>
      </c>
      <c r="AN32" s="529">
        <v>2.8283901091281172E-3</v>
      </c>
      <c r="AO32" s="624">
        <v>8.0655739555467072E-3</v>
      </c>
      <c r="AP32" s="531">
        <v>1.405106531446791</v>
      </c>
      <c r="AQ32" s="531">
        <v>1.1386846148730325</v>
      </c>
      <c r="AT32" s="12"/>
    </row>
    <row r="33" spans="1:46" ht="15" customHeight="1" x14ac:dyDescent="0.2">
      <c r="A33" s="329">
        <v>55</v>
      </c>
      <c r="B33" s="330" t="s">
        <v>280</v>
      </c>
      <c r="C33" s="530">
        <v>2.9136306522203133E-3</v>
      </c>
      <c r="D33" s="529">
        <v>1.6496582115152973E-3</v>
      </c>
      <c r="E33" s="529">
        <v>1.5245784391485881E-3</v>
      </c>
      <c r="F33" s="529">
        <v>8.4680587374460145E-3</v>
      </c>
      <c r="G33" s="529">
        <v>3.6535685884982721E-3</v>
      </c>
      <c r="H33" s="529">
        <v>3.9135087911063076E-3</v>
      </c>
      <c r="I33" s="529">
        <v>3.0278628110823225E-3</v>
      </c>
      <c r="J33" s="529">
        <v>3.4697624756553349E-3</v>
      </c>
      <c r="K33" s="529">
        <v>2.8548360887814023E-3</v>
      </c>
      <c r="L33" s="529">
        <v>3.7852141744747748E-3</v>
      </c>
      <c r="M33" s="529">
        <v>4.9821448551114174E-3</v>
      </c>
      <c r="N33" s="529">
        <v>2.7255665572971976E-3</v>
      </c>
      <c r="O33" s="529">
        <v>2.7592580786368914E-3</v>
      </c>
      <c r="P33" s="529">
        <v>4.2008614996651272E-3</v>
      </c>
      <c r="Q33" s="529">
        <v>2.6717426794219449E-3</v>
      </c>
      <c r="R33" s="529">
        <v>3.4273760913390663E-3</v>
      </c>
      <c r="S33" s="529">
        <v>2.3360561922227386E-3</v>
      </c>
      <c r="T33" s="529">
        <v>2.4379490608134485E-3</v>
      </c>
      <c r="U33" s="529">
        <v>2.9094824946003812E-3</v>
      </c>
      <c r="V33" s="529">
        <v>2.4761387691668597E-3</v>
      </c>
      <c r="W33" s="529">
        <v>1.6450120806987402E-3</v>
      </c>
      <c r="X33" s="529">
        <v>4.8002418699333808E-3</v>
      </c>
      <c r="Y33" s="529">
        <v>4.4054520050946788E-3</v>
      </c>
      <c r="Z33" s="529">
        <v>5.7001461338309538E-3</v>
      </c>
      <c r="AA33" s="529">
        <v>3.1590467951502126E-3</v>
      </c>
      <c r="AB33" s="529">
        <v>2.9065214891173035E-3</v>
      </c>
      <c r="AC33" s="529">
        <v>2.1728106664377113E-2</v>
      </c>
      <c r="AD33" s="529">
        <v>1.3392240425902958E-2</v>
      </c>
      <c r="AE33" s="529">
        <v>1.0169326234433407</v>
      </c>
      <c r="AF33" s="529">
        <v>1.5391120176135788E-2</v>
      </c>
      <c r="AG33" s="529">
        <v>1.4199397508119164E-2</v>
      </c>
      <c r="AH33" s="529">
        <v>2.1242097996374124E-3</v>
      </c>
      <c r="AI33" s="529">
        <v>5.2253593896304223E-3</v>
      </c>
      <c r="AJ33" s="529">
        <v>1.2481415966941073E-2</v>
      </c>
      <c r="AK33" s="529">
        <v>1.6083348971369947E-2</v>
      </c>
      <c r="AL33" s="529">
        <v>8.1758690856770372E-3</v>
      </c>
      <c r="AM33" s="529">
        <v>1.2206754401040128E-2</v>
      </c>
      <c r="AN33" s="529">
        <v>3.0189757982986018E-3</v>
      </c>
      <c r="AO33" s="624">
        <v>2.7232867670986167E-2</v>
      </c>
      <c r="AP33" s="531">
        <v>1.2569959649234852</v>
      </c>
      <c r="AQ33" s="531">
        <v>1.0186572577824904</v>
      </c>
      <c r="AT33" s="12"/>
    </row>
    <row r="34" spans="1:46" ht="15" customHeight="1" x14ac:dyDescent="0.2">
      <c r="A34" s="329">
        <v>57</v>
      </c>
      <c r="B34" s="330" t="s">
        <v>281</v>
      </c>
      <c r="C34" s="530">
        <v>5.4050755411685088E-2</v>
      </c>
      <c r="D34" s="529">
        <v>5.0684903922546619E-2</v>
      </c>
      <c r="E34" s="529">
        <v>3.622477352703099E-2</v>
      </c>
      <c r="F34" s="529">
        <v>0.2169285570312347</v>
      </c>
      <c r="G34" s="529">
        <v>3.6170367462689222E-2</v>
      </c>
      <c r="H34" s="529">
        <v>2.5601452415090431E-2</v>
      </c>
      <c r="I34" s="529">
        <v>3.955872711649918E-2</v>
      </c>
      <c r="J34" s="529">
        <v>2.679906705205929E-2</v>
      </c>
      <c r="K34" s="529">
        <v>5.5039307010996831E-2</v>
      </c>
      <c r="L34" s="529">
        <v>1.7223810709396284E-2</v>
      </c>
      <c r="M34" s="529">
        <v>6.8403402002017874E-2</v>
      </c>
      <c r="N34" s="529">
        <v>2.6401988667553673E-2</v>
      </c>
      <c r="O34" s="529">
        <v>2.838209958816337E-2</v>
      </c>
      <c r="P34" s="529">
        <v>2.5253844676319793E-2</v>
      </c>
      <c r="Q34" s="529">
        <v>1.8220883375509127E-2</v>
      </c>
      <c r="R34" s="529">
        <v>1.8060032736346814E-2</v>
      </c>
      <c r="S34" s="529">
        <v>2.0353368798342732E-2</v>
      </c>
      <c r="T34" s="529">
        <v>1.6115915838249815E-2</v>
      </c>
      <c r="U34" s="529">
        <v>1.8784774840552496E-2</v>
      </c>
      <c r="V34" s="529">
        <v>2.0188787048708419E-2</v>
      </c>
      <c r="W34" s="529">
        <v>1.5390412093536634E-2</v>
      </c>
      <c r="X34" s="529">
        <v>8.5400402917896703E-2</v>
      </c>
      <c r="Y34" s="529">
        <v>4.1026857637881109E-2</v>
      </c>
      <c r="Z34" s="529">
        <v>4.0079550614681249E-2</v>
      </c>
      <c r="AA34" s="529">
        <v>2.0939736146257819E-2</v>
      </c>
      <c r="AB34" s="529">
        <v>4.6626591294161586E-2</v>
      </c>
      <c r="AC34" s="529">
        <v>4.2155237230611126E-2</v>
      </c>
      <c r="AD34" s="529">
        <v>2.6816890672525431E-2</v>
      </c>
      <c r="AE34" s="529">
        <v>3.3571074429709657E-3</v>
      </c>
      <c r="AF34" s="529">
        <v>1.076412440949841</v>
      </c>
      <c r="AG34" s="529">
        <v>2.8716348464726912E-2</v>
      </c>
      <c r="AH34" s="529">
        <v>2.6580058849295513E-2</v>
      </c>
      <c r="AI34" s="529">
        <v>2.2262716217728289E-2</v>
      </c>
      <c r="AJ34" s="529">
        <v>1.5308089737199769E-2</v>
      </c>
      <c r="AK34" s="529">
        <v>3.451920945957606E-2</v>
      </c>
      <c r="AL34" s="529">
        <v>1.8411947369072423E-2</v>
      </c>
      <c r="AM34" s="529">
        <v>3.8990353334151094E-2</v>
      </c>
      <c r="AN34" s="529">
        <v>5.0017238694443904E-2</v>
      </c>
      <c r="AO34" s="624">
        <v>7.8871640478940727E-2</v>
      </c>
      <c r="AP34" s="531">
        <v>2.5303296488364908</v>
      </c>
      <c r="AQ34" s="531">
        <v>2.050554443527119</v>
      </c>
      <c r="AT34" s="12"/>
    </row>
    <row r="35" spans="1:46" ht="15" customHeight="1" x14ac:dyDescent="0.2">
      <c r="A35" s="329">
        <v>59</v>
      </c>
      <c r="B35" s="330" t="s">
        <v>282</v>
      </c>
      <c r="C35" s="530">
        <v>6.7729017437239102E-3</v>
      </c>
      <c r="D35" s="529">
        <v>3.9044557583365206E-3</v>
      </c>
      <c r="E35" s="529">
        <v>7.3916515238369798E-3</v>
      </c>
      <c r="F35" s="529">
        <v>1.0888633327784621E-2</v>
      </c>
      <c r="G35" s="529">
        <v>8.1806345742092626E-3</v>
      </c>
      <c r="H35" s="529">
        <v>8.14625380180466E-3</v>
      </c>
      <c r="I35" s="529">
        <v>6.6513084324836963E-3</v>
      </c>
      <c r="J35" s="529">
        <v>1.410825819253772E-2</v>
      </c>
      <c r="K35" s="529">
        <v>6.7033999845543205E-3</v>
      </c>
      <c r="L35" s="529">
        <v>7.7606952653290172E-3</v>
      </c>
      <c r="M35" s="529">
        <v>9.2737150292252525E-3</v>
      </c>
      <c r="N35" s="529">
        <v>5.9138998254498008E-3</v>
      </c>
      <c r="O35" s="529">
        <v>7.433311763782262E-3</v>
      </c>
      <c r="P35" s="529">
        <v>9.0086776831843872E-3</v>
      </c>
      <c r="Q35" s="529">
        <v>9.2213873013647814E-3</v>
      </c>
      <c r="R35" s="529">
        <v>1.1158615314345689E-2</v>
      </c>
      <c r="S35" s="529">
        <v>1.0023411037975185E-2</v>
      </c>
      <c r="T35" s="529">
        <v>1.1676528397275857E-2</v>
      </c>
      <c r="U35" s="529">
        <v>1.5452500038144149E-2</v>
      </c>
      <c r="V35" s="529">
        <v>3.7050361510728498E-2</v>
      </c>
      <c r="W35" s="529">
        <v>5.4947186837062817E-3</v>
      </c>
      <c r="X35" s="529">
        <v>1.0354147988692271E-2</v>
      </c>
      <c r="Y35" s="529">
        <v>1.2879742437110943E-2</v>
      </c>
      <c r="Z35" s="529">
        <v>1.4505756282270793E-2</v>
      </c>
      <c r="AA35" s="529">
        <v>3.9347593715157017E-2</v>
      </c>
      <c r="AB35" s="529">
        <v>1.275333744887574E-2</v>
      </c>
      <c r="AC35" s="529">
        <v>3.7240954655982629E-2</v>
      </c>
      <c r="AD35" s="529">
        <v>5.4693845645248367E-2</v>
      </c>
      <c r="AE35" s="529">
        <v>4.8355989206624412E-3</v>
      </c>
      <c r="AF35" s="529">
        <v>1.6406941193373912E-2</v>
      </c>
      <c r="AG35" s="529">
        <v>1.1864218863420684</v>
      </c>
      <c r="AH35" s="529">
        <v>2.8151813057669995E-2</v>
      </c>
      <c r="AI35" s="529">
        <v>2.295746542560238E-2</v>
      </c>
      <c r="AJ35" s="529">
        <v>1.4249503029864214E-2</v>
      </c>
      <c r="AK35" s="529">
        <v>6.2138250359725158E-2</v>
      </c>
      <c r="AL35" s="529">
        <v>5.2299962449476815E-2</v>
      </c>
      <c r="AM35" s="529">
        <v>2.3898478546269426E-2</v>
      </c>
      <c r="AN35" s="529">
        <v>4.9945408312997569E-3</v>
      </c>
      <c r="AO35" s="624">
        <v>7.5191097511255356E-2</v>
      </c>
      <c r="AP35" s="531">
        <v>1.8855362350303884</v>
      </c>
      <c r="AQ35" s="531">
        <v>1.5280201561685145</v>
      </c>
      <c r="AT35" s="12"/>
    </row>
    <row r="36" spans="1:46" ht="15" customHeight="1" x14ac:dyDescent="0.2">
      <c r="A36" s="329">
        <v>61</v>
      </c>
      <c r="B36" s="330" t="s">
        <v>283</v>
      </c>
      <c r="C36" s="530">
        <v>4.0925616129193718E-5</v>
      </c>
      <c r="D36" s="529">
        <v>3.4025848827666115E-5</v>
      </c>
      <c r="E36" s="529">
        <v>8.2267586218420368E-5</v>
      </c>
      <c r="F36" s="529">
        <v>1.1480544568639249E-4</v>
      </c>
      <c r="G36" s="529">
        <v>6.2692819740688648E-5</v>
      </c>
      <c r="H36" s="529">
        <v>2.6458777720895279E-5</v>
      </c>
      <c r="I36" s="529">
        <v>1.0187832111618132E-4</v>
      </c>
      <c r="J36" s="529">
        <v>3.0871011305388249E-5</v>
      </c>
      <c r="K36" s="529">
        <v>4.7369844342981884E-5</v>
      </c>
      <c r="L36" s="529">
        <v>1.8923425797046644E-5</v>
      </c>
      <c r="M36" s="529">
        <v>9.6585631783376779E-5</v>
      </c>
      <c r="N36" s="529">
        <v>7.0717486168278508E-5</v>
      </c>
      <c r="O36" s="529">
        <v>8.1861921490765049E-5</v>
      </c>
      <c r="P36" s="529">
        <v>3.6533292199245246E-5</v>
      </c>
      <c r="Q36" s="529">
        <v>6.8018595205519703E-5</v>
      </c>
      <c r="R36" s="529">
        <v>5.9251949095194064E-5</v>
      </c>
      <c r="S36" s="529">
        <v>2.7492427319055741E-5</v>
      </c>
      <c r="T36" s="529">
        <v>1.3765076972408251E-5</v>
      </c>
      <c r="U36" s="529">
        <v>2.2929855859462745E-5</v>
      </c>
      <c r="V36" s="529">
        <v>2.1081653798329183E-5</v>
      </c>
      <c r="W36" s="529">
        <v>1.8205022727157741E-5</v>
      </c>
      <c r="X36" s="529">
        <v>2.954337075562266E-5</v>
      </c>
      <c r="Y36" s="529">
        <v>1.0729144464828703E-4</v>
      </c>
      <c r="Z36" s="529">
        <v>3.8472815540129779E-5</v>
      </c>
      <c r="AA36" s="529">
        <v>8.5838181000649338E-5</v>
      </c>
      <c r="AB36" s="529">
        <v>1.8893176748233724E-4</v>
      </c>
      <c r="AC36" s="529">
        <v>6.5310360773496618E-5</v>
      </c>
      <c r="AD36" s="529">
        <v>5.0683147091238382E-5</v>
      </c>
      <c r="AE36" s="529">
        <v>9.5416335004430713E-6</v>
      </c>
      <c r="AF36" s="529">
        <v>7.7995954753753882E-5</v>
      </c>
      <c r="AG36" s="529">
        <v>4.4738248658361253E-5</v>
      </c>
      <c r="AH36" s="529">
        <v>1.0000185125138348</v>
      </c>
      <c r="AI36" s="529">
        <v>7.4820359020301964E-5</v>
      </c>
      <c r="AJ36" s="529">
        <v>4.2568629244321778E-5</v>
      </c>
      <c r="AK36" s="529">
        <v>4.3680758162188719E-5</v>
      </c>
      <c r="AL36" s="529">
        <v>4.9575005151938635E-5</v>
      </c>
      <c r="AM36" s="529">
        <v>3.507998259083119E-5</v>
      </c>
      <c r="AN36" s="529">
        <v>2.0401698507044797E-5</v>
      </c>
      <c r="AO36" s="624">
        <v>0.24661697387969814</v>
      </c>
      <c r="AP36" s="531">
        <v>1.2486766213599174</v>
      </c>
      <c r="AQ36" s="531">
        <v>1.011915342981252</v>
      </c>
      <c r="AT36" s="12"/>
    </row>
    <row r="37" spans="1:46" ht="15" customHeight="1" x14ac:dyDescent="0.2">
      <c r="A37" s="329">
        <v>63</v>
      </c>
      <c r="B37" s="330" t="s">
        <v>284</v>
      </c>
      <c r="C37" s="530">
        <v>1.0741882007548196E-4</v>
      </c>
      <c r="D37" s="529">
        <v>2.0732445263293184E-4</v>
      </c>
      <c r="E37" s="529">
        <v>6.518269419851825E-5</v>
      </c>
      <c r="F37" s="529">
        <v>3.8340610938378174E-4</v>
      </c>
      <c r="G37" s="529">
        <v>4.3950052603859723E-4</v>
      </c>
      <c r="H37" s="529">
        <v>1.236486412442379E-4</v>
      </c>
      <c r="I37" s="529">
        <v>1.9263767397885708E-4</v>
      </c>
      <c r="J37" s="529">
        <v>3.865925401560591E-4</v>
      </c>
      <c r="K37" s="529">
        <v>8.1041220537770417E-5</v>
      </c>
      <c r="L37" s="529">
        <v>2.0912544873874359E-4</v>
      </c>
      <c r="M37" s="529">
        <v>2.6030564446390358E-4</v>
      </c>
      <c r="N37" s="529">
        <v>2.708819353538103E-4</v>
      </c>
      <c r="O37" s="529">
        <v>1.341900226915266E-4</v>
      </c>
      <c r="P37" s="529">
        <v>4.4549102548031714E-4</v>
      </c>
      <c r="Q37" s="529">
        <v>8.8114873234819305E-4</v>
      </c>
      <c r="R37" s="529">
        <v>5.2265149389949461E-4</v>
      </c>
      <c r="S37" s="529">
        <v>4.1661192965665499E-4</v>
      </c>
      <c r="T37" s="529">
        <v>1.6308318107056813E-3</v>
      </c>
      <c r="U37" s="529">
        <v>1.16173128455347E-3</v>
      </c>
      <c r="V37" s="529">
        <v>2.7223410473074003E-4</v>
      </c>
      <c r="W37" s="529">
        <v>3.4488526398098466E-4</v>
      </c>
      <c r="X37" s="529">
        <v>1.4557135352222708E-4</v>
      </c>
      <c r="Y37" s="529">
        <v>2.7031541188829889E-4</v>
      </c>
      <c r="Z37" s="529">
        <v>6.9325754022981744E-4</v>
      </c>
      <c r="AA37" s="529">
        <v>3.4424373699123751E-4</v>
      </c>
      <c r="AB37" s="529">
        <v>2.6335940946518209E-4</v>
      </c>
      <c r="AC37" s="529">
        <v>4.2043491774450509E-4</v>
      </c>
      <c r="AD37" s="529">
        <v>5.0061744041943667E-4</v>
      </c>
      <c r="AE37" s="529">
        <v>3.9935200386315583E-5</v>
      </c>
      <c r="AF37" s="529">
        <v>5.9182347138668013E-4</v>
      </c>
      <c r="AG37" s="529">
        <v>4.759553796016407E-3</v>
      </c>
      <c r="AH37" s="529">
        <v>2.0893614258809338E-4</v>
      </c>
      <c r="AI37" s="529">
        <v>1.0001318134761477</v>
      </c>
      <c r="AJ37" s="529">
        <v>1.7627456195503903E-4</v>
      </c>
      <c r="AK37" s="529">
        <v>2.932299200610832E-4</v>
      </c>
      <c r="AL37" s="529">
        <v>6.4562259627439335E-4</v>
      </c>
      <c r="AM37" s="529">
        <v>5.9529506553283981E-4</v>
      </c>
      <c r="AN37" s="529">
        <v>8.5427964391304601E-5</v>
      </c>
      <c r="AO37" s="624">
        <v>5.3128960745972185E-4</v>
      </c>
      <c r="AP37" s="531">
        <v>1.01923384298731</v>
      </c>
      <c r="AQ37" s="531">
        <v>0.82597715546347195</v>
      </c>
      <c r="AT37" s="12"/>
    </row>
    <row r="38" spans="1:46" ht="15" customHeight="1" x14ac:dyDescent="0.2">
      <c r="A38" s="329">
        <v>64</v>
      </c>
      <c r="B38" s="330" t="s">
        <v>285</v>
      </c>
      <c r="C38" s="530">
        <v>3.3454336195333647E-4</v>
      </c>
      <c r="D38" s="529">
        <v>2.8405346638267664E-5</v>
      </c>
      <c r="E38" s="529">
        <v>2.5267853230896977E-5</v>
      </c>
      <c r="F38" s="529">
        <v>1.1175802578741591E-4</v>
      </c>
      <c r="G38" s="529">
        <v>5.5853251365253125E-5</v>
      </c>
      <c r="H38" s="529">
        <v>2.8974193303317222E-5</v>
      </c>
      <c r="I38" s="529">
        <v>2.8569519983475451E-5</v>
      </c>
      <c r="J38" s="529">
        <v>4.246948661391861E-5</v>
      </c>
      <c r="K38" s="529">
        <v>3.2955214485773061E-5</v>
      </c>
      <c r="L38" s="529">
        <v>1.9264570631283935E-5</v>
      </c>
      <c r="M38" s="529">
        <v>4.317581010704211E-5</v>
      </c>
      <c r="N38" s="529">
        <v>2.3109402131251863E-5</v>
      </c>
      <c r="O38" s="529">
        <v>2.2848992416958344E-5</v>
      </c>
      <c r="P38" s="529">
        <v>2.2908512390188159E-5</v>
      </c>
      <c r="Q38" s="529">
        <v>1.9681753234570189E-5</v>
      </c>
      <c r="R38" s="529">
        <v>2.1346080933209203E-5</v>
      </c>
      <c r="S38" s="529">
        <v>2.1188571097806721E-5</v>
      </c>
      <c r="T38" s="529">
        <v>2.0938688573417362E-5</v>
      </c>
      <c r="U38" s="529">
        <v>2.5074127048610792E-5</v>
      </c>
      <c r="V38" s="529">
        <v>4.4578913281472643E-5</v>
      </c>
      <c r="W38" s="529">
        <v>1.4448626607442889E-5</v>
      </c>
      <c r="X38" s="529">
        <v>6.4651233834726364E-5</v>
      </c>
      <c r="Y38" s="529">
        <v>3.7770424035305823E-5</v>
      </c>
      <c r="Z38" s="529">
        <v>6.9881035875001446E-5</v>
      </c>
      <c r="AA38" s="529">
        <v>3.9329821514131615E-4</v>
      </c>
      <c r="AB38" s="529">
        <v>4.1079256157738925E-5</v>
      </c>
      <c r="AC38" s="529">
        <v>8.5170238170345478E-5</v>
      </c>
      <c r="AD38" s="529">
        <v>2.3991666746717768E-4</v>
      </c>
      <c r="AE38" s="529">
        <v>1.888227629215889E-5</v>
      </c>
      <c r="AF38" s="529">
        <v>4.7818801554676521E-4</v>
      </c>
      <c r="AG38" s="529">
        <v>1.0838589684639191E-3</v>
      </c>
      <c r="AH38" s="529">
        <v>6.3578384300920724E-5</v>
      </c>
      <c r="AI38" s="529">
        <v>8.1199317827995401E-5</v>
      </c>
      <c r="AJ38" s="529">
        <v>1.013980857054094</v>
      </c>
      <c r="AK38" s="529">
        <v>9.0924548841048698E-5</v>
      </c>
      <c r="AL38" s="529">
        <v>9.826931905856954E-5</v>
      </c>
      <c r="AM38" s="529">
        <v>1.2314630683794806E-4</v>
      </c>
      <c r="AN38" s="529">
        <v>3.0206383096679307E-5</v>
      </c>
      <c r="AO38" s="624">
        <v>2.5447108558100777E-3</v>
      </c>
      <c r="AP38" s="531">
        <v>1.0205129488026663</v>
      </c>
      <c r="AQ38" s="531">
        <v>0.82701373032818426</v>
      </c>
      <c r="AT38" s="12"/>
    </row>
    <row r="39" spans="1:46" ht="15" customHeight="1" x14ac:dyDescent="0.2">
      <c r="A39" s="329">
        <v>65</v>
      </c>
      <c r="B39" s="330" t="s">
        <v>364</v>
      </c>
      <c r="C39" s="530">
        <v>2.9844398806669575E-4</v>
      </c>
      <c r="D39" s="529">
        <v>2.4015701489539173E-4</v>
      </c>
      <c r="E39" s="529">
        <v>4.9756091122056317E-3</v>
      </c>
      <c r="F39" s="529">
        <v>2.7836139665853533E-3</v>
      </c>
      <c r="G39" s="529">
        <v>1.0701568595125098E-3</v>
      </c>
      <c r="H39" s="529">
        <v>1.0495311288851964E-3</v>
      </c>
      <c r="I39" s="529">
        <v>1.1673125165765302E-3</v>
      </c>
      <c r="J39" s="529">
        <v>3.117751247907607E-3</v>
      </c>
      <c r="K39" s="529">
        <v>1.1568984459165382E-3</v>
      </c>
      <c r="L39" s="529">
        <v>6.5991743857672484E-4</v>
      </c>
      <c r="M39" s="529">
        <v>1.5113436947292024E-3</v>
      </c>
      <c r="N39" s="529">
        <v>7.5755940803230173E-4</v>
      </c>
      <c r="O39" s="529">
        <v>5.9947523877927557E-4</v>
      </c>
      <c r="P39" s="529">
        <v>1.126226836750848E-3</v>
      </c>
      <c r="Q39" s="529">
        <v>3.3815585289467109E-3</v>
      </c>
      <c r="R39" s="529">
        <v>1.813794080314578E-3</v>
      </c>
      <c r="S39" s="529">
        <v>1.8503096742522368E-3</v>
      </c>
      <c r="T39" s="529">
        <v>9.1866063882582207E-4</v>
      </c>
      <c r="U39" s="529">
        <v>8.8096817035095447E-4</v>
      </c>
      <c r="V39" s="529">
        <v>1.2871698554189615E-3</v>
      </c>
      <c r="W39" s="529">
        <v>3.1716226755354677E-4</v>
      </c>
      <c r="X39" s="529">
        <v>1.1058188827766824E-3</v>
      </c>
      <c r="Y39" s="529">
        <v>1.5053189935164061E-3</v>
      </c>
      <c r="Z39" s="529">
        <v>1.5376183702871902E-3</v>
      </c>
      <c r="AA39" s="529">
        <v>1.0770199020355071E-2</v>
      </c>
      <c r="AB39" s="529">
        <v>2.2300868941549762E-3</v>
      </c>
      <c r="AC39" s="529">
        <v>9.4978012998552376E-4</v>
      </c>
      <c r="AD39" s="529">
        <v>3.6008597724276215E-3</v>
      </c>
      <c r="AE39" s="529">
        <v>3.9939027005979788E-4</v>
      </c>
      <c r="AF39" s="529">
        <v>1.5895094125461997E-3</v>
      </c>
      <c r="AG39" s="529">
        <v>1.9695808012670313E-3</v>
      </c>
      <c r="AH39" s="529">
        <v>3.5423010339938495E-4</v>
      </c>
      <c r="AI39" s="529">
        <v>1.3333044432535873E-3</v>
      </c>
      <c r="AJ39" s="529">
        <v>1.1014809254663747E-3</v>
      </c>
      <c r="AK39" s="529">
        <v>1.0003571770904345</v>
      </c>
      <c r="AL39" s="529">
        <v>2.7126512955549186E-3</v>
      </c>
      <c r="AM39" s="529">
        <v>2.7080059958040767E-3</v>
      </c>
      <c r="AN39" s="529">
        <v>2.676625095747479E-4</v>
      </c>
      <c r="AO39" s="624">
        <v>5.1296004010421593E-3</v>
      </c>
      <c r="AP39" s="531">
        <v>1.0705858954249887</v>
      </c>
      <c r="AQ39" s="531">
        <v>0.86759235740316365</v>
      </c>
      <c r="AT39" s="12"/>
    </row>
    <row r="40" spans="1:46" ht="15" customHeight="1" x14ac:dyDescent="0.2">
      <c r="A40" s="329">
        <v>66</v>
      </c>
      <c r="B40" s="330" t="s">
        <v>286</v>
      </c>
      <c r="C40" s="530">
        <v>2.7221957979748405E-2</v>
      </c>
      <c r="D40" s="529">
        <v>2.3007403131979874E-2</v>
      </c>
      <c r="E40" s="529">
        <v>1.1323673025660414E-2</v>
      </c>
      <c r="F40" s="529">
        <v>4.662949058937043E-2</v>
      </c>
      <c r="G40" s="529">
        <v>2.7880234581417314E-2</v>
      </c>
      <c r="H40" s="529">
        <v>2.1887341505794029E-2</v>
      </c>
      <c r="I40" s="529">
        <v>1.954250091028463E-2</v>
      </c>
      <c r="J40" s="529">
        <v>5.1604016642472772E-2</v>
      </c>
      <c r="K40" s="529">
        <v>3.211801628720324E-2</v>
      </c>
      <c r="L40" s="529">
        <v>2.7222650259111338E-2</v>
      </c>
      <c r="M40" s="529">
        <v>4.4743545278869735E-2</v>
      </c>
      <c r="N40" s="529">
        <v>1.782416901706722E-2</v>
      </c>
      <c r="O40" s="529">
        <v>2.1048582079244881E-2</v>
      </c>
      <c r="P40" s="529">
        <v>2.5034588952846746E-2</v>
      </c>
      <c r="Q40" s="529">
        <v>2.9330325617098047E-2</v>
      </c>
      <c r="R40" s="529">
        <v>2.6586549933299727E-2</v>
      </c>
      <c r="S40" s="529">
        <v>2.390276379995452E-2</v>
      </c>
      <c r="T40" s="529">
        <v>2.9452759959160923E-2</v>
      </c>
      <c r="U40" s="529">
        <v>2.8022669816702924E-2</v>
      </c>
      <c r="V40" s="529">
        <v>2.236663481708338E-2</v>
      </c>
      <c r="W40" s="529">
        <v>2.2187010923613755E-2</v>
      </c>
      <c r="X40" s="529">
        <v>3.724945172796635E-2</v>
      </c>
      <c r="Y40" s="529">
        <v>6.7930898285235394E-2</v>
      </c>
      <c r="Z40" s="529">
        <v>5.2300259750612234E-2</v>
      </c>
      <c r="AA40" s="529">
        <v>7.832971408012461E-2</v>
      </c>
      <c r="AB40" s="529">
        <v>4.4846083638474879E-2</v>
      </c>
      <c r="AC40" s="529">
        <v>5.5406691294252679E-2</v>
      </c>
      <c r="AD40" s="529">
        <v>7.2301193840600644E-2</v>
      </c>
      <c r="AE40" s="529">
        <v>1.3036004704280497E-2</v>
      </c>
      <c r="AF40" s="529">
        <v>0.10710634842792241</v>
      </c>
      <c r="AG40" s="529">
        <v>9.1271124674638285E-2</v>
      </c>
      <c r="AH40" s="529">
        <v>5.5498502816920509E-2</v>
      </c>
      <c r="AI40" s="529">
        <v>4.1344679006787725E-2</v>
      </c>
      <c r="AJ40" s="529">
        <v>3.0428760983419397E-2</v>
      </c>
      <c r="AK40" s="529">
        <v>4.9651302671685424E-2</v>
      </c>
      <c r="AL40" s="529">
        <v>1.06858245694078</v>
      </c>
      <c r="AM40" s="529">
        <v>3.135204717284909E-2</v>
      </c>
      <c r="AN40" s="529">
        <v>1.200161351757272E-2</v>
      </c>
      <c r="AO40" s="624">
        <v>4.9129562608668187E-2</v>
      </c>
      <c r="AP40" s="531">
        <v>2.5367035812507757</v>
      </c>
      <c r="AQ40" s="531">
        <v>2.0557198161262442</v>
      </c>
      <c r="AT40" s="12"/>
    </row>
    <row r="41" spans="1:46" ht="15" customHeight="1" x14ac:dyDescent="0.2">
      <c r="A41" s="329">
        <v>67</v>
      </c>
      <c r="B41" s="330" t="s">
        <v>287</v>
      </c>
      <c r="C41" s="530">
        <v>1.2240006570632427E-4</v>
      </c>
      <c r="D41" s="529">
        <v>8.697020776137847E-5</v>
      </c>
      <c r="E41" s="529">
        <v>5.8033502446853914E-4</v>
      </c>
      <c r="F41" s="529">
        <v>2.1403168504377596E-4</v>
      </c>
      <c r="G41" s="529">
        <v>1.9048635834917585E-4</v>
      </c>
      <c r="H41" s="529">
        <v>1.5151836411276547E-4</v>
      </c>
      <c r="I41" s="529">
        <v>1.1401311698082181E-4</v>
      </c>
      <c r="J41" s="529">
        <v>1.8325739020563049E-4</v>
      </c>
      <c r="K41" s="529">
        <v>1.1823836538612254E-4</v>
      </c>
      <c r="L41" s="529">
        <v>1.1385016783942192E-4</v>
      </c>
      <c r="M41" s="529">
        <v>1.2150241203310248E-4</v>
      </c>
      <c r="N41" s="529">
        <v>8.4390305764258514E-5</v>
      </c>
      <c r="O41" s="529">
        <v>1.1373457737547528E-4</v>
      </c>
      <c r="P41" s="529">
        <v>1.1989219423754969E-4</v>
      </c>
      <c r="Q41" s="529">
        <v>1.3353802272314598E-4</v>
      </c>
      <c r="R41" s="529">
        <v>1.287771667013736E-4</v>
      </c>
      <c r="S41" s="529">
        <v>1.281002378535187E-4</v>
      </c>
      <c r="T41" s="529">
        <v>1.7466249020953116E-4</v>
      </c>
      <c r="U41" s="529">
        <v>1.6121359310019944E-4</v>
      </c>
      <c r="V41" s="529">
        <v>3.9935887953181976E-4</v>
      </c>
      <c r="W41" s="529">
        <v>1.1398568848700295E-4</v>
      </c>
      <c r="X41" s="529">
        <v>1.7033989630901568E-4</v>
      </c>
      <c r="Y41" s="529">
        <v>2.4277706842402573E-4</v>
      </c>
      <c r="Z41" s="529">
        <v>1.6859306473951882E-4</v>
      </c>
      <c r="AA41" s="529">
        <v>3.9052594919916173E-4</v>
      </c>
      <c r="AB41" s="529">
        <v>1.4217511632424922E-4</v>
      </c>
      <c r="AC41" s="529">
        <v>5.5424479591354933E-4</v>
      </c>
      <c r="AD41" s="529">
        <v>4.3892757396837449E-4</v>
      </c>
      <c r="AE41" s="529">
        <v>1.9258961175682248E-4</v>
      </c>
      <c r="AF41" s="529">
        <v>3.4331948916337785E-4</v>
      </c>
      <c r="AG41" s="529">
        <v>6.4223947542116052E-3</v>
      </c>
      <c r="AH41" s="529">
        <v>3.6118308075415266E-4</v>
      </c>
      <c r="AI41" s="529">
        <v>1.4140517535845061E-3</v>
      </c>
      <c r="AJ41" s="529">
        <v>8.7291709275430091E-3</v>
      </c>
      <c r="AK41" s="529">
        <v>1.3094859749158345E-3</v>
      </c>
      <c r="AL41" s="529">
        <v>8.3709125743429988E-4</v>
      </c>
      <c r="AM41" s="529">
        <v>1.0092414091598025</v>
      </c>
      <c r="AN41" s="529">
        <v>7.9342357759842462E-5</v>
      </c>
      <c r="AO41" s="624">
        <v>1.498805191613621E-3</v>
      </c>
      <c r="AP41" s="531">
        <v>1.0360906833372885</v>
      </c>
      <c r="AQ41" s="531">
        <v>0.83963777430788611</v>
      </c>
      <c r="AT41" s="12"/>
    </row>
    <row r="42" spans="1:46" ht="15" customHeight="1" x14ac:dyDescent="0.2">
      <c r="A42" s="329">
        <v>68</v>
      </c>
      <c r="B42" s="330" t="s">
        <v>288</v>
      </c>
      <c r="C42" s="530">
        <v>9.0062707028792715E-4</v>
      </c>
      <c r="D42" s="529">
        <v>2.4759289267565375E-3</v>
      </c>
      <c r="E42" s="529">
        <v>1.4081410059836102E-3</v>
      </c>
      <c r="F42" s="529">
        <v>1.424458814639884E-3</v>
      </c>
      <c r="G42" s="529">
        <v>1.0613902751938104E-3</v>
      </c>
      <c r="H42" s="529">
        <v>1.1889394709400372E-3</v>
      </c>
      <c r="I42" s="529">
        <v>9.6616970135468864E-4</v>
      </c>
      <c r="J42" s="529">
        <v>7.4901939635476766E-4</v>
      </c>
      <c r="K42" s="529">
        <v>5.6405075633793713E-4</v>
      </c>
      <c r="L42" s="529">
        <v>3.2016785837668397E-4</v>
      </c>
      <c r="M42" s="529">
        <v>1.3727718901164593E-3</v>
      </c>
      <c r="N42" s="529">
        <v>4.4915965049054118E-4</v>
      </c>
      <c r="O42" s="529">
        <v>6.9850493805406961E-4</v>
      </c>
      <c r="P42" s="529">
        <v>7.2951618602753012E-4</v>
      </c>
      <c r="Q42" s="529">
        <v>1.477376750323093E-3</v>
      </c>
      <c r="R42" s="529">
        <v>1.4012037453779008E-3</v>
      </c>
      <c r="S42" s="529">
        <v>1.5312906121576443E-3</v>
      </c>
      <c r="T42" s="529">
        <v>7.599941497733522E-4</v>
      </c>
      <c r="U42" s="529">
        <v>1.0085307793868247E-3</v>
      </c>
      <c r="V42" s="529">
        <v>6.6784472905484548E-4</v>
      </c>
      <c r="W42" s="529">
        <v>5.7497583783603918E-4</v>
      </c>
      <c r="X42" s="529">
        <v>1.3444084351189624E-3</v>
      </c>
      <c r="Y42" s="529">
        <v>1.6030839368290865E-3</v>
      </c>
      <c r="Z42" s="529">
        <v>3.7018743003428104E-4</v>
      </c>
      <c r="AA42" s="529">
        <v>1.3223666182922351E-3</v>
      </c>
      <c r="AB42" s="529">
        <v>3.5236597312133062E-3</v>
      </c>
      <c r="AC42" s="529">
        <v>2.4501162804489718E-3</v>
      </c>
      <c r="AD42" s="529">
        <v>3.961640651453757E-3</v>
      </c>
      <c r="AE42" s="529">
        <v>4.0712560069220804E-4</v>
      </c>
      <c r="AF42" s="529">
        <v>2.2930890028542393E-3</v>
      </c>
      <c r="AG42" s="529">
        <v>3.1055411869309957E-3</v>
      </c>
      <c r="AH42" s="529">
        <v>3.5655092801135722E-3</v>
      </c>
      <c r="AI42" s="529">
        <v>3.9594154308376173E-3</v>
      </c>
      <c r="AJ42" s="529">
        <v>2.8183809828219793E-3</v>
      </c>
      <c r="AK42" s="529">
        <v>5.3183746325763982E-3</v>
      </c>
      <c r="AL42" s="529">
        <v>1.8361066049475468E-3</v>
      </c>
      <c r="AM42" s="529">
        <v>2.1493874661870529E-3</v>
      </c>
      <c r="AN42" s="529">
        <v>1.0004289784394311</v>
      </c>
      <c r="AO42" s="624">
        <v>1.5425577004444543E-3</v>
      </c>
      <c r="AP42" s="531">
        <v>1.0637299919560519</v>
      </c>
      <c r="AQ42" s="531">
        <v>0.86203640016688587</v>
      </c>
      <c r="AT42" s="12"/>
    </row>
    <row r="43" spans="1:46" ht="15" customHeight="1" x14ac:dyDescent="0.2">
      <c r="A43" s="329">
        <v>69</v>
      </c>
      <c r="B43" s="330" t="s">
        <v>289</v>
      </c>
      <c r="C43" s="530">
        <v>1.659592921629526E-4</v>
      </c>
      <c r="D43" s="529">
        <v>1.3797973789464728E-4</v>
      </c>
      <c r="E43" s="529">
        <v>3.3360695984792983E-4</v>
      </c>
      <c r="F43" s="529">
        <v>4.6555268569248938E-4</v>
      </c>
      <c r="G43" s="529">
        <v>2.5422845083185921E-4</v>
      </c>
      <c r="H43" s="529">
        <v>1.0729417018903144E-4</v>
      </c>
      <c r="I43" s="529">
        <v>4.1313132600905673E-4</v>
      </c>
      <c r="J43" s="529">
        <v>1.2518641548177169E-4</v>
      </c>
      <c r="K43" s="529">
        <v>1.9209156954933784E-4</v>
      </c>
      <c r="L43" s="529">
        <v>7.6737228357468101E-5</v>
      </c>
      <c r="M43" s="529">
        <v>3.9166870532332738E-4</v>
      </c>
      <c r="N43" s="529">
        <v>2.8676963374191011E-4</v>
      </c>
      <c r="O43" s="529">
        <v>3.3196193070909842E-4</v>
      </c>
      <c r="P43" s="529">
        <v>1.4814778339877147E-4</v>
      </c>
      <c r="Q43" s="529">
        <v>2.7582524056795048E-4</v>
      </c>
      <c r="R43" s="529">
        <v>2.4027522273755531E-4</v>
      </c>
      <c r="S43" s="529">
        <v>1.1148576879841345E-4</v>
      </c>
      <c r="T43" s="529">
        <v>5.5819377860993439E-5</v>
      </c>
      <c r="U43" s="529">
        <v>9.2983881679924735E-5</v>
      </c>
      <c r="V43" s="529">
        <v>8.5489155030689588E-5</v>
      </c>
      <c r="W43" s="529">
        <v>7.3824000011923259E-5</v>
      </c>
      <c r="X43" s="529">
        <v>1.1980264104596647E-4</v>
      </c>
      <c r="Y43" s="529">
        <v>4.3508232479043006E-4</v>
      </c>
      <c r="Z43" s="529">
        <v>1.5601283104449553E-4</v>
      </c>
      <c r="AA43" s="529">
        <v>3.4808623807770214E-4</v>
      </c>
      <c r="AB43" s="529">
        <v>7.6614564089842968E-4</v>
      </c>
      <c r="AC43" s="529">
        <v>2.648429582748496E-4</v>
      </c>
      <c r="AD43" s="529">
        <v>2.0552749137117132E-4</v>
      </c>
      <c r="AE43" s="529">
        <v>3.8692703777824472E-5</v>
      </c>
      <c r="AF43" s="529">
        <v>3.1628487648529597E-4</v>
      </c>
      <c r="AG43" s="529">
        <v>1.8142006846063024E-4</v>
      </c>
      <c r="AH43" s="529">
        <v>7.5070920923206845E-5</v>
      </c>
      <c r="AI43" s="529">
        <v>3.0340737652400816E-4</v>
      </c>
      <c r="AJ43" s="529">
        <v>1.7262194796122642E-4</v>
      </c>
      <c r="AK43" s="529">
        <v>1.7713179156188239E-4</v>
      </c>
      <c r="AL43" s="529">
        <v>2.0103381554521153E-4</v>
      </c>
      <c r="AM43" s="529">
        <v>1.4225440275559124E-4</v>
      </c>
      <c r="AN43" s="529">
        <v>8.2731837987794435E-5</v>
      </c>
      <c r="AO43" s="624">
        <v>1.0000674954102495</v>
      </c>
      <c r="AP43" s="531">
        <v>1.0084196638136123</v>
      </c>
      <c r="AQ43" s="531">
        <v>0.81721345024114211</v>
      </c>
      <c r="AT43" s="12"/>
    </row>
    <row r="44" spans="1:46" ht="15" customHeight="1" x14ac:dyDescent="0.2">
      <c r="A44" s="336" t="s">
        <v>300</v>
      </c>
      <c r="B44" s="337" t="s">
        <v>290</v>
      </c>
      <c r="C44" s="535">
        <v>1.2929675872423805</v>
      </c>
      <c r="D44" s="534">
        <v>1.2180065297913372</v>
      </c>
      <c r="E44" s="534">
        <v>1.134244082710725</v>
      </c>
      <c r="F44" s="534">
        <v>1.3784309294579287</v>
      </c>
      <c r="G44" s="534">
        <v>1.3309812059894699</v>
      </c>
      <c r="H44" s="534">
        <v>1.1700488643387565</v>
      </c>
      <c r="I44" s="534">
        <v>1.258072482653672</v>
      </c>
      <c r="J44" s="534">
        <v>1.1994172985778038</v>
      </c>
      <c r="K44" s="534">
        <v>1.1763102012936717</v>
      </c>
      <c r="L44" s="534">
        <v>1.1483548574955036</v>
      </c>
      <c r="M44" s="534">
        <v>1.2729219543827333</v>
      </c>
      <c r="N44" s="534">
        <v>1.2529137821122962</v>
      </c>
      <c r="O44" s="534">
        <v>1.2341094671889252</v>
      </c>
      <c r="P44" s="534">
        <v>1.1997859885095528</v>
      </c>
      <c r="Q44" s="534">
        <v>1.1752249069305343</v>
      </c>
      <c r="R44" s="534">
        <v>1.1942107020818267</v>
      </c>
      <c r="S44" s="534">
        <v>1.1653956549560429</v>
      </c>
      <c r="T44" s="534">
        <v>1.1882810265678774</v>
      </c>
      <c r="U44" s="534">
        <v>1.1667357848224282</v>
      </c>
      <c r="V44" s="534">
        <v>1.1763242380733649</v>
      </c>
      <c r="W44" s="534">
        <v>1.2641151211628794</v>
      </c>
      <c r="X44" s="534">
        <v>1.2411734289161855</v>
      </c>
      <c r="Y44" s="534">
        <v>1.244262974987201</v>
      </c>
      <c r="Z44" s="534">
        <v>1.2591078394432969</v>
      </c>
      <c r="AA44" s="534">
        <v>1.3240736948844254</v>
      </c>
      <c r="AB44" s="534">
        <v>1.1993621170682627</v>
      </c>
      <c r="AC44" s="534">
        <v>1.210086110413622</v>
      </c>
      <c r="AD44" s="534">
        <v>1.2236416369830549</v>
      </c>
      <c r="AE44" s="534">
        <v>1.098643934310058</v>
      </c>
      <c r="AF44" s="534">
        <v>1.2912404676477818</v>
      </c>
      <c r="AG44" s="534">
        <v>1.3864683076900999</v>
      </c>
      <c r="AH44" s="534">
        <v>1.1897730591791065</v>
      </c>
      <c r="AI44" s="534">
        <v>1.1535912540262425</v>
      </c>
      <c r="AJ44" s="534">
        <v>1.1611216157687838</v>
      </c>
      <c r="AK44" s="534">
        <v>1.2343207480635447</v>
      </c>
      <c r="AL44" s="534">
        <v>1.2162080870814647</v>
      </c>
      <c r="AM44" s="534">
        <v>1.257806774634274</v>
      </c>
      <c r="AN44" s="534">
        <v>1.2900483537145566</v>
      </c>
      <c r="AO44" s="625">
        <v>1.5471797242182836</v>
      </c>
      <c r="AP44" s="619"/>
      <c r="AQ44" s="620"/>
    </row>
    <row r="45" spans="1:46" ht="15" customHeight="1" x14ac:dyDescent="0.2">
      <c r="A45" s="338"/>
      <c r="B45" s="339" t="s">
        <v>307</v>
      </c>
      <c r="C45" s="538">
        <v>1.0478083093147708</v>
      </c>
      <c r="D45" s="539">
        <v>0.98706060020959185</v>
      </c>
      <c r="E45" s="539">
        <v>0.91918033087755691</v>
      </c>
      <c r="F45" s="539">
        <v>1.1170669674581293</v>
      </c>
      <c r="G45" s="539">
        <v>1.0786141748162215</v>
      </c>
      <c r="H45" s="539">
        <v>0.9481961763428457</v>
      </c>
      <c r="I45" s="539">
        <v>1.019529657240871</v>
      </c>
      <c r="J45" s="539">
        <v>0.97199606872287758</v>
      </c>
      <c r="K45" s="539">
        <v>0.95327030268097945</v>
      </c>
      <c r="L45" s="539">
        <v>0.93061556499807674</v>
      </c>
      <c r="M45" s="539">
        <v>1.0315635241530572</v>
      </c>
      <c r="N45" s="539">
        <v>1.0153490966871077</v>
      </c>
      <c r="O45" s="539">
        <v>1.0001102634618273</v>
      </c>
      <c r="P45" s="539">
        <v>0.97229485144400618</v>
      </c>
      <c r="Q45" s="539">
        <v>0.95239079072494248</v>
      </c>
      <c r="R45" s="539">
        <v>0.96777669375511877</v>
      </c>
      <c r="S45" s="539">
        <v>0.94442526088889567</v>
      </c>
      <c r="T45" s="539">
        <v>0.96297134261069628</v>
      </c>
      <c r="U45" s="539">
        <v>0.94551128904877735</v>
      </c>
      <c r="V45" s="539">
        <v>0.95328167795020025</v>
      </c>
      <c r="W45" s="539">
        <v>1.0244265524937806</v>
      </c>
      <c r="X45" s="539">
        <v>1.0058348290793544</v>
      </c>
      <c r="Y45" s="539">
        <v>1.0083385670517233</v>
      </c>
      <c r="Z45" s="539">
        <v>1.0203687002748796</v>
      </c>
      <c r="AA45" s="539">
        <v>1.073016395255493</v>
      </c>
      <c r="AB45" s="539">
        <v>0.97195135016628875</v>
      </c>
      <c r="AC45" s="539">
        <v>0.98064196967382733</v>
      </c>
      <c r="AD45" s="539">
        <v>0.99162723606158121</v>
      </c>
      <c r="AE45" s="539">
        <v>0.89033031818186725</v>
      </c>
      <c r="AF45" s="539">
        <v>1.0464086684573688</v>
      </c>
      <c r="AG45" s="539">
        <v>1.1235803803076627</v>
      </c>
      <c r="AH45" s="539">
        <v>0.96418047127195594</v>
      </c>
      <c r="AI45" s="539">
        <v>0.93485908962306552</v>
      </c>
      <c r="AJ45" s="539">
        <v>0.94096162125946115</v>
      </c>
      <c r="AK45" s="539">
        <v>1.0002814834198601</v>
      </c>
      <c r="AL45" s="539">
        <v>0.98560315979590751</v>
      </c>
      <c r="AM45" s="539">
        <v>1.0193143300560878</v>
      </c>
      <c r="AN45" s="539">
        <v>1.0454425909646241</v>
      </c>
      <c r="AO45" s="626">
        <v>1.2538193432186568</v>
      </c>
      <c r="AP45" s="528"/>
      <c r="AQ45" s="530"/>
    </row>
    <row r="46" spans="1:46" x14ac:dyDescent="0.2">
      <c r="AQ46" s="13"/>
    </row>
    <row r="48" spans="1:46" x14ac:dyDescent="0.2">
      <c r="U48" s="12"/>
    </row>
    <row r="49" spans="21:21" x14ac:dyDescent="0.2">
      <c r="U49" s="12"/>
    </row>
    <row r="50" spans="21:21" x14ac:dyDescent="0.2">
      <c r="U50" s="12"/>
    </row>
    <row r="51" spans="21:21" x14ac:dyDescent="0.2">
      <c r="U51" s="12"/>
    </row>
    <row r="52" spans="21:21" x14ac:dyDescent="0.2">
      <c r="U52" s="12"/>
    </row>
    <row r="53" spans="21:21" x14ac:dyDescent="0.2">
      <c r="U53" s="12"/>
    </row>
    <row r="54" spans="21:21" x14ac:dyDescent="0.2">
      <c r="U54" s="12"/>
    </row>
    <row r="55" spans="21:21" x14ac:dyDescent="0.2">
      <c r="U55" s="12"/>
    </row>
    <row r="56" spans="21:21" x14ac:dyDescent="0.2">
      <c r="U56" s="12"/>
    </row>
    <row r="57" spans="21:21" x14ac:dyDescent="0.2">
      <c r="U57" s="12"/>
    </row>
    <row r="58" spans="21:21" x14ac:dyDescent="0.2">
      <c r="U58" s="12"/>
    </row>
    <row r="59" spans="21:21" x14ac:dyDescent="0.2">
      <c r="U59" s="12"/>
    </row>
    <row r="60" spans="21:21" x14ac:dyDescent="0.2">
      <c r="U60" s="12"/>
    </row>
    <row r="61" spans="21:21" x14ac:dyDescent="0.2">
      <c r="U61" s="12"/>
    </row>
    <row r="62" spans="21:21" x14ac:dyDescent="0.2">
      <c r="U62" s="12"/>
    </row>
    <row r="63" spans="21:21" x14ac:dyDescent="0.2">
      <c r="U63" s="12"/>
    </row>
    <row r="64" spans="21:21" x14ac:dyDescent="0.2">
      <c r="U64" s="12"/>
    </row>
    <row r="65" spans="21:21" x14ac:dyDescent="0.2">
      <c r="U65" s="12"/>
    </row>
    <row r="66" spans="21:21" x14ac:dyDescent="0.2">
      <c r="U66" s="12"/>
    </row>
    <row r="67" spans="21:21" x14ac:dyDescent="0.2">
      <c r="U67" s="12"/>
    </row>
    <row r="68" spans="21:21" x14ac:dyDescent="0.2">
      <c r="U68" s="12"/>
    </row>
    <row r="69" spans="21:21" x14ac:dyDescent="0.2">
      <c r="U69" s="12"/>
    </row>
    <row r="70" spans="21:21" x14ac:dyDescent="0.2">
      <c r="U70" s="12"/>
    </row>
    <row r="71" spans="21:21" x14ac:dyDescent="0.2">
      <c r="U71" s="12"/>
    </row>
    <row r="72" spans="21:21" x14ac:dyDescent="0.2">
      <c r="U72" s="12"/>
    </row>
    <row r="73" spans="21:21" x14ac:dyDescent="0.2">
      <c r="U73" s="12"/>
    </row>
    <row r="74" spans="21:21" x14ac:dyDescent="0.2">
      <c r="U74" s="12"/>
    </row>
    <row r="75" spans="21:21" x14ac:dyDescent="0.2">
      <c r="U75" s="12"/>
    </row>
    <row r="76" spans="21:21" x14ac:dyDescent="0.2">
      <c r="U76" s="12"/>
    </row>
    <row r="77" spans="21:21" x14ac:dyDescent="0.2">
      <c r="U77" s="12"/>
    </row>
    <row r="78" spans="21:21" x14ac:dyDescent="0.2">
      <c r="U78" s="12"/>
    </row>
    <row r="79" spans="21:21" x14ac:dyDescent="0.2">
      <c r="U79" s="12"/>
    </row>
    <row r="80" spans="21:21" x14ac:dyDescent="0.2">
      <c r="U80" s="12"/>
    </row>
    <row r="81" spans="21:21" x14ac:dyDescent="0.2">
      <c r="U81" s="12"/>
    </row>
    <row r="82" spans="21:21" x14ac:dyDescent="0.2">
      <c r="U82" s="12"/>
    </row>
    <row r="83" spans="21:21" x14ac:dyDescent="0.2">
      <c r="U83" s="12"/>
    </row>
    <row r="84" spans="21:21" x14ac:dyDescent="0.2">
      <c r="U84" s="12"/>
    </row>
  </sheetData>
  <sheetProtection sheet="1" selectLockedCells="1"/>
  <mergeCells count="1">
    <mergeCell ref="A3:B4"/>
  </mergeCells>
  <phoneticPr fontId="2"/>
  <pageMargins left="0.59055118110236227" right="0.59055118110236227" top="0.78740157480314965" bottom="0" header="0.51181102362204722" footer="0"/>
  <pageSetup paperSize="9" scale="75" fitToWidth="2" orientation="landscape" r:id="rId1"/>
  <headerFooter alignWithMargins="0">
    <oddFooter>&amp;C&amp;10&amp;P／&amp;N</oddFooter>
  </headerFooter>
  <ignoredErrors>
    <ignoredError sqref="C3:F3 A5:A8 A4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showGridLines="0" zoomScale="90" zoomScaleNormal="90" zoomScaleSheetLayoutView="115"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3.2" x14ac:dyDescent="0.2"/>
  <cols>
    <col min="1" max="1" width="4.6640625" style="50" customWidth="1"/>
    <col min="2" max="2" width="25.6640625" style="50" customWidth="1"/>
    <col min="3" max="4" width="12.6640625" style="50" customWidth="1"/>
    <col min="5" max="5" width="11.77734375" style="50" customWidth="1"/>
    <col min="6" max="16384" width="9" style="50"/>
  </cols>
  <sheetData>
    <row r="1" spans="1:6" x14ac:dyDescent="0.2">
      <c r="A1" s="540" t="s">
        <v>386</v>
      </c>
      <c r="B1" s="340"/>
      <c r="C1" s="340"/>
      <c r="D1" s="340"/>
      <c r="E1" s="340"/>
      <c r="F1" s="340"/>
    </row>
    <row r="2" spans="1:6" x14ac:dyDescent="0.2">
      <c r="A2" s="340"/>
      <c r="B2" s="340"/>
      <c r="C2" s="340"/>
      <c r="D2" s="340"/>
      <c r="E2" s="340"/>
      <c r="F2" s="340"/>
    </row>
    <row r="3" spans="1:6" x14ac:dyDescent="0.2">
      <c r="A3" s="681" t="s">
        <v>184</v>
      </c>
      <c r="B3" s="682"/>
      <c r="C3" s="677" t="s">
        <v>7</v>
      </c>
      <c r="D3" s="677" t="s">
        <v>59</v>
      </c>
      <c r="E3" s="340"/>
      <c r="F3" s="340"/>
    </row>
    <row r="4" spans="1:6" x14ac:dyDescent="0.2">
      <c r="A4" s="683"/>
      <c r="B4" s="684"/>
      <c r="C4" s="678"/>
      <c r="D4" s="678"/>
      <c r="E4" s="340"/>
      <c r="F4" s="340"/>
    </row>
    <row r="5" spans="1:6" ht="17.100000000000001" customHeight="1" x14ac:dyDescent="0.2">
      <c r="A5" s="341" t="s">
        <v>256</v>
      </c>
      <c r="B5" s="342" t="s">
        <v>257</v>
      </c>
      <c r="C5" s="541">
        <v>0.6064138110207552</v>
      </c>
      <c r="D5" s="542">
        <v>0.3935861889792448</v>
      </c>
      <c r="E5" s="340"/>
      <c r="F5" s="340"/>
    </row>
    <row r="6" spans="1:6" ht="17.100000000000001" customHeight="1" x14ac:dyDescent="0.2">
      <c r="A6" s="341" t="s">
        <v>258</v>
      </c>
      <c r="B6" s="342" t="s">
        <v>259</v>
      </c>
      <c r="C6" s="543">
        <v>0.85571093474471727</v>
      </c>
      <c r="D6" s="542">
        <v>0.14428906525528273</v>
      </c>
      <c r="E6" s="340"/>
      <c r="F6" s="340"/>
    </row>
    <row r="7" spans="1:6" ht="17.100000000000001" customHeight="1" x14ac:dyDescent="0.2">
      <c r="A7" s="341" t="s">
        <v>260</v>
      </c>
      <c r="B7" s="342" t="s">
        <v>261</v>
      </c>
      <c r="C7" s="543">
        <v>0.52591728731412379</v>
      </c>
      <c r="D7" s="542">
        <v>0.47408271268587621</v>
      </c>
      <c r="E7" s="340"/>
      <c r="F7" s="340"/>
    </row>
    <row r="8" spans="1:6" ht="17.100000000000001" customHeight="1" x14ac:dyDescent="0.2">
      <c r="A8" s="341" t="s">
        <v>264</v>
      </c>
      <c r="B8" s="342" t="s">
        <v>262</v>
      </c>
      <c r="C8" s="543">
        <v>0.10035737831465164</v>
      </c>
      <c r="D8" s="542">
        <v>0.89964262168534836</v>
      </c>
      <c r="E8" s="340"/>
      <c r="F8" s="340"/>
    </row>
    <row r="9" spans="1:6" ht="17.100000000000001" customHeight="1" x14ac:dyDescent="0.2">
      <c r="A9" s="341">
        <v>11</v>
      </c>
      <c r="B9" s="342" t="s">
        <v>263</v>
      </c>
      <c r="C9" s="543">
        <v>0.13249208368415988</v>
      </c>
      <c r="D9" s="542">
        <v>0.86750791631584012</v>
      </c>
      <c r="E9" s="340"/>
      <c r="F9" s="340"/>
    </row>
    <row r="10" spans="1:6" ht="17.100000000000001" customHeight="1" x14ac:dyDescent="0.2">
      <c r="A10" s="341">
        <v>15</v>
      </c>
      <c r="B10" s="342" t="s">
        <v>265</v>
      </c>
      <c r="C10" s="543">
        <v>3.7424025683264417E-2</v>
      </c>
      <c r="D10" s="542">
        <v>0.96257597431673558</v>
      </c>
      <c r="E10" s="340"/>
      <c r="F10" s="340"/>
    </row>
    <row r="11" spans="1:6" ht="17.100000000000001" customHeight="1" x14ac:dyDescent="0.2">
      <c r="A11" s="341">
        <v>16</v>
      </c>
      <c r="B11" s="342" t="s">
        <v>266</v>
      </c>
      <c r="C11" s="543">
        <v>0.13200451465689922</v>
      </c>
      <c r="D11" s="542">
        <v>0.86799548534310078</v>
      </c>
      <c r="E11" s="340"/>
      <c r="F11" s="340"/>
    </row>
    <row r="12" spans="1:6" ht="17.100000000000001" customHeight="1" x14ac:dyDescent="0.2">
      <c r="A12" s="341">
        <v>20</v>
      </c>
      <c r="B12" s="342" t="s">
        <v>267</v>
      </c>
      <c r="C12" s="543">
        <v>3.6796356812284325E-2</v>
      </c>
      <c r="D12" s="542">
        <v>0.96320364318771567</v>
      </c>
      <c r="E12" s="340"/>
      <c r="F12" s="340"/>
    </row>
    <row r="13" spans="1:6" ht="17.100000000000001" customHeight="1" x14ac:dyDescent="0.2">
      <c r="A13" s="341">
        <v>21</v>
      </c>
      <c r="B13" s="342" t="s">
        <v>268</v>
      </c>
      <c r="C13" s="543">
        <v>3.8081685991897762E-2</v>
      </c>
      <c r="D13" s="542">
        <v>0.96191831400810224</v>
      </c>
      <c r="E13" s="340"/>
      <c r="F13" s="340"/>
    </row>
    <row r="14" spans="1:6" ht="17.100000000000001" customHeight="1" x14ac:dyDescent="0.2">
      <c r="A14" s="341">
        <v>22</v>
      </c>
      <c r="B14" s="342" t="s">
        <v>356</v>
      </c>
      <c r="C14" s="543">
        <v>8.8040491158120626E-2</v>
      </c>
      <c r="D14" s="542">
        <v>0.91195950884187937</v>
      </c>
      <c r="E14" s="340"/>
      <c r="F14" s="340"/>
    </row>
    <row r="15" spans="1:6" ht="17.100000000000001" customHeight="1" x14ac:dyDescent="0.2">
      <c r="A15" s="341">
        <v>25</v>
      </c>
      <c r="B15" s="342" t="s">
        <v>269</v>
      </c>
      <c r="C15" s="543">
        <v>0.5538241412427507</v>
      </c>
      <c r="D15" s="542">
        <v>0.4461758587572493</v>
      </c>
      <c r="E15" s="340"/>
      <c r="F15" s="340"/>
    </row>
    <row r="16" spans="1:6" ht="17.100000000000001" customHeight="1" x14ac:dyDescent="0.2">
      <c r="A16" s="341">
        <v>26</v>
      </c>
      <c r="B16" s="342" t="s">
        <v>270</v>
      </c>
      <c r="C16" s="543">
        <v>0.21496511031604715</v>
      </c>
      <c r="D16" s="542">
        <v>0.78503488968395285</v>
      </c>
      <c r="E16" s="340"/>
      <c r="F16" s="340"/>
    </row>
    <row r="17" spans="1:6" ht="17.100000000000001" customHeight="1" x14ac:dyDescent="0.2">
      <c r="A17" s="341">
        <v>27</v>
      </c>
      <c r="B17" s="342" t="s">
        <v>271</v>
      </c>
      <c r="C17" s="543">
        <v>0.17777056137699299</v>
      </c>
      <c r="D17" s="542">
        <v>0.82222943862300701</v>
      </c>
      <c r="E17" s="340"/>
      <c r="F17" s="340"/>
    </row>
    <row r="18" spans="1:6" ht="17.100000000000001" customHeight="1" x14ac:dyDescent="0.2">
      <c r="A18" s="341">
        <v>28</v>
      </c>
      <c r="B18" s="342" t="s">
        <v>272</v>
      </c>
      <c r="C18" s="543">
        <v>0.19643614274386734</v>
      </c>
      <c r="D18" s="542">
        <v>0.80356385725613266</v>
      </c>
      <c r="E18" s="340"/>
      <c r="F18" s="340"/>
    </row>
    <row r="19" spans="1:6" ht="17.100000000000001" customHeight="1" x14ac:dyDescent="0.2">
      <c r="A19" s="341">
        <v>29</v>
      </c>
      <c r="B19" s="342" t="s">
        <v>357</v>
      </c>
      <c r="C19" s="543">
        <v>0.15863736765624081</v>
      </c>
      <c r="D19" s="542">
        <v>0.84136263234375919</v>
      </c>
      <c r="E19" s="340"/>
      <c r="F19" s="340"/>
    </row>
    <row r="20" spans="1:6" ht="17.100000000000001" customHeight="1" x14ac:dyDescent="0.2">
      <c r="A20" s="341">
        <v>30</v>
      </c>
      <c r="B20" s="342" t="s">
        <v>358</v>
      </c>
      <c r="C20" s="543">
        <v>0.25108479884354828</v>
      </c>
      <c r="D20" s="542">
        <v>0.74891520115645172</v>
      </c>
      <c r="E20" s="340"/>
      <c r="F20" s="340"/>
    </row>
    <row r="21" spans="1:6" ht="17.100000000000001" customHeight="1" x14ac:dyDescent="0.2">
      <c r="A21" s="341">
        <v>31</v>
      </c>
      <c r="B21" s="342" t="s">
        <v>359</v>
      </c>
      <c r="C21" s="543">
        <v>0.11684703655243756</v>
      </c>
      <c r="D21" s="542">
        <v>0.88315296344756244</v>
      </c>
      <c r="E21" s="340"/>
      <c r="F21" s="340"/>
    </row>
    <row r="22" spans="1:6" ht="17.100000000000001" customHeight="1" x14ac:dyDescent="0.2">
      <c r="A22" s="341">
        <v>32</v>
      </c>
      <c r="B22" s="342" t="s">
        <v>273</v>
      </c>
      <c r="C22" s="543">
        <v>7.5928576192507813E-2</v>
      </c>
      <c r="D22" s="542">
        <v>0.92407142380749219</v>
      </c>
      <c r="E22" s="340"/>
      <c r="F22" s="340"/>
    </row>
    <row r="23" spans="1:6" ht="17.100000000000001" customHeight="1" x14ac:dyDescent="0.2">
      <c r="A23" s="341">
        <v>33</v>
      </c>
      <c r="B23" s="342" t="s">
        <v>274</v>
      </c>
      <c r="C23" s="543">
        <v>7.9383411620650102E-2</v>
      </c>
      <c r="D23" s="542">
        <v>0.9206165883793499</v>
      </c>
      <c r="E23" s="340"/>
      <c r="F23" s="340"/>
    </row>
    <row r="24" spans="1:6" ht="17.100000000000001" customHeight="1" x14ac:dyDescent="0.2">
      <c r="A24" s="341">
        <v>34</v>
      </c>
      <c r="B24" s="342" t="s">
        <v>360</v>
      </c>
      <c r="C24" s="543">
        <v>0</v>
      </c>
      <c r="D24" s="542">
        <v>1</v>
      </c>
      <c r="E24" s="340"/>
      <c r="F24" s="340"/>
    </row>
    <row r="25" spans="1:6" ht="17.100000000000001" customHeight="1" x14ac:dyDescent="0.2">
      <c r="A25" s="341">
        <v>35</v>
      </c>
      <c r="B25" s="342" t="s">
        <v>275</v>
      </c>
      <c r="C25" s="543">
        <v>0.31217112870859764</v>
      </c>
      <c r="D25" s="542">
        <v>0.68782887129140236</v>
      </c>
      <c r="E25" s="340"/>
      <c r="F25" s="340"/>
    </row>
    <row r="26" spans="1:6" ht="17.100000000000001" customHeight="1" x14ac:dyDescent="0.2">
      <c r="A26" s="341">
        <v>39</v>
      </c>
      <c r="B26" s="342" t="s">
        <v>361</v>
      </c>
      <c r="C26" s="543">
        <v>0.20433423260458183</v>
      </c>
      <c r="D26" s="542">
        <v>0.79566576739541817</v>
      </c>
      <c r="E26" s="340"/>
      <c r="F26" s="340"/>
    </row>
    <row r="27" spans="1:6" ht="17.100000000000001" customHeight="1" x14ac:dyDescent="0.2">
      <c r="A27" s="341">
        <v>41</v>
      </c>
      <c r="B27" s="342" t="s">
        <v>276</v>
      </c>
      <c r="C27" s="543">
        <v>1</v>
      </c>
      <c r="D27" s="542">
        <v>0</v>
      </c>
      <c r="E27" s="340"/>
      <c r="F27" s="340"/>
    </row>
    <row r="28" spans="1:6" ht="17.100000000000001" customHeight="1" x14ac:dyDescent="0.2">
      <c r="A28" s="341">
        <v>46</v>
      </c>
      <c r="B28" s="342" t="s">
        <v>277</v>
      </c>
      <c r="C28" s="543">
        <v>0.56695733318122232</v>
      </c>
      <c r="D28" s="542">
        <v>0.43304266681877768</v>
      </c>
      <c r="E28" s="340"/>
      <c r="F28" s="340"/>
    </row>
    <row r="29" spans="1:6" ht="17.100000000000001" customHeight="1" x14ac:dyDescent="0.2">
      <c r="A29" s="341">
        <v>47</v>
      </c>
      <c r="B29" s="342" t="s">
        <v>362</v>
      </c>
      <c r="C29" s="543">
        <v>1</v>
      </c>
      <c r="D29" s="542">
        <v>0</v>
      </c>
      <c r="E29" s="340"/>
      <c r="F29" s="340"/>
    </row>
    <row r="30" spans="1:6" ht="17.100000000000001" customHeight="1" x14ac:dyDescent="0.2">
      <c r="A30" s="341">
        <v>48</v>
      </c>
      <c r="B30" s="342" t="s">
        <v>363</v>
      </c>
      <c r="C30" s="543">
        <v>1</v>
      </c>
      <c r="D30" s="542">
        <v>0</v>
      </c>
      <c r="E30" s="340"/>
      <c r="F30" s="340"/>
    </row>
    <row r="31" spans="1:6" ht="17.100000000000001" customHeight="1" x14ac:dyDescent="0.2">
      <c r="A31" s="341">
        <v>51</v>
      </c>
      <c r="B31" s="342" t="s">
        <v>278</v>
      </c>
      <c r="C31" s="543">
        <v>0.41876302857520142</v>
      </c>
      <c r="D31" s="542">
        <v>0.58123697142479858</v>
      </c>
      <c r="E31" s="340"/>
      <c r="F31" s="340"/>
    </row>
    <row r="32" spans="1:6" ht="17.100000000000001" customHeight="1" x14ac:dyDescent="0.2">
      <c r="A32" s="341">
        <v>53</v>
      </c>
      <c r="B32" s="342" t="s">
        <v>279</v>
      </c>
      <c r="C32" s="543">
        <v>0.95197528014790844</v>
      </c>
      <c r="D32" s="542">
        <v>4.8024719852091544E-2</v>
      </c>
      <c r="E32" s="340"/>
      <c r="F32" s="340"/>
    </row>
    <row r="33" spans="1:6" ht="17.100000000000001" customHeight="1" x14ac:dyDescent="0.2">
      <c r="A33" s="341">
        <v>55</v>
      </c>
      <c r="B33" s="342" t="s">
        <v>280</v>
      </c>
      <c r="C33" s="543">
        <v>1</v>
      </c>
      <c r="D33" s="542">
        <v>0</v>
      </c>
      <c r="E33" s="340"/>
      <c r="F33" s="340"/>
    </row>
    <row r="34" spans="1:6" ht="17.100000000000001" customHeight="1" x14ac:dyDescent="0.2">
      <c r="A34" s="341">
        <v>57</v>
      </c>
      <c r="B34" s="342" t="s">
        <v>281</v>
      </c>
      <c r="C34" s="543">
        <v>0.78396922998350504</v>
      </c>
      <c r="D34" s="542">
        <v>0.21603077001649493</v>
      </c>
      <c r="E34" s="340"/>
      <c r="F34" s="340"/>
    </row>
    <row r="35" spans="1:6" ht="17.100000000000001" customHeight="1" x14ac:dyDescent="0.2">
      <c r="A35" s="341">
        <v>59</v>
      </c>
      <c r="B35" s="342" t="s">
        <v>282</v>
      </c>
      <c r="C35" s="543">
        <v>0.70695990950943122</v>
      </c>
      <c r="D35" s="542">
        <v>0.29304009049056878</v>
      </c>
      <c r="E35" s="340"/>
      <c r="F35" s="340"/>
    </row>
    <row r="36" spans="1:6" ht="17.100000000000001" customHeight="1" x14ac:dyDescent="0.2">
      <c r="A36" s="341">
        <v>61</v>
      </c>
      <c r="B36" s="342" t="s">
        <v>283</v>
      </c>
      <c r="C36" s="543">
        <v>1</v>
      </c>
      <c r="D36" s="542">
        <v>0</v>
      </c>
      <c r="E36" s="340"/>
      <c r="F36" s="340"/>
    </row>
    <row r="37" spans="1:6" ht="17.100000000000001" customHeight="1" x14ac:dyDescent="0.2">
      <c r="A37" s="341">
        <v>63</v>
      </c>
      <c r="B37" s="342" t="s">
        <v>284</v>
      </c>
      <c r="C37" s="543">
        <v>0.98541164545512172</v>
      </c>
      <c r="D37" s="542">
        <v>1.4588354544878279E-2</v>
      </c>
      <c r="E37" s="340"/>
      <c r="F37" s="340"/>
    </row>
    <row r="38" spans="1:6" ht="17.100000000000001" customHeight="1" x14ac:dyDescent="0.2">
      <c r="A38" s="341">
        <v>64</v>
      </c>
      <c r="B38" s="342" t="s">
        <v>285</v>
      </c>
      <c r="C38" s="543">
        <v>0.983940704377958</v>
      </c>
      <c r="D38" s="542">
        <v>1.6059295622042009E-2</v>
      </c>
      <c r="E38" s="340"/>
      <c r="F38" s="340"/>
    </row>
    <row r="39" spans="1:6" ht="17.100000000000001" customHeight="1" x14ac:dyDescent="0.2">
      <c r="A39" s="329">
        <v>65</v>
      </c>
      <c r="B39" s="330" t="s">
        <v>364</v>
      </c>
      <c r="C39" s="543">
        <v>0.97620463087740927</v>
      </c>
      <c r="D39" s="542">
        <v>2.3795369122590757E-2</v>
      </c>
      <c r="E39" s="340"/>
      <c r="F39" s="340"/>
    </row>
    <row r="40" spans="1:6" ht="17.100000000000001" customHeight="1" x14ac:dyDescent="0.2">
      <c r="A40" s="329">
        <v>66</v>
      </c>
      <c r="B40" s="330" t="s">
        <v>286</v>
      </c>
      <c r="C40" s="543">
        <v>0.70540011369065203</v>
      </c>
      <c r="D40" s="542">
        <v>0.29459988630934791</v>
      </c>
      <c r="E40" s="340"/>
      <c r="F40" s="340"/>
    </row>
    <row r="41" spans="1:6" ht="17.100000000000001" customHeight="1" x14ac:dyDescent="0.2">
      <c r="A41" s="329">
        <v>67</v>
      </c>
      <c r="B41" s="330" t="s">
        <v>287</v>
      </c>
      <c r="C41" s="543">
        <v>0.66069413794633913</v>
      </c>
      <c r="D41" s="542">
        <v>0.33930586205366087</v>
      </c>
      <c r="E41" s="340"/>
      <c r="F41" s="340"/>
    </row>
    <row r="42" spans="1:6" ht="17.100000000000001" customHeight="1" x14ac:dyDescent="0.2">
      <c r="A42" s="329">
        <v>68</v>
      </c>
      <c r="B42" s="330" t="s">
        <v>288</v>
      </c>
      <c r="C42" s="543">
        <v>1</v>
      </c>
      <c r="D42" s="542">
        <v>0</v>
      </c>
      <c r="E42" s="340"/>
      <c r="F42" s="340"/>
    </row>
    <row r="43" spans="1:6" ht="17.100000000000001" customHeight="1" thickBot="1" x14ac:dyDescent="0.25">
      <c r="A43" s="329">
        <v>69</v>
      </c>
      <c r="B43" s="330" t="s">
        <v>289</v>
      </c>
      <c r="C43" s="543">
        <v>0.36690804020888546</v>
      </c>
      <c r="D43" s="542">
        <v>0.63309195979111454</v>
      </c>
      <c r="E43" s="340"/>
      <c r="F43" s="340"/>
    </row>
    <row r="44" spans="1:6" ht="20.100000000000001" customHeight="1" thickTop="1" x14ac:dyDescent="0.2">
      <c r="A44" s="679" t="s">
        <v>239</v>
      </c>
      <c r="B44" s="680"/>
      <c r="C44" s="544">
        <v>0.62663923876869299</v>
      </c>
      <c r="D44" s="545">
        <v>0.37336076123130701</v>
      </c>
      <c r="E44" s="340"/>
      <c r="F44" s="340"/>
    </row>
    <row r="45" spans="1:6" x14ac:dyDescent="0.2">
      <c r="A45" s="343"/>
      <c r="B45" s="343"/>
      <c r="C45" s="343"/>
      <c r="D45" s="344"/>
      <c r="E45" s="340"/>
      <c r="F45" s="340"/>
    </row>
    <row r="46" spans="1:6" ht="18" customHeight="1" x14ac:dyDescent="0.2">
      <c r="A46" s="343"/>
      <c r="B46" s="343" t="s">
        <v>186</v>
      </c>
      <c r="C46" s="343"/>
      <c r="D46" s="344"/>
      <c r="E46" s="340"/>
      <c r="F46" s="340"/>
    </row>
    <row r="47" spans="1:6" ht="18" customHeight="1" x14ac:dyDescent="0.2">
      <c r="A47" s="345"/>
      <c r="B47" s="343" t="s">
        <v>310</v>
      </c>
      <c r="C47" s="345"/>
      <c r="D47" s="340"/>
      <c r="E47" s="340"/>
      <c r="F47" s="340"/>
    </row>
    <row r="48" spans="1:6" x14ac:dyDescent="0.2">
      <c r="A48" s="345"/>
      <c r="B48" s="345"/>
      <c r="C48" s="345"/>
      <c r="D48" s="340"/>
      <c r="E48" s="340"/>
      <c r="F48" s="340"/>
    </row>
    <row r="49" spans="1:6" x14ac:dyDescent="0.2">
      <c r="A49" s="340"/>
      <c r="B49" s="340"/>
      <c r="C49" s="340"/>
      <c r="D49" s="340"/>
      <c r="E49" s="340"/>
      <c r="F49" s="340"/>
    </row>
    <row r="50" spans="1:6" x14ac:dyDescent="0.2">
      <c r="A50" s="340"/>
      <c r="B50" s="340"/>
      <c r="C50" s="340"/>
      <c r="D50" s="340"/>
      <c r="E50" s="340"/>
      <c r="F50" s="340"/>
    </row>
    <row r="51" spans="1:6" x14ac:dyDescent="0.2">
      <c r="A51" s="340"/>
      <c r="B51" s="340"/>
      <c r="C51" s="340"/>
      <c r="D51" s="340"/>
      <c r="E51" s="340"/>
      <c r="F51" s="340"/>
    </row>
    <row r="52" spans="1:6" x14ac:dyDescent="0.2">
      <c r="A52" s="340"/>
      <c r="B52" s="340"/>
      <c r="C52" s="340"/>
      <c r="D52" s="340"/>
      <c r="E52" s="340"/>
      <c r="F52" s="340"/>
    </row>
    <row r="53" spans="1:6" x14ac:dyDescent="0.2">
      <c r="A53" s="340"/>
      <c r="B53" s="340"/>
      <c r="C53" s="340"/>
      <c r="D53" s="340"/>
      <c r="E53" s="340"/>
      <c r="F53" s="340"/>
    </row>
    <row r="54" spans="1:6" x14ac:dyDescent="0.2">
      <c r="A54" s="340"/>
      <c r="B54" s="340"/>
      <c r="C54" s="340"/>
      <c r="D54" s="340"/>
      <c r="E54" s="340"/>
      <c r="F54" s="340"/>
    </row>
    <row r="55" spans="1:6" x14ac:dyDescent="0.2">
      <c r="A55" s="340"/>
      <c r="B55" s="340"/>
      <c r="C55" s="340"/>
      <c r="D55" s="340"/>
      <c r="E55" s="340"/>
      <c r="F55" s="340"/>
    </row>
    <row r="56" spans="1:6" x14ac:dyDescent="0.2">
      <c r="A56" s="340"/>
      <c r="B56" s="340"/>
      <c r="C56" s="340"/>
      <c r="D56" s="340"/>
      <c r="E56" s="340"/>
      <c r="F56" s="340"/>
    </row>
    <row r="57" spans="1:6" x14ac:dyDescent="0.2">
      <c r="A57" s="340"/>
      <c r="B57" s="340"/>
      <c r="C57" s="340"/>
      <c r="D57" s="340"/>
      <c r="E57" s="340"/>
      <c r="F57" s="340"/>
    </row>
    <row r="58" spans="1:6" x14ac:dyDescent="0.2">
      <c r="A58" s="340"/>
      <c r="B58" s="340"/>
      <c r="C58" s="340"/>
      <c r="D58" s="340"/>
      <c r="E58" s="340"/>
      <c r="F58" s="340"/>
    </row>
    <row r="59" spans="1:6" x14ac:dyDescent="0.2">
      <c r="A59" s="340"/>
      <c r="B59" s="340"/>
      <c r="C59" s="340"/>
      <c r="D59" s="340"/>
      <c r="E59" s="340"/>
      <c r="F59" s="340"/>
    </row>
    <row r="60" spans="1:6" x14ac:dyDescent="0.2">
      <c r="A60" s="340"/>
      <c r="B60" s="340"/>
      <c r="C60" s="340"/>
      <c r="D60" s="340"/>
      <c r="E60" s="340"/>
      <c r="F60" s="340"/>
    </row>
    <row r="61" spans="1:6" x14ac:dyDescent="0.2">
      <c r="A61" s="340"/>
      <c r="B61" s="340"/>
      <c r="C61" s="340"/>
      <c r="D61" s="340"/>
      <c r="E61" s="340"/>
      <c r="F61" s="340"/>
    </row>
    <row r="62" spans="1:6" x14ac:dyDescent="0.2">
      <c r="A62" s="340"/>
      <c r="B62" s="340"/>
      <c r="C62" s="340"/>
      <c r="D62" s="340"/>
      <c r="E62" s="340"/>
      <c r="F62" s="340"/>
    </row>
    <row r="63" spans="1:6" x14ac:dyDescent="0.2">
      <c r="A63" s="340"/>
      <c r="B63" s="340"/>
      <c r="C63" s="340"/>
      <c r="D63" s="340"/>
      <c r="E63" s="340"/>
      <c r="F63" s="340"/>
    </row>
  </sheetData>
  <sheetProtection sheet="1" selectLockedCells="1"/>
  <mergeCells count="4">
    <mergeCell ref="C3:C4"/>
    <mergeCell ref="D3:D4"/>
    <mergeCell ref="A44:B44"/>
    <mergeCell ref="A3:B4"/>
  </mergeCells>
  <phoneticPr fontId="2"/>
  <pageMargins left="1.1811023622047245" right="0.39370078740157483" top="0.78740157480314965" bottom="0.39370078740157483" header="0.51181102362204722" footer="0"/>
  <pageSetup paperSize="9" orientation="portrait" r:id="rId1"/>
  <headerFooter alignWithMargins="0"/>
  <ignoredErrors>
    <ignoredError sqref="A5:A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zoomScale="90" zoomScaleNormal="9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3.2" x14ac:dyDescent="0.2"/>
  <cols>
    <col min="1" max="1" width="4.21875" style="49" customWidth="1"/>
    <col min="2" max="2" width="23.77734375" style="50" customWidth="1"/>
    <col min="3" max="10" width="12.6640625" style="50" customWidth="1"/>
    <col min="11" max="11" width="5.88671875" style="50" customWidth="1"/>
    <col min="12" max="12" width="11.77734375" style="50" customWidth="1"/>
    <col min="13" max="16384" width="9" style="50"/>
  </cols>
  <sheetData>
    <row r="1" spans="1:25" x14ac:dyDescent="0.2">
      <c r="A1" s="546" t="s">
        <v>387</v>
      </c>
      <c r="B1" s="344"/>
      <c r="C1" s="344"/>
      <c r="D1" s="344"/>
      <c r="E1" s="344"/>
      <c r="F1" s="344"/>
      <c r="G1" s="344"/>
      <c r="H1" s="344"/>
      <c r="I1" s="344"/>
      <c r="J1" s="344"/>
    </row>
    <row r="2" spans="1:25" x14ac:dyDescent="0.2">
      <c r="A2" s="346"/>
      <c r="B2" s="347"/>
      <c r="C2" s="344"/>
      <c r="D2" s="344"/>
      <c r="E2" s="344"/>
      <c r="F2" s="344"/>
      <c r="G2" s="344"/>
      <c r="H2" s="344"/>
      <c r="I2" s="344"/>
      <c r="J2" s="344"/>
    </row>
    <row r="3" spans="1:25" x14ac:dyDescent="0.2">
      <c r="A3" s="681" t="s">
        <v>184</v>
      </c>
      <c r="B3" s="682"/>
      <c r="C3" s="348" t="s">
        <v>291</v>
      </c>
      <c r="D3" s="348" t="s">
        <v>302</v>
      </c>
      <c r="E3" s="348" t="s">
        <v>303</v>
      </c>
      <c r="F3" s="348" t="s">
        <v>304</v>
      </c>
      <c r="G3" s="348" t="s">
        <v>305</v>
      </c>
      <c r="H3" s="348" t="s">
        <v>306</v>
      </c>
      <c r="I3" s="348" t="s">
        <v>367</v>
      </c>
      <c r="J3" s="349"/>
      <c r="L3" s="617"/>
      <c r="M3" s="617"/>
      <c r="N3" s="617"/>
      <c r="O3" s="617"/>
      <c r="P3" s="617"/>
      <c r="Q3" s="617"/>
      <c r="R3" s="617"/>
      <c r="S3" s="617"/>
      <c r="T3" s="617"/>
      <c r="U3" s="617"/>
      <c r="V3" s="617"/>
      <c r="W3" s="617"/>
      <c r="X3" s="617"/>
      <c r="Y3" s="617"/>
    </row>
    <row r="4" spans="1:25" s="143" customFormat="1" ht="39.9" customHeight="1" x14ac:dyDescent="0.2">
      <c r="A4" s="683"/>
      <c r="B4" s="684"/>
      <c r="C4" s="269" t="s">
        <v>368</v>
      </c>
      <c r="D4" s="269" t="s">
        <v>36</v>
      </c>
      <c r="E4" s="269" t="s">
        <v>37</v>
      </c>
      <c r="F4" s="269" t="s">
        <v>369</v>
      </c>
      <c r="G4" s="269" t="s">
        <v>370</v>
      </c>
      <c r="H4" s="269" t="s">
        <v>38</v>
      </c>
      <c r="I4" s="269" t="s">
        <v>371</v>
      </c>
      <c r="J4" s="269" t="s">
        <v>240</v>
      </c>
      <c r="L4" s="618"/>
      <c r="M4" s="618"/>
      <c r="N4" s="618"/>
      <c r="O4" s="618"/>
      <c r="P4" s="618"/>
      <c r="Q4" s="618"/>
      <c r="R4" s="618"/>
      <c r="S4" s="618"/>
      <c r="T4" s="618"/>
      <c r="U4" s="618"/>
      <c r="V4" s="618"/>
      <c r="W4" s="618"/>
      <c r="X4" s="618"/>
      <c r="Y4" s="618"/>
    </row>
    <row r="5" spans="1:25" x14ac:dyDescent="0.2">
      <c r="A5" s="329" t="s">
        <v>256</v>
      </c>
      <c r="B5" s="330" t="s">
        <v>257</v>
      </c>
      <c r="C5" s="547">
        <v>9.745411435777453E-3</v>
      </c>
      <c r="D5" s="548">
        <v>1.1030594599658531E-2</v>
      </c>
      <c r="E5" s="548">
        <v>1.2052717104323058E-3</v>
      </c>
      <c r="F5" s="548">
        <v>9.0220826752983297E-4</v>
      </c>
      <c r="G5" s="548">
        <v>1.7451469487722571E-3</v>
      </c>
      <c r="H5" s="548">
        <v>-1.5712646213069011E-2</v>
      </c>
      <c r="I5" s="549">
        <v>3.4117059243684231E-2</v>
      </c>
      <c r="J5" s="550">
        <v>1.4644713416955595E-2</v>
      </c>
    </row>
    <row r="6" spans="1:25" x14ac:dyDescent="0.2">
      <c r="A6" s="329" t="s">
        <v>258</v>
      </c>
      <c r="B6" s="330" t="s">
        <v>259</v>
      </c>
      <c r="C6" s="551">
        <v>8.2279615943300932E-4</v>
      </c>
      <c r="D6" s="552">
        <v>7.6633163105798774E-4</v>
      </c>
      <c r="E6" s="552">
        <v>1.161260431231947E-4</v>
      </c>
      <c r="F6" s="552">
        <v>3.3028157502462034E-4</v>
      </c>
      <c r="G6" s="552">
        <v>2.1430898514426149E-4</v>
      </c>
      <c r="H6" s="552">
        <v>0.56863589367178269</v>
      </c>
      <c r="I6" s="553">
        <v>5.1607769370944235E-3</v>
      </c>
      <c r="J6" s="554">
        <v>3.3586914799669811E-3</v>
      </c>
    </row>
    <row r="7" spans="1:25" x14ac:dyDescent="0.2">
      <c r="A7" s="329" t="s">
        <v>260</v>
      </c>
      <c r="B7" s="330" t="s">
        <v>261</v>
      </c>
      <c r="C7" s="551">
        <v>2.2504984011446788E-3</v>
      </c>
      <c r="D7" s="552">
        <v>1.4886105185542317E-3</v>
      </c>
      <c r="E7" s="552">
        <v>1.8774828510289581E-4</v>
      </c>
      <c r="F7" s="552">
        <v>1.1699325276304343E-5</v>
      </c>
      <c r="G7" s="552">
        <v>9.7014217462598442E-6</v>
      </c>
      <c r="H7" s="552">
        <v>1.4547282753130152E-4</v>
      </c>
      <c r="I7" s="553">
        <v>1.6268632956423806E-2</v>
      </c>
      <c r="J7" s="554">
        <v>5.5152107354169188E-3</v>
      </c>
    </row>
    <row r="8" spans="1:25" x14ac:dyDescent="0.2">
      <c r="A8" s="329" t="s">
        <v>264</v>
      </c>
      <c r="B8" s="330" t="s">
        <v>262</v>
      </c>
      <c r="C8" s="551">
        <v>2.7616648412947083E-4</v>
      </c>
      <c r="D8" s="552">
        <v>5.4211162476538652E-4</v>
      </c>
      <c r="E8" s="552">
        <v>2.7699225038427472E-4</v>
      </c>
      <c r="F8" s="552">
        <v>9.4640470362492338E-4</v>
      </c>
      <c r="G8" s="552">
        <v>5.3121350614446672E-4</v>
      </c>
      <c r="H8" s="552">
        <v>-1.9786222472809213E-4</v>
      </c>
      <c r="I8" s="553">
        <v>5.0482804389989566E-3</v>
      </c>
      <c r="J8" s="554">
        <v>1.8818664921024339E-3</v>
      </c>
    </row>
    <row r="9" spans="1:25" x14ac:dyDescent="0.2">
      <c r="A9" s="329">
        <v>11</v>
      </c>
      <c r="B9" s="330" t="s">
        <v>263</v>
      </c>
      <c r="C9" s="551">
        <v>1.6980418446520654E-2</v>
      </c>
      <c r="D9" s="552">
        <v>1.4471504046126966E-2</v>
      </c>
      <c r="E9" s="552">
        <v>8.1676015843208682E-4</v>
      </c>
      <c r="F9" s="552">
        <v>1.4934665433147511E-4</v>
      </c>
      <c r="G9" s="552">
        <v>1.3026261241436764E-4</v>
      </c>
      <c r="H9" s="552">
        <v>-4.0053714743173065E-3</v>
      </c>
      <c r="I9" s="553">
        <v>5.8317961512730554E-2</v>
      </c>
      <c r="J9" s="554">
        <v>2.3028090567727085E-2</v>
      </c>
    </row>
    <row r="10" spans="1:25" x14ac:dyDescent="0.2">
      <c r="A10" s="329">
        <v>15</v>
      </c>
      <c r="B10" s="330" t="s">
        <v>265</v>
      </c>
      <c r="C10" s="551">
        <v>3.7262240461632235E-4</v>
      </c>
      <c r="D10" s="552">
        <v>5.5517992781064401E-4</v>
      </c>
      <c r="E10" s="552">
        <v>1.2358685233777311E-4</v>
      </c>
      <c r="F10" s="552">
        <v>9.2723503548213529E-5</v>
      </c>
      <c r="G10" s="552">
        <v>1.8322106445185088E-4</v>
      </c>
      <c r="H10" s="552">
        <v>7.2812478677514282E-3</v>
      </c>
      <c r="I10" s="553">
        <v>2.9353363558169612E-2</v>
      </c>
      <c r="J10" s="554">
        <v>9.1732202817861215E-3</v>
      </c>
    </row>
    <row r="11" spans="1:25" x14ac:dyDescent="0.2">
      <c r="A11" s="329">
        <v>16</v>
      </c>
      <c r="B11" s="330" t="s">
        <v>266</v>
      </c>
      <c r="C11" s="551">
        <v>1.4682334995516049E-3</v>
      </c>
      <c r="D11" s="552">
        <v>8.8667037315123018E-4</v>
      </c>
      <c r="E11" s="552">
        <v>9.7073367434750361E-4</v>
      </c>
      <c r="F11" s="552">
        <v>3.7427696912430953E-3</v>
      </c>
      <c r="G11" s="552">
        <v>2.4608010706538971E-3</v>
      </c>
      <c r="H11" s="552">
        <v>-9.3707400494402893E-3</v>
      </c>
      <c r="I11" s="553">
        <v>4.5367330665592814E-2</v>
      </c>
      <c r="J11" s="554">
        <v>1.4727070226760878E-2</v>
      </c>
    </row>
    <row r="12" spans="1:25" x14ac:dyDescent="0.2">
      <c r="A12" s="329">
        <v>20</v>
      </c>
      <c r="B12" s="330" t="s">
        <v>267</v>
      </c>
      <c r="C12" s="551">
        <v>8.1361874579699903E-4</v>
      </c>
      <c r="D12" s="552">
        <v>6.9859230210197348E-4</v>
      </c>
      <c r="E12" s="552">
        <v>1.9047788274481935E-3</v>
      </c>
      <c r="F12" s="552">
        <v>2.1211902409640351E-4</v>
      </c>
      <c r="G12" s="552">
        <v>1.4129284800683237E-4</v>
      </c>
      <c r="H12" s="552">
        <v>-1.7209515729235429E-3</v>
      </c>
      <c r="I12" s="553">
        <v>3.5619708307030311E-2</v>
      </c>
      <c r="J12" s="554">
        <v>1.1435182064046034E-2</v>
      </c>
    </row>
    <row r="13" spans="1:25" x14ac:dyDescent="0.2">
      <c r="A13" s="329">
        <v>21</v>
      </c>
      <c r="B13" s="330" t="s">
        <v>268</v>
      </c>
      <c r="C13" s="551">
        <v>3.8867899838188681E-4</v>
      </c>
      <c r="D13" s="552">
        <v>1.3541112229384302E-3</v>
      </c>
      <c r="E13" s="552">
        <v>3.0567981584077872E-4</v>
      </c>
      <c r="F13" s="552">
        <v>7.5240466510489794E-4</v>
      </c>
      <c r="G13" s="552">
        <v>4.6897690720245147E-4</v>
      </c>
      <c r="H13" s="552">
        <v>4.620461745369851E-4</v>
      </c>
      <c r="I13" s="553">
        <v>6.1760362823563353E-4</v>
      </c>
      <c r="J13" s="554">
        <v>8.0126072451157447E-4</v>
      </c>
    </row>
    <row r="14" spans="1:25" x14ac:dyDescent="0.2">
      <c r="A14" s="329">
        <v>22</v>
      </c>
      <c r="B14" s="330" t="s">
        <v>356</v>
      </c>
      <c r="C14" s="551">
        <v>4.5730616946902767E-4</v>
      </c>
      <c r="D14" s="552">
        <v>6.2613268171138575E-4</v>
      </c>
      <c r="E14" s="552">
        <v>3.5820347676006006E-4</v>
      </c>
      <c r="F14" s="552">
        <v>1.0735274785687997E-3</v>
      </c>
      <c r="G14" s="552">
        <v>6.9385187813351685E-4</v>
      </c>
      <c r="H14" s="552">
        <v>2.019043883589383E-3</v>
      </c>
      <c r="I14" s="553">
        <v>2.3440490380861007E-2</v>
      </c>
      <c r="J14" s="554">
        <v>7.5431427988143533E-3</v>
      </c>
    </row>
    <row r="15" spans="1:25" x14ac:dyDescent="0.2">
      <c r="A15" s="329">
        <v>25</v>
      </c>
      <c r="B15" s="330" t="s">
        <v>269</v>
      </c>
      <c r="C15" s="551">
        <v>1.0254237944507191E-3</v>
      </c>
      <c r="D15" s="552">
        <v>5.7697173188345793E-4</v>
      </c>
      <c r="E15" s="552">
        <v>7.9819397645338277E-4</v>
      </c>
      <c r="F15" s="552">
        <v>2.4009655503078473E-2</v>
      </c>
      <c r="G15" s="552">
        <v>1.3898861766227687E-2</v>
      </c>
      <c r="H15" s="552">
        <v>-2.1175999856987239E-2</v>
      </c>
      <c r="I15" s="553">
        <v>1.4355515419710764E-2</v>
      </c>
      <c r="J15" s="554">
        <v>7.5218212211889115E-3</v>
      </c>
    </row>
    <row r="16" spans="1:25" x14ac:dyDescent="0.2">
      <c r="A16" s="329">
        <v>26</v>
      </c>
      <c r="B16" s="330" t="s">
        <v>270</v>
      </c>
      <c r="C16" s="551">
        <v>7.1876261125485222E-5</v>
      </c>
      <c r="D16" s="552">
        <v>1.4845239815342961E-4</v>
      </c>
      <c r="E16" s="552">
        <v>7.605806698850873E-5</v>
      </c>
      <c r="F16" s="552">
        <v>4.269301774937913E-3</v>
      </c>
      <c r="G16" s="552">
        <v>2.5649451315192156E-3</v>
      </c>
      <c r="H16" s="552">
        <v>-3.5773868329673796E-2</v>
      </c>
      <c r="I16" s="553">
        <v>0.13919318555911425</v>
      </c>
      <c r="J16" s="554">
        <v>4.2767272125989977E-2</v>
      </c>
    </row>
    <row r="17" spans="1:10" x14ac:dyDescent="0.2">
      <c r="A17" s="329">
        <v>27</v>
      </c>
      <c r="B17" s="330" t="s">
        <v>271</v>
      </c>
      <c r="C17" s="551">
        <v>1.0673098892591668E-4</v>
      </c>
      <c r="D17" s="552">
        <v>2.5098475078352557E-4</v>
      </c>
      <c r="E17" s="552">
        <v>1.4497829505711834E-4</v>
      </c>
      <c r="F17" s="552">
        <v>1.7603051814687671E-3</v>
      </c>
      <c r="G17" s="552">
        <v>8.0619128062115201E-4</v>
      </c>
      <c r="H17" s="552">
        <v>-2.5173053847224675E-3</v>
      </c>
      <c r="I17" s="553">
        <v>9.8390711132171071E-3</v>
      </c>
      <c r="J17" s="554">
        <v>3.2844361985563497E-3</v>
      </c>
    </row>
    <row r="18" spans="1:10" x14ac:dyDescent="0.2">
      <c r="A18" s="329">
        <v>28</v>
      </c>
      <c r="B18" s="330" t="s">
        <v>272</v>
      </c>
      <c r="C18" s="551">
        <v>7.4333407512991423E-4</v>
      </c>
      <c r="D18" s="552">
        <v>4.5587181761607386E-4</v>
      </c>
      <c r="E18" s="552">
        <v>3.5831381568661447E-4</v>
      </c>
      <c r="F18" s="552">
        <v>1.1676063510427563E-2</v>
      </c>
      <c r="G18" s="552">
        <v>7.2993302255785035E-3</v>
      </c>
      <c r="H18" s="552">
        <v>1.0929548427474698E-3</v>
      </c>
      <c r="I18" s="553">
        <v>1.6937681055774281E-2</v>
      </c>
      <c r="J18" s="554">
        <v>6.8196649542999373E-3</v>
      </c>
    </row>
    <row r="19" spans="1:10" x14ac:dyDescent="0.2">
      <c r="A19" s="329">
        <v>29</v>
      </c>
      <c r="B19" s="330" t="s">
        <v>357</v>
      </c>
      <c r="C19" s="551">
        <v>4.4500785160610062E-5</v>
      </c>
      <c r="D19" s="552">
        <v>8.9663971922982632E-5</v>
      </c>
      <c r="E19" s="552">
        <v>8.4455387224779941E-5</v>
      </c>
      <c r="F19" s="552">
        <v>1.3584625643524653E-3</v>
      </c>
      <c r="G19" s="552">
        <v>6.1258710016458013E-3</v>
      </c>
      <c r="H19" s="552">
        <v>-2.2261434405595692E-3</v>
      </c>
      <c r="I19" s="553">
        <v>2.8933862366130256E-2</v>
      </c>
      <c r="J19" s="554">
        <v>9.4935939785715448E-3</v>
      </c>
    </row>
    <row r="20" spans="1:10" x14ac:dyDescent="0.2">
      <c r="A20" s="329">
        <v>30</v>
      </c>
      <c r="B20" s="330" t="s">
        <v>358</v>
      </c>
      <c r="C20" s="551">
        <v>7.9529089158155146E-5</v>
      </c>
      <c r="D20" s="552">
        <v>1.1856913574192014E-4</v>
      </c>
      <c r="E20" s="552">
        <v>1.2724401604228912E-4</v>
      </c>
      <c r="F20" s="552">
        <v>2.6851746242326522E-4</v>
      </c>
      <c r="G20" s="552">
        <v>8.4966405016000685E-3</v>
      </c>
      <c r="H20" s="552">
        <v>-5.6794178708072639E-3</v>
      </c>
      <c r="I20" s="553">
        <v>3.0362452093373432E-2</v>
      </c>
      <c r="J20" s="554">
        <v>1.008974816383908E-2</v>
      </c>
    </row>
    <row r="21" spans="1:10" x14ac:dyDescent="0.2">
      <c r="A21" s="329">
        <v>31</v>
      </c>
      <c r="B21" s="330" t="s">
        <v>359</v>
      </c>
      <c r="C21" s="551">
        <v>1.3700014700841184E-4</v>
      </c>
      <c r="D21" s="552">
        <v>1.6755614449667089E-4</v>
      </c>
      <c r="E21" s="552">
        <v>5.4794645071248719E-4</v>
      </c>
      <c r="F21" s="552">
        <v>8.205605604619387E-4</v>
      </c>
      <c r="G21" s="552">
        <v>4.7106543133050831E-3</v>
      </c>
      <c r="H21" s="552">
        <v>3.7627377598201581E-3</v>
      </c>
      <c r="I21" s="553">
        <v>2.4622905118565616E-2</v>
      </c>
      <c r="J21" s="554">
        <v>8.1432501436007974E-3</v>
      </c>
    </row>
    <row r="22" spans="1:10" x14ac:dyDescent="0.2">
      <c r="A22" s="329">
        <v>32</v>
      </c>
      <c r="B22" s="330" t="s">
        <v>273</v>
      </c>
      <c r="C22" s="551">
        <v>4.0405758827131648E-5</v>
      </c>
      <c r="D22" s="552">
        <v>1.1704076084174946E-4</v>
      </c>
      <c r="E22" s="552">
        <v>1.0029308020506047E-4</v>
      </c>
      <c r="F22" s="552">
        <v>1.0568093071250169E-4</v>
      </c>
      <c r="G22" s="552">
        <v>1.4430621354223272E-4</v>
      </c>
      <c r="H22" s="552">
        <v>2.9551630836630847E-2</v>
      </c>
      <c r="I22" s="553">
        <v>0.12686156669895005</v>
      </c>
      <c r="J22" s="554">
        <v>3.868547621592288E-2</v>
      </c>
    </row>
    <row r="23" spans="1:10" x14ac:dyDescent="0.2">
      <c r="A23" s="329">
        <v>33</v>
      </c>
      <c r="B23" s="330" t="s">
        <v>274</v>
      </c>
      <c r="C23" s="551">
        <v>3.8017034243233448E-4</v>
      </c>
      <c r="D23" s="552">
        <v>9.7303366631433541E-4</v>
      </c>
      <c r="E23" s="552">
        <v>8.0398121061688464E-5</v>
      </c>
      <c r="F23" s="552">
        <v>6.9273401180208998E-4</v>
      </c>
      <c r="G23" s="552">
        <v>1.3731580963543409E-3</v>
      </c>
      <c r="H23" s="552">
        <v>2.0968927380403589E-4</v>
      </c>
      <c r="I23" s="553">
        <v>1.50455075324205E-2</v>
      </c>
      <c r="J23" s="554">
        <v>5.0941051561966275E-3</v>
      </c>
    </row>
    <row r="24" spans="1:10" x14ac:dyDescent="0.2">
      <c r="A24" s="329">
        <v>34</v>
      </c>
      <c r="B24" s="330" t="s">
        <v>360</v>
      </c>
      <c r="C24" s="551">
        <v>0</v>
      </c>
      <c r="D24" s="552">
        <v>0</v>
      </c>
      <c r="E24" s="552">
        <v>0</v>
      </c>
      <c r="F24" s="552">
        <v>0</v>
      </c>
      <c r="G24" s="552">
        <v>0</v>
      </c>
      <c r="H24" s="552">
        <v>0</v>
      </c>
      <c r="I24" s="553">
        <v>8.8139918901034994E-2</v>
      </c>
      <c r="J24" s="554">
        <v>2.6770228998620527E-2</v>
      </c>
    </row>
    <row r="25" spans="1:10" x14ac:dyDescent="0.2">
      <c r="A25" s="329">
        <v>35</v>
      </c>
      <c r="B25" s="330" t="s">
        <v>275</v>
      </c>
      <c r="C25" s="551">
        <v>6.2539088041707754E-4</v>
      </c>
      <c r="D25" s="552">
        <v>8.4573044242716999E-3</v>
      </c>
      <c r="E25" s="552">
        <v>1.1411886208070531E-3</v>
      </c>
      <c r="F25" s="552">
        <v>1.6868861138572605E-3</v>
      </c>
      <c r="G25" s="552">
        <v>1.226316537672643E-3</v>
      </c>
      <c r="H25" s="552">
        <v>1.7635089667496218E-2</v>
      </c>
      <c r="I25" s="553">
        <v>4.4838696387840105E-2</v>
      </c>
      <c r="J25" s="554">
        <v>1.6967789331344456E-2</v>
      </c>
    </row>
    <row r="26" spans="1:10" x14ac:dyDescent="0.2">
      <c r="A26" s="329">
        <v>39</v>
      </c>
      <c r="B26" s="330" t="s">
        <v>361</v>
      </c>
      <c r="C26" s="551">
        <v>3.9563374809999064E-3</v>
      </c>
      <c r="D26" s="552">
        <v>2.8296114824145607E-3</v>
      </c>
      <c r="E26" s="552">
        <v>2.0621179283231528E-3</v>
      </c>
      <c r="F26" s="552">
        <v>1.4795427648233534E-3</v>
      </c>
      <c r="G26" s="552">
        <v>1.2661441520945289E-3</v>
      </c>
      <c r="H26" s="552">
        <v>3.0379990036895699E-3</v>
      </c>
      <c r="I26" s="553">
        <v>4.480005729859236E-3</v>
      </c>
      <c r="J26" s="554">
        <v>2.9747981095009013E-3</v>
      </c>
    </row>
    <row r="27" spans="1:10" x14ac:dyDescent="0.2">
      <c r="A27" s="329">
        <v>41</v>
      </c>
      <c r="B27" s="330" t="s">
        <v>276</v>
      </c>
      <c r="C27" s="551">
        <v>1.6055249615750274E-3</v>
      </c>
      <c r="D27" s="552">
        <v>3.1260370564455001E-3</v>
      </c>
      <c r="E27" s="552">
        <v>5.052738725498428E-3</v>
      </c>
      <c r="F27" s="552">
        <v>0.73328171536284847</v>
      </c>
      <c r="G27" s="552">
        <v>0.42139297736360015</v>
      </c>
      <c r="H27" s="552">
        <v>5.3403478024310576E-4</v>
      </c>
      <c r="I27" s="553">
        <v>3.5585966811052822E-3</v>
      </c>
      <c r="J27" s="554">
        <v>9.015094626546559E-2</v>
      </c>
    </row>
    <row r="28" spans="1:10" x14ac:dyDescent="0.2">
      <c r="A28" s="329">
        <v>46</v>
      </c>
      <c r="B28" s="330" t="s">
        <v>277</v>
      </c>
      <c r="C28" s="551">
        <v>1.0286775871371572E-2</v>
      </c>
      <c r="D28" s="552">
        <v>1.8120369879295908E-2</v>
      </c>
      <c r="E28" s="552">
        <v>9.0100097735268756E-3</v>
      </c>
      <c r="F28" s="552">
        <v>4.9036879248492244E-3</v>
      </c>
      <c r="G28" s="552">
        <v>3.5418745231160058E-3</v>
      </c>
      <c r="H28" s="552">
        <v>3.2311715426554586E-4</v>
      </c>
      <c r="I28" s="553">
        <v>8.5007592787572833E-2</v>
      </c>
      <c r="J28" s="554">
        <v>3.4393142593391074E-2</v>
      </c>
    </row>
    <row r="29" spans="1:10" x14ac:dyDescent="0.2">
      <c r="A29" s="329">
        <v>47</v>
      </c>
      <c r="B29" s="330" t="s">
        <v>362</v>
      </c>
      <c r="C29" s="551">
        <v>4.0376180176295417E-3</v>
      </c>
      <c r="D29" s="552">
        <v>8.1000211899730761E-3</v>
      </c>
      <c r="E29" s="552">
        <v>7.5521971477692726E-3</v>
      </c>
      <c r="F29" s="552">
        <v>1.9319200749222431E-3</v>
      </c>
      <c r="G29" s="552">
        <v>1.417818966632282E-3</v>
      </c>
      <c r="H29" s="552">
        <v>2.1565580864113892E-4</v>
      </c>
      <c r="I29" s="553">
        <v>1.5983426027731803E-3</v>
      </c>
      <c r="J29" s="554">
        <v>4.9163605751643318E-3</v>
      </c>
    </row>
    <row r="30" spans="1:10" x14ac:dyDescent="0.2">
      <c r="A30" s="329">
        <v>48</v>
      </c>
      <c r="B30" s="330" t="s">
        <v>363</v>
      </c>
      <c r="C30" s="551">
        <v>6.9989404857293616E-3</v>
      </c>
      <c r="D30" s="552">
        <v>4.2371952225291566E-3</v>
      </c>
      <c r="E30" s="552">
        <v>1.9970007749295467E-2</v>
      </c>
      <c r="F30" s="552">
        <v>2.492977498580475E-3</v>
      </c>
      <c r="G30" s="552">
        <v>1.6206460966367933E-3</v>
      </c>
      <c r="H30" s="552">
        <v>1.0279847475475215E-4</v>
      </c>
      <c r="I30" s="553">
        <v>2.1834432494678593E-3</v>
      </c>
      <c r="J30" s="554">
        <v>6.1366140380177455E-3</v>
      </c>
    </row>
    <row r="31" spans="1:10" x14ac:dyDescent="0.2">
      <c r="A31" s="329">
        <v>51</v>
      </c>
      <c r="B31" s="330" t="s">
        <v>278</v>
      </c>
      <c r="C31" s="551">
        <v>6.5825651670998117E-2</v>
      </c>
      <c r="D31" s="552">
        <v>8.1991832110694468E-2</v>
      </c>
      <c r="E31" s="552">
        <v>1.3186621400651639E-2</v>
      </c>
      <c r="F31" s="552">
        <v>2.1128897170425098E-2</v>
      </c>
      <c r="G31" s="552">
        <v>2.0171971044173637E-2</v>
      </c>
      <c r="H31" s="552">
        <v>3.2807989882201204E-2</v>
      </c>
      <c r="I31" s="553">
        <v>0.1459100279308691</v>
      </c>
      <c r="J31" s="554">
        <v>7.8808631028583084E-2</v>
      </c>
    </row>
    <row r="32" spans="1:10" x14ac:dyDescent="0.2">
      <c r="A32" s="329">
        <v>53</v>
      </c>
      <c r="B32" s="330" t="s">
        <v>279</v>
      </c>
      <c r="C32" s="551">
        <v>5.0748242045672637E-3</v>
      </c>
      <c r="D32" s="552">
        <v>6.5145300484837951E-2</v>
      </c>
      <c r="E32" s="552">
        <v>8.5019607952833507E-3</v>
      </c>
      <c r="F32" s="552">
        <v>9.0017690167875589E-3</v>
      </c>
      <c r="G32" s="552">
        <v>5.885304171245837E-3</v>
      </c>
      <c r="H32" s="552">
        <v>5.3621357433579382E-3</v>
      </c>
      <c r="I32" s="553">
        <v>9.819184822120762E-3</v>
      </c>
      <c r="J32" s="554">
        <v>2.7804564480541631E-2</v>
      </c>
    </row>
    <row r="33" spans="1:10" x14ac:dyDescent="0.2">
      <c r="A33" s="329">
        <v>55</v>
      </c>
      <c r="B33" s="330" t="s">
        <v>280</v>
      </c>
      <c r="C33" s="551">
        <v>7.669910848419257E-3</v>
      </c>
      <c r="D33" s="552">
        <v>0.19813054910532243</v>
      </c>
      <c r="E33" s="552">
        <v>7.0317474452860533E-3</v>
      </c>
      <c r="F33" s="552">
        <v>4.2079426994302864E-3</v>
      </c>
      <c r="G33" s="552">
        <v>6.8921994931769341E-3</v>
      </c>
      <c r="H33" s="552">
        <v>1.4760407165116285E-3</v>
      </c>
      <c r="I33" s="553">
        <v>6.2923026488262649E-3</v>
      </c>
      <c r="J33" s="554">
        <v>7.1303741101644752E-2</v>
      </c>
    </row>
    <row r="34" spans="1:10" x14ac:dyDescent="0.2">
      <c r="A34" s="329">
        <v>57</v>
      </c>
      <c r="B34" s="330" t="s">
        <v>281</v>
      </c>
      <c r="C34" s="551">
        <v>4.4616561309637509E-2</v>
      </c>
      <c r="D34" s="552">
        <v>4.6269399283734518E-2</v>
      </c>
      <c r="E34" s="552">
        <v>2.1728238180028812E-2</v>
      </c>
      <c r="F34" s="552">
        <v>3.4970633568771732E-2</v>
      </c>
      <c r="G34" s="552">
        <v>2.6081329111863609E-2</v>
      </c>
      <c r="H34" s="552">
        <v>4.410651114264983E-2</v>
      </c>
      <c r="I34" s="553">
        <v>5.0144676019503731E-2</v>
      </c>
      <c r="J34" s="554">
        <v>4.0335966793485438E-2</v>
      </c>
    </row>
    <row r="35" spans="1:10" x14ac:dyDescent="0.2">
      <c r="A35" s="329">
        <v>59</v>
      </c>
      <c r="B35" s="330" t="s">
        <v>282</v>
      </c>
      <c r="C35" s="551">
        <v>2.3934926217657887E-2</v>
      </c>
      <c r="D35" s="552">
        <v>6.0420439528654335E-2</v>
      </c>
      <c r="E35" s="552">
        <v>2.1055343045674229E-2</v>
      </c>
      <c r="F35" s="552">
        <v>1.5969230597796372E-2</v>
      </c>
      <c r="G35" s="552">
        <v>1.6935036037434369E-2</v>
      </c>
      <c r="H35" s="552">
        <v>-7.0490270928647517E-3</v>
      </c>
      <c r="I35" s="553">
        <v>1.9017992595849357E-2</v>
      </c>
      <c r="J35" s="554">
        <v>3.3018356551773424E-2</v>
      </c>
    </row>
    <row r="36" spans="1:10" x14ac:dyDescent="0.2">
      <c r="A36" s="329">
        <v>61</v>
      </c>
      <c r="B36" s="330" t="s">
        <v>283</v>
      </c>
      <c r="C36" s="551">
        <v>2.4089986559702661E-5</v>
      </c>
      <c r="D36" s="552">
        <v>6.6081519466827422E-3</v>
      </c>
      <c r="E36" s="552">
        <v>0.36151978160903997</v>
      </c>
      <c r="F36" s="552">
        <v>9.1551168728223862E-5</v>
      </c>
      <c r="G36" s="552">
        <v>5.7093220924694138E-5</v>
      </c>
      <c r="H36" s="552">
        <v>1.4699074514515485E-5</v>
      </c>
      <c r="I36" s="553">
        <v>4.8566858059251055E-5</v>
      </c>
      <c r="J36" s="554">
        <v>6.7782961465890856E-2</v>
      </c>
    </row>
    <row r="37" spans="1:10" x14ac:dyDescent="0.2">
      <c r="A37" s="329">
        <v>63</v>
      </c>
      <c r="B37" s="330" t="s">
        <v>284</v>
      </c>
      <c r="C37" s="551">
        <v>3.5622005439101098E-4</v>
      </c>
      <c r="D37" s="552">
        <v>1.6692696013537664E-2</v>
      </c>
      <c r="E37" s="552">
        <v>0.21259912925848459</v>
      </c>
      <c r="F37" s="552">
        <v>0.16920568923257007</v>
      </c>
      <c r="G37" s="552">
        <v>0.12919028886569531</v>
      </c>
      <c r="H37" s="552">
        <v>1.1900422763772921E-4</v>
      </c>
      <c r="I37" s="553">
        <v>4.1140565430144984E-3</v>
      </c>
      <c r="J37" s="554">
        <v>6.8539496575287975E-2</v>
      </c>
    </row>
    <row r="38" spans="1:10" x14ac:dyDescent="0.2">
      <c r="A38" s="329">
        <v>64</v>
      </c>
      <c r="B38" s="330" t="s">
        <v>285</v>
      </c>
      <c r="C38" s="551">
        <v>5.3158312419082705E-2</v>
      </c>
      <c r="D38" s="552">
        <v>7.3591708966222205E-2</v>
      </c>
      <c r="E38" s="552">
        <v>0.40997491961921795</v>
      </c>
      <c r="F38" s="552">
        <v>4.4373769715190135E-5</v>
      </c>
      <c r="G38" s="552">
        <v>3.7428652015239273E-5</v>
      </c>
      <c r="H38" s="552">
        <v>1.0520022184677439E-5</v>
      </c>
      <c r="I38" s="553">
        <v>4.9449866180886707E-3</v>
      </c>
      <c r="J38" s="554">
        <v>0.1015268173332885</v>
      </c>
    </row>
    <row r="39" spans="1:10" x14ac:dyDescent="0.2">
      <c r="A39" s="329">
        <v>65</v>
      </c>
      <c r="B39" s="330" t="s">
        <v>364</v>
      </c>
      <c r="C39" s="551">
        <v>1.3962832088685131E-3</v>
      </c>
      <c r="D39" s="552">
        <v>2.4204622436438259E-2</v>
      </c>
      <c r="E39" s="552">
        <v>9.0495914026950878E-4</v>
      </c>
      <c r="F39" s="552">
        <v>1.3390830159689983E-3</v>
      </c>
      <c r="G39" s="552">
        <v>8.8142357581991215E-4</v>
      </c>
      <c r="H39" s="552">
        <v>1.1476597014909523E-4</v>
      </c>
      <c r="I39" s="553">
        <v>1.5777813178004709E-3</v>
      </c>
      <c r="J39" s="554">
        <v>9.0286524491801495E-3</v>
      </c>
    </row>
    <row r="40" spans="1:10" x14ac:dyDescent="0.2">
      <c r="A40" s="329">
        <v>66</v>
      </c>
      <c r="B40" s="330" t="s">
        <v>286</v>
      </c>
      <c r="C40" s="551">
        <v>2.5821907114279511E-2</v>
      </c>
      <c r="D40" s="552">
        <v>3.5520296038687171E-2</v>
      </c>
      <c r="E40" s="552">
        <v>4.1807263819953054E-2</v>
      </c>
      <c r="F40" s="552">
        <v>5.7490538776167791E-2</v>
      </c>
      <c r="G40" s="552">
        <v>3.7373435872039396E-2</v>
      </c>
      <c r="H40" s="552">
        <v>1.365602077083347E-2</v>
      </c>
      <c r="I40" s="553">
        <v>3.7472992440499453E-2</v>
      </c>
      <c r="J40" s="554">
        <v>3.8643824297963612E-2</v>
      </c>
    </row>
    <row r="41" spans="1:10" x14ac:dyDescent="0.2">
      <c r="A41" s="329">
        <v>67</v>
      </c>
      <c r="B41" s="330" t="s">
        <v>287</v>
      </c>
      <c r="C41" s="551">
        <v>0.45239406786084807</v>
      </c>
      <c r="D41" s="552">
        <v>7.2060941363390307E-2</v>
      </c>
      <c r="E41" s="552">
        <v>3.9625569481467893E-3</v>
      </c>
      <c r="F41" s="552">
        <v>4.323876960075533E-4</v>
      </c>
      <c r="G41" s="552">
        <v>3.3787263121029683E-4</v>
      </c>
      <c r="H41" s="552">
        <v>1.0066292963232358E-5</v>
      </c>
      <c r="I41" s="553">
        <v>5.3831711391556361E-2</v>
      </c>
      <c r="J41" s="554">
        <v>4.8357567952627072E-2</v>
      </c>
    </row>
    <row r="42" spans="1:10" x14ac:dyDescent="0.2">
      <c r="A42" s="329">
        <v>68</v>
      </c>
      <c r="B42" s="330" t="s">
        <v>288</v>
      </c>
      <c r="C42" s="551">
        <v>1.3242386400728241E-3</v>
      </c>
      <c r="D42" s="552">
        <v>1.2894584683944518E-3</v>
      </c>
      <c r="E42" s="552">
        <v>3.3040798150861706E-3</v>
      </c>
      <c r="F42" s="552">
        <v>1.859556207998243E-3</v>
      </c>
      <c r="G42" s="552">
        <v>1.2694540664735278E-3</v>
      </c>
      <c r="H42" s="552">
        <v>1.3267082259152043E-3</v>
      </c>
      <c r="I42" s="553">
        <v>1.1467046663484702E-3</v>
      </c>
      <c r="J42" s="554">
        <v>1.6467707170310817E-3</v>
      </c>
    </row>
    <row r="43" spans="1:10" ht="13.8" thickBot="1" x14ac:dyDescent="0.25">
      <c r="A43" s="329">
        <v>69</v>
      </c>
      <c r="B43" s="330" t="s">
        <v>289</v>
      </c>
      <c r="C43" s="551">
        <v>9.7688410552676278E-5</v>
      </c>
      <c r="D43" s="552">
        <v>1.0092209549241962E-4</v>
      </c>
      <c r="E43" s="552">
        <v>1.689451646660109E-4</v>
      </c>
      <c r="F43" s="552">
        <v>3.7125323114940245E-4</v>
      </c>
      <c r="G43" s="552">
        <v>2.3152126549332732E-4</v>
      </c>
      <c r="H43" s="552">
        <v>5.9607028192186846E-5</v>
      </c>
      <c r="I43" s="553">
        <v>1.9694563367421335E-4</v>
      </c>
      <c r="J43" s="554">
        <v>1.7202682868615229E-4</v>
      </c>
    </row>
    <row r="44" spans="1:10" ht="20.100000000000001" customHeight="1" thickTop="1" x14ac:dyDescent="0.2">
      <c r="A44" s="685" t="s">
        <v>241</v>
      </c>
      <c r="B44" s="686"/>
      <c r="C44" s="555">
        <v>0.74540999164570743</v>
      </c>
      <c r="D44" s="556">
        <v>0.76221484040532839</v>
      </c>
      <c r="E44" s="556">
        <v>1.1591175684893982</v>
      </c>
      <c r="F44" s="556">
        <v>1.1150644022759006</v>
      </c>
      <c r="G44" s="556">
        <v>0.72780887142038275</v>
      </c>
      <c r="H44" s="556">
        <v>0.62864414770279997</v>
      </c>
      <c r="I44" s="557">
        <v>1.2237874804141811</v>
      </c>
      <c r="J44" s="558">
        <v>0.99328707443374242</v>
      </c>
    </row>
  </sheetData>
  <sheetProtection sheet="1" selectLockedCells="1"/>
  <mergeCells count="2">
    <mergeCell ref="A3:B4"/>
    <mergeCell ref="A44:B44"/>
  </mergeCells>
  <phoneticPr fontId="2"/>
  <pageMargins left="0.98425196850393704" right="0.39370078740157483" top="0.70866141732283472" bottom="0" header="0.51181102362204722" footer="0"/>
  <pageSetup paperSize="9" scale="90" orientation="landscape" r:id="rId1"/>
  <headerFooter alignWithMargins="0"/>
  <ignoredErrors>
    <ignoredError sqref="C3:I3 A5:A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zoomScale="90" zoomScaleNormal="90" workbookViewId="0">
      <pane xSplit="2" ySplit="6" topLeftCell="C7" activePane="bottomRight" state="frozen"/>
      <selection activeCell="B1" sqref="B1"/>
      <selection pane="topRight" activeCell="B1" sqref="B1"/>
      <selection pane="bottomLeft" activeCell="B1" sqref="B1"/>
      <selection pane="bottomRight" activeCell="B1" sqref="B1"/>
    </sheetView>
  </sheetViews>
  <sheetFormatPr defaultRowHeight="13.2" x14ac:dyDescent="0.2"/>
  <cols>
    <col min="1" max="1" width="3.109375" customWidth="1"/>
    <col min="2" max="2" width="20" customWidth="1"/>
    <col min="3" max="8" width="12.6640625" customWidth="1"/>
  </cols>
  <sheetData>
    <row r="1" spans="1:9" x14ac:dyDescent="0.2">
      <c r="A1" s="350" t="s">
        <v>187</v>
      </c>
      <c r="B1" s="351"/>
      <c r="C1" s="351"/>
      <c r="D1" s="351"/>
      <c r="E1" s="351"/>
      <c r="F1" s="351"/>
      <c r="G1" s="351"/>
      <c r="H1" s="351"/>
      <c r="I1" s="351"/>
    </row>
    <row r="2" spans="1:9" x14ac:dyDescent="0.15">
      <c r="A2" s="352"/>
      <c r="B2" s="351"/>
      <c r="C2" s="353"/>
      <c r="D2" s="352" t="s">
        <v>188</v>
      </c>
      <c r="E2" s="351"/>
      <c r="F2" s="351"/>
      <c r="G2" s="351"/>
      <c r="H2" s="354" t="s">
        <v>178</v>
      </c>
      <c r="I2" s="351"/>
    </row>
    <row r="3" spans="1:9" ht="6.9" customHeight="1" thickBot="1" x14ac:dyDescent="0.25">
      <c r="A3" s="352"/>
      <c r="B3" s="352"/>
      <c r="C3" s="355"/>
      <c r="D3" s="355"/>
      <c r="E3" s="352"/>
      <c r="F3" s="352"/>
      <c r="G3" s="352"/>
      <c r="H3" s="356"/>
      <c r="I3" s="351"/>
    </row>
    <row r="4" spans="1:9" s="86" customFormat="1" x14ac:dyDescent="0.15">
      <c r="A4" s="687" t="s">
        <v>189</v>
      </c>
      <c r="B4" s="688"/>
      <c r="C4" s="357" t="s">
        <v>78</v>
      </c>
      <c r="D4" s="358" t="s">
        <v>64</v>
      </c>
      <c r="E4" s="357" t="s">
        <v>64</v>
      </c>
      <c r="F4" s="693" t="s">
        <v>65</v>
      </c>
      <c r="G4" s="695" t="s">
        <v>66</v>
      </c>
      <c r="H4" s="359" t="s">
        <v>78</v>
      </c>
      <c r="I4" s="360"/>
    </row>
    <row r="5" spans="1:9" s="86" customFormat="1" x14ac:dyDescent="0.2">
      <c r="A5" s="689"/>
      <c r="B5" s="690"/>
      <c r="C5" s="361" t="s">
        <v>67</v>
      </c>
      <c r="D5" s="362" t="s">
        <v>68</v>
      </c>
      <c r="E5" s="361" t="s">
        <v>69</v>
      </c>
      <c r="F5" s="694"/>
      <c r="G5" s="696"/>
      <c r="H5" s="363" t="s">
        <v>70</v>
      </c>
      <c r="I5" s="360"/>
    </row>
    <row r="6" spans="1:9" x14ac:dyDescent="0.2">
      <c r="A6" s="691"/>
      <c r="B6" s="692"/>
      <c r="C6" s="364" t="s">
        <v>71</v>
      </c>
      <c r="D6" s="365" t="s">
        <v>72</v>
      </c>
      <c r="E6" s="364" t="s">
        <v>73</v>
      </c>
      <c r="F6" s="365" t="s">
        <v>74</v>
      </c>
      <c r="G6" s="366" t="s">
        <v>75</v>
      </c>
      <c r="H6" s="367" t="s">
        <v>76</v>
      </c>
      <c r="I6" s="351"/>
    </row>
    <row r="7" spans="1:9" ht="18" customHeight="1" x14ac:dyDescent="0.2">
      <c r="A7" s="368" t="s">
        <v>256</v>
      </c>
      <c r="B7" s="369" t="s">
        <v>257</v>
      </c>
      <c r="C7" s="567">
        <f>入力!D43</f>
        <v>0</v>
      </c>
      <c r="D7" s="559">
        <v>0.26082787370824906</v>
      </c>
      <c r="E7" s="560">
        <v>4.0829104752855346E-2</v>
      </c>
      <c r="F7" s="568">
        <f>C7*D7</f>
        <v>0</v>
      </c>
      <c r="G7" s="569">
        <f>C7*E7</f>
        <v>0</v>
      </c>
      <c r="H7" s="570">
        <f>C7-F7-G7</f>
        <v>0</v>
      </c>
      <c r="I7" s="351"/>
    </row>
    <row r="8" spans="1:9" ht="18" customHeight="1" x14ac:dyDescent="0.2">
      <c r="A8" s="370" t="s">
        <v>258</v>
      </c>
      <c r="B8" s="371" t="s">
        <v>259</v>
      </c>
      <c r="C8" s="567">
        <f>入力!D44</f>
        <v>0</v>
      </c>
      <c r="D8" s="561">
        <v>0.21797701872036809</v>
      </c>
      <c r="E8" s="562">
        <v>3.1804802074933601E-2</v>
      </c>
      <c r="F8" s="568">
        <f t="shared" ref="F8:F26" si="0">C8*D8</f>
        <v>0</v>
      </c>
      <c r="G8" s="569">
        <f t="shared" ref="G8:G26" si="1">C8*E8</f>
        <v>0</v>
      </c>
      <c r="H8" s="570">
        <f t="shared" ref="H8:H39" si="2">C8-F8-G8</f>
        <v>0</v>
      </c>
      <c r="I8" s="351"/>
    </row>
    <row r="9" spans="1:9" ht="18" customHeight="1" x14ac:dyDescent="0.2">
      <c r="A9" s="370" t="s">
        <v>260</v>
      </c>
      <c r="B9" s="371" t="s">
        <v>261</v>
      </c>
      <c r="C9" s="567">
        <f>入力!D45</f>
        <v>0</v>
      </c>
      <c r="D9" s="561">
        <v>0.24930029364152415</v>
      </c>
      <c r="E9" s="562">
        <v>3.3308393561263416E-2</v>
      </c>
      <c r="F9" s="568">
        <f t="shared" si="0"/>
        <v>0</v>
      </c>
      <c r="G9" s="569">
        <f t="shared" si="1"/>
        <v>0</v>
      </c>
      <c r="H9" s="570">
        <f t="shared" si="2"/>
        <v>0</v>
      </c>
      <c r="I9" s="351"/>
    </row>
    <row r="10" spans="1:9" ht="18" customHeight="1" x14ac:dyDescent="0.2">
      <c r="A10" s="370" t="s">
        <v>264</v>
      </c>
      <c r="B10" s="371" t="s">
        <v>262</v>
      </c>
      <c r="C10" s="567">
        <f>入力!D46</f>
        <v>0</v>
      </c>
      <c r="D10" s="561">
        <v>2.2528180695691236E-2</v>
      </c>
      <c r="E10" s="562">
        <v>6.6403067077407646E-2</v>
      </c>
      <c r="F10" s="568">
        <f t="shared" si="0"/>
        <v>0</v>
      </c>
      <c r="G10" s="569">
        <f t="shared" si="1"/>
        <v>0</v>
      </c>
      <c r="H10" s="570">
        <f t="shared" si="2"/>
        <v>0</v>
      </c>
      <c r="I10" s="351"/>
    </row>
    <row r="11" spans="1:9" ht="18" customHeight="1" x14ac:dyDescent="0.2">
      <c r="A11" s="370">
        <v>11</v>
      </c>
      <c r="B11" s="371" t="s">
        <v>263</v>
      </c>
      <c r="C11" s="567">
        <f>入力!D47</f>
        <v>0</v>
      </c>
      <c r="D11" s="561">
        <v>0.32257496101304423</v>
      </c>
      <c r="E11" s="562">
        <v>3.2171338179978581E-2</v>
      </c>
      <c r="F11" s="568">
        <f t="shared" si="0"/>
        <v>0</v>
      </c>
      <c r="G11" s="569">
        <f t="shared" si="1"/>
        <v>0</v>
      </c>
      <c r="H11" s="570">
        <f t="shared" si="2"/>
        <v>0</v>
      </c>
      <c r="I11" s="351"/>
    </row>
    <row r="12" spans="1:9" ht="18" customHeight="1" x14ac:dyDescent="0.2">
      <c r="A12" s="370">
        <v>15</v>
      </c>
      <c r="B12" s="371" t="s">
        <v>265</v>
      </c>
      <c r="C12" s="567">
        <f>入力!D48</f>
        <v>0</v>
      </c>
      <c r="D12" s="561">
        <v>0.43944914757410253</v>
      </c>
      <c r="E12" s="562">
        <v>2.4548546158944525E-2</v>
      </c>
      <c r="F12" s="568">
        <f t="shared" si="0"/>
        <v>0</v>
      </c>
      <c r="G12" s="569">
        <f t="shared" si="1"/>
        <v>0</v>
      </c>
      <c r="H12" s="570">
        <f t="shared" si="2"/>
        <v>0</v>
      </c>
      <c r="I12" s="351"/>
    </row>
    <row r="13" spans="1:9" ht="18" customHeight="1" x14ac:dyDescent="0.2">
      <c r="A13" s="370">
        <v>16</v>
      </c>
      <c r="B13" s="371" t="s">
        <v>266</v>
      </c>
      <c r="C13" s="567">
        <f>入力!D49</f>
        <v>0</v>
      </c>
      <c r="D13" s="561">
        <v>0.23349686800485506</v>
      </c>
      <c r="E13" s="562">
        <v>5.8003940153580597E-2</v>
      </c>
      <c r="F13" s="568">
        <f t="shared" si="0"/>
        <v>0</v>
      </c>
      <c r="G13" s="569">
        <f t="shared" si="1"/>
        <v>0</v>
      </c>
      <c r="H13" s="570">
        <f t="shared" si="2"/>
        <v>0</v>
      </c>
      <c r="I13" s="351"/>
    </row>
    <row r="14" spans="1:9" ht="18" customHeight="1" x14ac:dyDescent="0.2">
      <c r="A14" s="370">
        <v>20</v>
      </c>
      <c r="B14" s="371" t="s">
        <v>267</v>
      </c>
      <c r="C14" s="567">
        <f>入力!D50</f>
        <v>0</v>
      </c>
      <c r="D14" s="561">
        <v>0.20029497135644653</v>
      </c>
      <c r="E14" s="562">
        <v>2.6939157259421205E-2</v>
      </c>
      <c r="F14" s="568">
        <f t="shared" si="0"/>
        <v>0</v>
      </c>
      <c r="G14" s="569">
        <f t="shared" si="1"/>
        <v>0</v>
      </c>
      <c r="H14" s="570">
        <f t="shared" si="2"/>
        <v>0</v>
      </c>
      <c r="I14" s="351"/>
    </row>
    <row r="15" spans="1:9" ht="18" customHeight="1" x14ac:dyDescent="0.2">
      <c r="A15" s="370">
        <v>21</v>
      </c>
      <c r="B15" s="371" t="s">
        <v>268</v>
      </c>
      <c r="C15" s="567">
        <f>入力!D51</f>
        <v>0</v>
      </c>
      <c r="D15" s="561">
        <v>0.19636393192438267</v>
      </c>
      <c r="E15" s="562">
        <v>2.1219492730162302E-2</v>
      </c>
      <c r="F15" s="568">
        <f t="shared" si="0"/>
        <v>0</v>
      </c>
      <c r="G15" s="569">
        <f t="shared" si="1"/>
        <v>0</v>
      </c>
      <c r="H15" s="570">
        <f t="shared" si="2"/>
        <v>0</v>
      </c>
      <c r="I15" s="351"/>
    </row>
    <row r="16" spans="1:9" ht="18" customHeight="1" x14ac:dyDescent="0.2">
      <c r="A16" s="370">
        <v>22</v>
      </c>
      <c r="B16" s="371" t="s">
        <v>356</v>
      </c>
      <c r="C16" s="567">
        <f>入力!D52</f>
        <v>0</v>
      </c>
      <c r="D16" s="561">
        <v>0.18202198670756728</v>
      </c>
      <c r="E16" s="562">
        <v>3.0404336512004349E-2</v>
      </c>
      <c r="F16" s="568">
        <f t="shared" si="0"/>
        <v>0</v>
      </c>
      <c r="G16" s="569">
        <f t="shared" si="1"/>
        <v>0</v>
      </c>
      <c r="H16" s="570">
        <f t="shared" si="2"/>
        <v>0</v>
      </c>
      <c r="I16" s="351"/>
    </row>
    <row r="17" spans="1:9" ht="18" customHeight="1" x14ac:dyDescent="0.2">
      <c r="A17" s="370">
        <v>25</v>
      </c>
      <c r="B17" s="371" t="s">
        <v>269</v>
      </c>
      <c r="C17" s="567">
        <f>入力!D53</f>
        <v>0</v>
      </c>
      <c r="D17" s="561">
        <v>0.17440420627094513</v>
      </c>
      <c r="E17" s="562">
        <v>5.2555253025537728E-2</v>
      </c>
      <c r="F17" s="568">
        <f t="shared" si="0"/>
        <v>0</v>
      </c>
      <c r="G17" s="569">
        <f t="shared" si="1"/>
        <v>0</v>
      </c>
      <c r="H17" s="570">
        <f t="shared" si="2"/>
        <v>0</v>
      </c>
      <c r="I17" s="351"/>
    </row>
    <row r="18" spans="1:9" ht="18" customHeight="1" x14ac:dyDescent="0.2">
      <c r="A18" s="370">
        <v>26</v>
      </c>
      <c r="B18" s="371" t="s">
        <v>270</v>
      </c>
      <c r="C18" s="567">
        <f>入力!D54</f>
        <v>0</v>
      </c>
      <c r="D18" s="561">
        <v>5.915135091480242E-2</v>
      </c>
      <c r="E18" s="562">
        <v>2.707816710740028E-2</v>
      </c>
      <c r="F18" s="568">
        <f t="shared" si="0"/>
        <v>0</v>
      </c>
      <c r="G18" s="569">
        <f t="shared" si="1"/>
        <v>0</v>
      </c>
      <c r="H18" s="570">
        <f t="shared" si="2"/>
        <v>0</v>
      </c>
      <c r="I18" s="351"/>
    </row>
    <row r="19" spans="1:9" ht="18" customHeight="1" x14ac:dyDescent="0.2">
      <c r="A19" s="370">
        <v>27</v>
      </c>
      <c r="B19" s="371" t="s">
        <v>271</v>
      </c>
      <c r="C19" s="567">
        <f>入力!D55</f>
        <v>0</v>
      </c>
      <c r="D19" s="561">
        <v>0.10162141323543349</v>
      </c>
      <c r="E19" s="562">
        <v>2.9411655995861995E-2</v>
      </c>
      <c r="F19" s="568">
        <f t="shared" si="0"/>
        <v>0</v>
      </c>
      <c r="G19" s="569">
        <f t="shared" si="1"/>
        <v>0</v>
      </c>
      <c r="H19" s="570">
        <f t="shared" si="2"/>
        <v>0</v>
      </c>
      <c r="I19" s="351"/>
    </row>
    <row r="20" spans="1:9" ht="18" customHeight="1" x14ac:dyDescent="0.2">
      <c r="A20" s="370">
        <v>28</v>
      </c>
      <c r="B20" s="371" t="s">
        <v>272</v>
      </c>
      <c r="C20" s="567">
        <f>入力!D56</f>
        <v>0</v>
      </c>
      <c r="D20" s="561">
        <v>0.13281570784749258</v>
      </c>
      <c r="E20" s="562">
        <v>4.3831298767209842E-2</v>
      </c>
      <c r="F20" s="568">
        <f t="shared" si="0"/>
        <v>0</v>
      </c>
      <c r="G20" s="569">
        <f t="shared" si="1"/>
        <v>0</v>
      </c>
      <c r="H20" s="570">
        <f t="shared" si="2"/>
        <v>0</v>
      </c>
      <c r="I20" s="351"/>
    </row>
    <row r="21" spans="1:9" ht="18" customHeight="1" x14ac:dyDescent="0.2">
      <c r="A21" s="370">
        <v>29</v>
      </c>
      <c r="B21" s="371" t="s">
        <v>357</v>
      </c>
      <c r="C21" s="567">
        <f>入力!D57</f>
        <v>0</v>
      </c>
      <c r="D21" s="561">
        <v>0.1028494212078634</v>
      </c>
      <c r="E21" s="562">
        <v>1.3194883965273208E-2</v>
      </c>
      <c r="F21" s="568">
        <f t="shared" si="0"/>
        <v>0</v>
      </c>
      <c r="G21" s="569">
        <f t="shared" si="1"/>
        <v>0</v>
      </c>
      <c r="H21" s="570">
        <f t="shared" si="2"/>
        <v>0</v>
      </c>
      <c r="I21" s="351"/>
    </row>
    <row r="22" spans="1:9" ht="18" customHeight="1" x14ac:dyDescent="0.2">
      <c r="A22" s="370">
        <v>30</v>
      </c>
      <c r="B22" s="371" t="s">
        <v>358</v>
      </c>
      <c r="C22" s="567">
        <f>入力!D58</f>
        <v>0</v>
      </c>
      <c r="D22" s="561">
        <v>0.12245219012281004</v>
      </c>
      <c r="E22" s="562">
        <v>1.1635144444581075E-2</v>
      </c>
      <c r="F22" s="568">
        <f t="shared" si="0"/>
        <v>0</v>
      </c>
      <c r="G22" s="569">
        <f t="shared" si="1"/>
        <v>0</v>
      </c>
      <c r="H22" s="570">
        <f t="shared" si="2"/>
        <v>0</v>
      </c>
      <c r="I22" s="351"/>
    </row>
    <row r="23" spans="1:9" ht="18" customHeight="1" x14ac:dyDescent="0.2">
      <c r="A23" s="370">
        <v>31</v>
      </c>
      <c r="B23" s="371" t="s">
        <v>359</v>
      </c>
      <c r="C23" s="567">
        <f>入力!D59</f>
        <v>0</v>
      </c>
      <c r="D23" s="561">
        <v>0.17571592604245978</v>
      </c>
      <c r="E23" s="562">
        <v>1.3860496878000344E-2</v>
      </c>
      <c r="F23" s="568">
        <f t="shared" si="0"/>
        <v>0</v>
      </c>
      <c r="G23" s="569">
        <f t="shared" si="1"/>
        <v>0</v>
      </c>
      <c r="H23" s="570">
        <f t="shared" si="2"/>
        <v>0</v>
      </c>
      <c r="I23" s="351"/>
    </row>
    <row r="24" spans="1:9" ht="18" customHeight="1" x14ac:dyDescent="0.2">
      <c r="A24" s="370">
        <v>32</v>
      </c>
      <c r="B24" s="371" t="s">
        <v>273</v>
      </c>
      <c r="C24" s="567">
        <f>入力!D60</f>
        <v>0</v>
      </c>
      <c r="D24" s="561">
        <v>5.8936764006462181E-2</v>
      </c>
      <c r="E24" s="562">
        <v>9.511640978592693E-3</v>
      </c>
      <c r="F24" s="568">
        <f t="shared" si="0"/>
        <v>0</v>
      </c>
      <c r="G24" s="569">
        <f t="shared" si="1"/>
        <v>0</v>
      </c>
      <c r="H24" s="570">
        <f t="shared" si="2"/>
        <v>0</v>
      </c>
      <c r="I24" s="351"/>
    </row>
    <row r="25" spans="1:9" ht="18" customHeight="1" x14ac:dyDescent="0.2">
      <c r="A25" s="370">
        <v>33</v>
      </c>
      <c r="B25" s="371" t="s">
        <v>274</v>
      </c>
      <c r="C25" s="567">
        <f>入力!D61</f>
        <v>0</v>
      </c>
      <c r="D25" s="563">
        <v>0.17344672221905641</v>
      </c>
      <c r="E25" s="564">
        <v>9.1142445996991728E-3</v>
      </c>
      <c r="F25" s="568">
        <f t="shared" si="0"/>
        <v>0</v>
      </c>
      <c r="G25" s="569">
        <f t="shared" si="1"/>
        <v>0</v>
      </c>
      <c r="H25" s="570">
        <f t="shared" si="2"/>
        <v>0</v>
      </c>
      <c r="I25" s="351"/>
    </row>
    <row r="26" spans="1:9" ht="18" customHeight="1" x14ac:dyDescent="0.2">
      <c r="A26" s="370">
        <v>34</v>
      </c>
      <c r="B26" s="371" t="s">
        <v>360</v>
      </c>
      <c r="C26" s="567">
        <f>入力!D62</f>
        <v>0</v>
      </c>
      <c r="D26" s="563">
        <v>0.17793432092939027</v>
      </c>
      <c r="E26" s="564">
        <v>7.9091600037316089E-3</v>
      </c>
      <c r="F26" s="568">
        <f t="shared" si="0"/>
        <v>0</v>
      </c>
      <c r="G26" s="569">
        <f t="shared" si="1"/>
        <v>0</v>
      </c>
      <c r="H26" s="570">
        <f t="shared" si="2"/>
        <v>0</v>
      </c>
      <c r="I26" s="351"/>
    </row>
    <row r="27" spans="1:9" ht="18" customHeight="1" x14ac:dyDescent="0.2">
      <c r="A27" s="370">
        <v>35</v>
      </c>
      <c r="B27" s="371" t="s">
        <v>275</v>
      </c>
      <c r="C27" s="567">
        <f>入力!D63</f>
        <v>0</v>
      </c>
      <c r="D27" s="563">
        <v>8.6643705768600074E-2</v>
      </c>
      <c r="E27" s="564">
        <v>1.5744121851926307E-2</v>
      </c>
      <c r="F27" s="568">
        <f t="shared" ref="F27:F28" si="3">C27*D27</f>
        <v>0</v>
      </c>
      <c r="G27" s="569">
        <f t="shared" ref="G27:G28" si="4">C27*E27</f>
        <v>0</v>
      </c>
      <c r="H27" s="570">
        <f t="shared" si="2"/>
        <v>0</v>
      </c>
      <c r="I27" s="351"/>
    </row>
    <row r="28" spans="1:9" ht="18" customHeight="1" x14ac:dyDescent="0.2">
      <c r="A28" s="370">
        <v>39</v>
      </c>
      <c r="B28" s="371" t="s">
        <v>361</v>
      </c>
      <c r="C28" s="567">
        <f>入力!D64</f>
        <v>0</v>
      </c>
      <c r="D28" s="563">
        <v>0.31630659187034799</v>
      </c>
      <c r="E28" s="564">
        <v>3.5669638098325747E-2</v>
      </c>
      <c r="F28" s="568">
        <f t="shared" si="3"/>
        <v>0</v>
      </c>
      <c r="G28" s="569">
        <f t="shared" si="4"/>
        <v>0</v>
      </c>
      <c r="H28" s="570">
        <f t="shared" si="2"/>
        <v>0</v>
      </c>
      <c r="I28" s="351"/>
    </row>
    <row r="29" spans="1:9" ht="18" customHeight="1" x14ac:dyDescent="0.2">
      <c r="A29" s="370">
        <v>41</v>
      </c>
      <c r="B29" s="371" t="s">
        <v>276</v>
      </c>
      <c r="C29" s="567">
        <f>入力!D65</f>
        <v>0</v>
      </c>
      <c r="D29" s="565"/>
      <c r="E29" s="566"/>
      <c r="F29" s="571"/>
      <c r="G29" s="571"/>
      <c r="H29" s="570">
        <f t="shared" si="2"/>
        <v>0</v>
      </c>
      <c r="I29" s="351"/>
    </row>
    <row r="30" spans="1:9" ht="18" customHeight="1" x14ac:dyDescent="0.2">
      <c r="A30" s="370">
        <v>46</v>
      </c>
      <c r="B30" s="371" t="s">
        <v>277</v>
      </c>
      <c r="C30" s="567">
        <f>入力!D66</f>
        <v>0</v>
      </c>
      <c r="D30" s="565"/>
      <c r="E30" s="566"/>
      <c r="F30" s="571"/>
      <c r="G30" s="571"/>
      <c r="H30" s="570">
        <f t="shared" si="2"/>
        <v>0</v>
      </c>
      <c r="I30" s="351"/>
    </row>
    <row r="31" spans="1:9" ht="18" customHeight="1" x14ac:dyDescent="0.2">
      <c r="A31" s="370">
        <v>47</v>
      </c>
      <c r="B31" s="371" t="s">
        <v>362</v>
      </c>
      <c r="C31" s="567">
        <f>入力!D67</f>
        <v>0</v>
      </c>
      <c r="D31" s="565"/>
      <c r="E31" s="566"/>
      <c r="F31" s="571"/>
      <c r="G31" s="571"/>
      <c r="H31" s="570">
        <f t="shared" si="2"/>
        <v>0</v>
      </c>
      <c r="I31" s="351"/>
    </row>
    <row r="32" spans="1:9" ht="18" customHeight="1" x14ac:dyDescent="0.2">
      <c r="A32" s="370">
        <v>48</v>
      </c>
      <c r="B32" s="371" t="s">
        <v>363</v>
      </c>
      <c r="C32" s="567">
        <f>入力!D68</f>
        <v>0</v>
      </c>
      <c r="D32" s="565"/>
      <c r="E32" s="566"/>
      <c r="F32" s="571"/>
      <c r="G32" s="571"/>
      <c r="H32" s="570">
        <f t="shared" si="2"/>
        <v>0</v>
      </c>
      <c r="I32" s="351"/>
    </row>
    <row r="33" spans="1:9" ht="18" customHeight="1" x14ac:dyDescent="0.2">
      <c r="A33" s="370">
        <v>51</v>
      </c>
      <c r="B33" s="371" t="s">
        <v>278</v>
      </c>
      <c r="C33" s="567">
        <f>入力!D69</f>
        <v>0</v>
      </c>
      <c r="D33" s="565"/>
      <c r="E33" s="566"/>
      <c r="F33" s="572">
        <f>-SUM(F7:F28,F37,F42:F43,F45)</f>
        <v>0</v>
      </c>
      <c r="G33" s="571"/>
      <c r="H33" s="570">
        <f t="shared" si="2"/>
        <v>0</v>
      </c>
      <c r="I33" s="351"/>
    </row>
    <row r="34" spans="1:9" ht="18" customHeight="1" x14ac:dyDescent="0.2">
      <c r="A34" s="370">
        <v>53</v>
      </c>
      <c r="B34" s="371" t="s">
        <v>279</v>
      </c>
      <c r="C34" s="567">
        <f>入力!D70</f>
        <v>0</v>
      </c>
      <c r="D34" s="565"/>
      <c r="E34" s="566"/>
      <c r="F34" s="571"/>
      <c r="G34" s="571"/>
      <c r="H34" s="570">
        <f t="shared" si="2"/>
        <v>0</v>
      </c>
      <c r="I34" s="351"/>
    </row>
    <row r="35" spans="1:9" ht="18" customHeight="1" x14ac:dyDescent="0.2">
      <c r="A35" s="370">
        <v>55</v>
      </c>
      <c r="B35" s="371" t="s">
        <v>280</v>
      </c>
      <c r="C35" s="567">
        <f>入力!D71</f>
        <v>0</v>
      </c>
      <c r="D35" s="565"/>
      <c r="E35" s="566"/>
      <c r="F35" s="571"/>
      <c r="G35" s="571"/>
      <c r="H35" s="570">
        <f t="shared" si="2"/>
        <v>0</v>
      </c>
      <c r="I35" s="351"/>
    </row>
    <row r="36" spans="1:9" ht="18" customHeight="1" x14ac:dyDescent="0.2">
      <c r="A36" s="370">
        <v>57</v>
      </c>
      <c r="B36" s="371" t="s">
        <v>281</v>
      </c>
      <c r="C36" s="567">
        <f>入力!D72</f>
        <v>0</v>
      </c>
      <c r="D36" s="565"/>
      <c r="E36" s="566"/>
      <c r="F36" s="571"/>
      <c r="G36" s="572">
        <f>-SUM(G7:G28,G37,G42:G43,G45)</f>
        <v>0</v>
      </c>
      <c r="H36" s="570">
        <f t="shared" si="2"/>
        <v>0</v>
      </c>
      <c r="I36" s="351"/>
    </row>
    <row r="37" spans="1:9" ht="18" customHeight="1" x14ac:dyDescent="0.2">
      <c r="A37" s="370">
        <v>59</v>
      </c>
      <c r="B37" s="371" t="s">
        <v>282</v>
      </c>
      <c r="C37" s="567">
        <f>入力!D73</f>
        <v>0</v>
      </c>
      <c r="D37" s="563">
        <v>4.1768910156901172E-2</v>
      </c>
      <c r="E37" s="564">
        <v>4.1083551813920855E-3</v>
      </c>
      <c r="F37" s="568">
        <f>C37*D37</f>
        <v>0</v>
      </c>
      <c r="G37" s="569">
        <f>C37*E37</f>
        <v>0</v>
      </c>
      <c r="H37" s="570">
        <f t="shared" si="2"/>
        <v>0</v>
      </c>
      <c r="I37" s="351"/>
    </row>
    <row r="38" spans="1:9" ht="18" customHeight="1" x14ac:dyDescent="0.2">
      <c r="A38" s="370">
        <v>61</v>
      </c>
      <c r="B38" s="371" t="s">
        <v>283</v>
      </c>
      <c r="C38" s="567">
        <f>入力!D74</f>
        <v>0</v>
      </c>
      <c r="D38" s="565"/>
      <c r="E38" s="566"/>
      <c r="F38" s="571"/>
      <c r="G38" s="571"/>
      <c r="H38" s="570">
        <f t="shared" si="2"/>
        <v>0</v>
      </c>
      <c r="I38" s="351"/>
    </row>
    <row r="39" spans="1:9" ht="18" customHeight="1" x14ac:dyDescent="0.2">
      <c r="A39" s="370">
        <v>63</v>
      </c>
      <c r="B39" s="371" t="s">
        <v>284</v>
      </c>
      <c r="C39" s="567">
        <f>入力!D75</f>
        <v>0</v>
      </c>
      <c r="D39" s="565"/>
      <c r="E39" s="566"/>
      <c r="F39" s="571"/>
      <c r="G39" s="571"/>
      <c r="H39" s="570">
        <f t="shared" si="2"/>
        <v>0</v>
      </c>
      <c r="I39" s="351"/>
    </row>
    <row r="40" spans="1:9" ht="18" customHeight="1" x14ac:dyDescent="0.2">
      <c r="A40" s="370">
        <v>64</v>
      </c>
      <c r="B40" s="371" t="s">
        <v>285</v>
      </c>
      <c r="C40" s="567">
        <f>入力!D76</f>
        <v>0</v>
      </c>
      <c r="D40" s="565"/>
      <c r="E40" s="566"/>
      <c r="F40" s="571"/>
      <c r="G40" s="571"/>
      <c r="H40" s="570">
        <f>C40-F40-G40</f>
        <v>0</v>
      </c>
      <c r="I40" s="351"/>
    </row>
    <row r="41" spans="1:9" ht="18" customHeight="1" x14ac:dyDescent="0.2">
      <c r="A41" s="370">
        <v>65</v>
      </c>
      <c r="B41" s="371" t="s">
        <v>364</v>
      </c>
      <c r="C41" s="567">
        <f>入力!D77</f>
        <v>0</v>
      </c>
      <c r="D41" s="565"/>
      <c r="E41" s="566"/>
      <c r="F41" s="571"/>
      <c r="G41" s="571"/>
      <c r="H41" s="570">
        <f t="shared" ref="H41:H45" si="5">C41-F41-G41</f>
        <v>0</v>
      </c>
      <c r="I41" s="351"/>
    </row>
    <row r="42" spans="1:9" ht="18" customHeight="1" x14ac:dyDescent="0.2">
      <c r="A42" s="370">
        <v>66</v>
      </c>
      <c r="B42" s="371" t="s">
        <v>286</v>
      </c>
      <c r="C42" s="567">
        <f>入力!D78</f>
        <v>0</v>
      </c>
      <c r="D42" s="565"/>
      <c r="E42" s="566"/>
      <c r="F42" s="571"/>
      <c r="G42" s="571"/>
      <c r="H42" s="570">
        <f t="shared" si="5"/>
        <v>0</v>
      </c>
      <c r="I42" s="351"/>
    </row>
    <row r="43" spans="1:9" ht="18" customHeight="1" x14ac:dyDescent="0.2">
      <c r="A43" s="370">
        <v>67</v>
      </c>
      <c r="B43" s="371" t="s">
        <v>287</v>
      </c>
      <c r="C43" s="567">
        <f>入力!D79</f>
        <v>0</v>
      </c>
      <c r="D43" s="563">
        <v>1.7652529534375841E-5</v>
      </c>
      <c r="E43" s="564">
        <v>6.2586241076423432E-6</v>
      </c>
      <c r="F43" s="568">
        <f t="shared" ref="F43" si="6">C43*D43</f>
        <v>0</v>
      </c>
      <c r="G43" s="569">
        <f t="shared" ref="G43" si="7">C43*E43</f>
        <v>0</v>
      </c>
      <c r="H43" s="570">
        <f t="shared" si="5"/>
        <v>0</v>
      </c>
      <c r="I43" s="351"/>
    </row>
    <row r="44" spans="1:9" ht="18" customHeight="1" x14ac:dyDescent="0.2">
      <c r="A44" s="370">
        <v>68</v>
      </c>
      <c r="B44" s="371" t="s">
        <v>288</v>
      </c>
      <c r="C44" s="567">
        <f>入力!D80</f>
        <v>0</v>
      </c>
      <c r="D44" s="565"/>
      <c r="E44" s="566"/>
      <c r="F44" s="573"/>
      <c r="G44" s="571"/>
      <c r="H44" s="570">
        <f t="shared" si="5"/>
        <v>0</v>
      </c>
      <c r="I44" s="351"/>
    </row>
    <row r="45" spans="1:9" ht="18" customHeight="1" x14ac:dyDescent="0.2">
      <c r="A45" s="372">
        <v>69</v>
      </c>
      <c r="B45" s="373" t="s">
        <v>289</v>
      </c>
      <c r="C45" s="567">
        <f>入力!D81</f>
        <v>0</v>
      </c>
      <c r="D45" s="561">
        <v>2.3505125679551809E-2</v>
      </c>
      <c r="E45" s="562">
        <v>3.0097892967934352E-2</v>
      </c>
      <c r="F45" s="568">
        <f>C45*D45</f>
        <v>0</v>
      </c>
      <c r="G45" s="569">
        <f>C45*E45</f>
        <v>0</v>
      </c>
      <c r="H45" s="570">
        <f t="shared" si="5"/>
        <v>0</v>
      </c>
      <c r="I45" s="351"/>
    </row>
    <row r="46" spans="1:9" ht="20.100000000000001" customHeight="1" thickBot="1" x14ac:dyDescent="0.25">
      <c r="A46" s="697" t="s">
        <v>183</v>
      </c>
      <c r="B46" s="698"/>
      <c r="C46" s="374">
        <f>SUM(C7:C45)</f>
        <v>0</v>
      </c>
      <c r="D46" s="574" t="s">
        <v>190</v>
      </c>
      <c r="E46" s="574" t="s">
        <v>190</v>
      </c>
      <c r="F46" s="575" t="s">
        <v>190</v>
      </c>
      <c r="G46" s="575" t="s">
        <v>190</v>
      </c>
      <c r="H46" s="576">
        <f>SUM(H7:H45)</f>
        <v>0</v>
      </c>
      <c r="I46" s="351"/>
    </row>
    <row r="47" spans="1:9" ht="20.100000000000001" customHeight="1" x14ac:dyDescent="0.15">
      <c r="A47" s="375"/>
      <c r="B47" s="577" t="s">
        <v>388</v>
      </c>
      <c r="C47" s="352"/>
      <c r="D47" s="351"/>
      <c r="E47" s="352"/>
      <c r="F47" s="352"/>
      <c r="G47" s="352"/>
      <c r="H47" s="352"/>
      <c r="I47" s="351"/>
    </row>
    <row r="48" spans="1:9" ht="20.100000000000001" customHeight="1" x14ac:dyDescent="0.2">
      <c r="A48" s="352"/>
      <c r="B48" s="578" t="s">
        <v>389</v>
      </c>
      <c r="C48" s="352"/>
      <c r="D48" s="351"/>
      <c r="E48" s="352"/>
      <c r="F48" s="352"/>
      <c r="G48" s="352"/>
      <c r="H48" s="352"/>
      <c r="I48" s="351"/>
    </row>
    <row r="49" spans="1:9" x14ac:dyDescent="0.2">
      <c r="A49" s="351"/>
      <c r="B49" s="351"/>
      <c r="C49" s="351"/>
      <c r="D49" s="351"/>
      <c r="E49" s="351"/>
      <c r="F49" s="351"/>
      <c r="G49" s="351"/>
      <c r="H49" s="351"/>
      <c r="I49" s="351"/>
    </row>
  </sheetData>
  <sheetProtection sheet="1" selectLockedCells="1"/>
  <mergeCells count="4">
    <mergeCell ref="A4:B6"/>
    <mergeCell ref="F4:F5"/>
    <mergeCell ref="G4:G5"/>
    <mergeCell ref="A46:B46"/>
  </mergeCells>
  <phoneticPr fontId="2"/>
  <printOptions horizontalCentered="1"/>
  <pageMargins left="0.59055118110236227" right="0.19685039370078741" top="0.78740157480314965" bottom="0.19685039370078741" header="0.51181102362204722" footer="0"/>
  <pageSetup paperSize="9" scale="85" orientation="portrait" r:id="rId1"/>
  <headerFooter alignWithMargins="0"/>
  <ignoredErrors>
    <ignoredError sqref="A7:A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7"/>
  <sheetViews>
    <sheetView showGridLines="0" zoomScale="90" zoomScaleNormal="90" workbookViewId="0">
      <selection activeCell="B1" sqref="B1"/>
    </sheetView>
  </sheetViews>
  <sheetFormatPr defaultColWidth="9" defaultRowHeight="12" x14ac:dyDescent="0.2"/>
  <cols>
    <col min="1" max="1" width="4" style="1" customWidth="1"/>
    <col min="2" max="2" width="3.21875" style="1" customWidth="1"/>
    <col min="3" max="3" width="20.77734375" style="1" customWidth="1"/>
    <col min="4" max="11" width="10.6640625" style="1" customWidth="1"/>
    <col min="12" max="12" width="6.6640625" style="1" customWidth="1"/>
    <col min="13" max="13" width="10.6640625" style="1" customWidth="1"/>
    <col min="14" max="14" width="8.77734375" style="1" customWidth="1"/>
    <col min="15" max="16384" width="9" style="1"/>
  </cols>
  <sheetData>
    <row r="1" spans="1:15" ht="24.9" customHeight="1" x14ac:dyDescent="0.2">
      <c r="A1" s="376" t="s">
        <v>191</v>
      </c>
      <c r="B1" s="352"/>
      <c r="C1" s="352"/>
      <c r="D1" s="377" t="str">
        <f>IF(入力!C3="","",入力!C3)</f>
        <v>島根県内で１２０億円（用地補償費２０億円含む）の公共工事が行なわれた場合</v>
      </c>
      <c r="E1" s="352"/>
      <c r="F1" s="352"/>
      <c r="G1" s="352"/>
      <c r="H1" s="352"/>
      <c r="I1" s="352"/>
      <c r="J1" s="352"/>
      <c r="K1" s="352"/>
      <c r="L1" s="352"/>
      <c r="M1" s="352"/>
      <c r="N1" s="352"/>
      <c r="O1" s="352"/>
    </row>
    <row r="2" spans="1:15" ht="24.9" customHeight="1" x14ac:dyDescent="0.15">
      <c r="A2" s="355"/>
      <c r="B2" s="355"/>
      <c r="C2" s="355" t="s">
        <v>192</v>
      </c>
      <c r="D2" s="355" t="s" ph="1">
        <v>380</v>
      </c>
      <c r="E2" s="355"/>
      <c r="F2" s="355"/>
      <c r="G2" s="355"/>
      <c r="H2" s="352"/>
      <c r="I2" s="352"/>
      <c r="J2" s="352"/>
      <c r="K2" s="352"/>
      <c r="L2" s="352"/>
      <c r="M2" s="352"/>
      <c r="N2" s="352"/>
      <c r="O2" s="352"/>
    </row>
    <row r="3" spans="1:15" ht="24.9" customHeight="1" x14ac:dyDescent="0.2">
      <c r="A3" s="355"/>
      <c r="B3" s="355"/>
      <c r="C3" s="355" t="s">
        <v>193</v>
      </c>
      <c r="D3" s="266">
        <f>IF('結果（億円）'!F7=0,"－",'結果（億円）'!F7)</f>
        <v>100</v>
      </c>
      <c r="E3" s="267" t="s">
        <v>381</v>
      </c>
      <c r="F3" s="268">
        <f>IF('結果（千円）'!F7=0,"－",'結果（千円）'!F7)</f>
        <v>10000000</v>
      </c>
      <c r="G3" s="355" t="s">
        <v>194</v>
      </c>
      <c r="H3" s="352"/>
      <c r="I3" s="352"/>
      <c r="J3" s="352"/>
      <c r="K3" s="352"/>
      <c r="L3" s="352"/>
      <c r="M3" s="352"/>
      <c r="N3" s="352"/>
      <c r="O3" s="352"/>
    </row>
    <row r="4" spans="1:15" ht="24.9" customHeight="1" x14ac:dyDescent="0.2">
      <c r="A4" s="352"/>
      <c r="B4" s="352"/>
      <c r="C4" s="352"/>
      <c r="D4" s="352"/>
      <c r="E4" s="352"/>
      <c r="F4" s="352"/>
      <c r="G4" s="352"/>
      <c r="H4" s="352"/>
      <c r="I4" s="352"/>
      <c r="J4" s="352"/>
      <c r="K4" s="352"/>
      <c r="L4" s="352"/>
      <c r="M4" s="352"/>
      <c r="N4" s="352"/>
      <c r="O4" s="352"/>
    </row>
    <row r="5" spans="1:15" ht="24.9" customHeight="1" x14ac:dyDescent="0.15">
      <c r="A5" s="378" t="s">
        <v>195</v>
      </c>
      <c r="B5" s="352"/>
      <c r="C5" s="352"/>
      <c r="D5" s="379"/>
      <c r="E5" s="380"/>
      <c r="F5" s="379"/>
      <c r="G5" s="380"/>
      <c r="H5" s="379"/>
      <c r="I5" s="380"/>
      <c r="J5" s="381" t="s">
        <v>178</v>
      </c>
      <c r="K5" s="352"/>
      <c r="L5" s="352"/>
      <c r="M5" s="352"/>
      <c r="N5" s="352"/>
      <c r="O5" s="352"/>
    </row>
    <row r="6" spans="1:15" ht="15" customHeight="1" x14ac:dyDescent="0.2">
      <c r="A6" s="352"/>
      <c r="B6" s="701" t="s">
        <v>185</v>
      </c>
      <c r="C6" s="702"/>
      <c r="D6" s="382"/>
      <c r="E6" s="383"/>
      <c r="F6" s="719" t="s">
        <v>196</v>
      </c>
      <c r="G6" s="384"/>
      <c r="H6" s="385"/>
      <c r="I6" s="384"/>
      <c r="J6" s="386"/>
      <c r="K6" s="352"/>
      <c r="L6" s="352"/>
      <c r="M6" s="352"/>
      <c r="N6" s="352"/>
      <c r="O6" s="352"/>
    </row>
    <row r="7" spans="1:15" ht="15" customHeight="1" x14ac:dyDescent="0.15">
      <c r="A7" s="352"/>
      <c r="B7" s="703"/>
      <c r="C7" s="704"/>
      <c r="D7" s="387" t="s">
        <v>78</v>
      </c>
      <c r="E7" s="388" t="s">
        <v>7</v>
      </c>
      <c r="F7" s="720"/>
      <c r="G7" s="721" t="s">
        <v>197</v>
      </c>
      <c r="H7" s="389" t="s">
        <v>0</v>
      </c>
      <c r="I7" s="721" t="s">
        <v>198</v>
      </c>
      <c r="J7" s="389" t="s">
        <v>1</v>
      </c>
      <c r="K7" s="352"/>
      <c r="L7" s="352"/>
      <c r="M7" s="352"/>
      <c r="N7" s="352"/>
      <c r="O7" s="352"/>
    </row>
    <row r="8" spans="1:15" ht="15" customHeight="1" x14ac:dyDescent="0.2">
      <c r="A8" s="352"/>
      <c r="B8" s="703"/>
      <c r="C8" s="704"/>
      <c r="D8" s="390"/>
      <c r="E8" s="388"/>
      <c r="F8" s="720"/>
      <c r="G8" s="722"/>
      <c r="H8" s="391" t="s">
        <v>2</v>
      </c>
      <c r="I8" s="722"/>
      <c r="J8" s="391" t="s">
        <v>2</v>
      </c>
      <c r="K8" s="352"/>
      <c r="L8" s="352"/>
      <c r="M8" s="352"/>
      <c r="N8" s="352"/>
      <c r="O8" s="352"/>
    </row>
    <row r="9" spans="1:15" ht="15" customHeight="1" x14ac:dyDescent="0.2">
      <c r="A9" s="352"/>
      <c r="B9" s="705"/>
      <c r="C9" s="706"/>
      <c r="D9" s="392" t="s">
        <v>61</v>
      </c>
      <c r="E9" s="393" t="s">
        <v>62</v>
      </c>
      <c r="F9" s="392" t="s">
        <v>199</v>
      </c>
      <c r="G9" s="393" t="s">
        <v>3</v>
      </c>
      <c r="H9" s="392" t="s">
        <v>200</v>
      </c>
      <c r="I9" s="393" t="s">
        <v>4</v>
      </c>
      <c r="J9" s="394" t="s">
        <v>201</v>
      </c>
      <c r="K9" s="352"/>
      <c r="L9" s="352"/>
      <c r="M9" s="352"/>
      <c r="N9" s="352"/>
      <c r="O9" s="352"/>
    </row>
    <row r="10" spans="1:15" ht="15" customHeight="1" x14ac:dyDescent="0.2">
      <c r="A10" s="352"/>
      <c r="B10" s="329" t="s">
        <v>256</v>
      </c>
      <c r="C10" s="330" t="s">
        <v>257</v>
      </c>
      <c r="D10" s="395">
        <f>入力!G43</f>
        <v>0</v>
      </c>
      <c r="E10" s="579">
        <f>入力!H43</f>
        <v>0.6064138110207552</v>
      </c>
      <c r="F10" s="395">
        <f>入力!I43</f>
        <v>0</v>
      </c>
      <c r="G10" s="579">
        <f>投入!AR5</f>
        <v>0.43609594608331398</v>
      </c>
      <c r="H10" s="395">
        <f>F10*G10</f>
        <v>0</v>
      </c>
      <c r="I10" s="579">
        <f>投入!AS5</f>
        <v>0.16197150718005351</v>
      </c>
      <c r="J10" s="580">
        <f>F10*I10</f>
        <v>0</v>
      </c>
      <c r="K10" s="352"/>
      <c r="L10" s="352"/>
      <c r="M10" s="352"/>
      <c r="N10" s="352"/>
      <c r="O10" s="352"/>
    </row>
    <row r="11" spans="1:15" ht="15" customHeight="1" x14ac:dyDescent="0.2">
      <c r="A11" s="352"/>
      <c r="B11" s="329" t="s">
        <v>258</v>
      </c>
      <c r="C11" s="330" t="s">
        <v>259</v>
      </c>
      <c r="D11" s="395">
        <f>入力!G44</f>
        <v>0</v>
      </c>
      <c r="E11" s="579">
        <f>入力!H44</f>
        <v>0.85571093474471727</v>
      </c>
      <c r="F11" s="395">
        <f>入力!I44</f>
        <v>0</v>
      </c>
      <c r="G11" s="579">
        <f>投入!AR6</f>
        <v>0.74619498704267107</v>
      </c>
      <c r="H11" s="395">
        <f t="shared" ref="H11:H43" si="0">F11*G11</f>
        <v>0</v>
      </c>
      <c r="I11" s="579">
        <f>投入!AS6</f>
        <v>0.18168085481243768</v>
      </c>
      <c r="J11" s="580">
        <f t="shared" ref="J11:J43" si="1">F11*I11</f>
        <v>0</v>
      </c>
      <c r="K11" s="352"/>
      <c r="L11" s="352"/>
      <c r="M11" s="352"/>
      <c r="N11" s="352"/>
      <c r="O11" s="352"/>
    </row>
    <row r="12" spans="1:15" ht="15" customHeight="1" x14ac:dyDescent="0.2">
      <c r="A12" s="352"/>
      <c r="B12" s="329" t="s">
        <v>260</v>
      </c>
      <c r="C12" s="330" t="s">
        <v>261</v>
      </c>
      <c r="D12" s="395">
        <f>入力!G45</f>
        <v>0</v>
      </c>
      <c r="E12" s="579">
        <f>入力!H45</f>
        <v>0.52591728731412379</v>
      </c>
      <c r="F12" s="395">
        <f>入力!I45</f>
        <v>0</v>
      </c>
      <c r="G12" s="579">
        <f>投入!AR7</f>
        <v>0.65710994069636752</v>
      </c>
      <c r="H12" s="395">
        <f t="shared" si="0"/>
        <v>0</v>
      </c>
      <c r="I12" s="579">
        <f>投入!AS7</f>
        <v>0.38124947072350762</v>
      </c>
      <c r="J12" s="580">
        <f t="shared" si="1"/>
        <v>0</v>
      </c>
      <c r="K12" s="352"/>
      <c r="L12" s="352"/>
      <c r="M12" s="352"/>
      <c r="N12" s="352"/>
      <c r="O12" s="352"/>
    </row>
    <row r="13" spans="1:15" ht="15" customHeight="1" x14ac:dyDescent="0.2">
      <c r="A13" s="352"/>
      <c r="B13" s="329" t="s">
        <v>264</v>
      </c>
      <c r="C13" s="330" t="s">
        <v>262</v>
      </c>
      <c r="D13" s="395">
        <f>入力!G46</f>
        <v>0</v>
      </c>
      <c r="E13" s="579">
        <f>入力!H46</f>
        <v>0.10035737831465164</v>
      </c>
      <c r="F13" s="395">
        <f>入力!I46</f>
        <v>0</v>
      </c>
      <c r="G13" s="579">
        <f>投入!AR8</f>
        <v>0.529706142692277</v>
      </c>
      <c r="H13" s="395">
        <f t="shared" si="0"/>
        <v>0</v>
      </c>
      <c r="I13" s="579">
        <f>投入!AS8</f>
        <v>0.24192732438396758</v>
      </c>
      <c r="J13" s="580">
        <f t="shared" si="1"/>
        <v>0</v>
      </c>
      <c r="K13" s="352"/>
      <c r="L13" s="352"/>
      <c r="M13" s="352"/>
      <c r="N13" s="352"/>
      <c r="O13" s="352"/>
    </row>
    <row r="14" spans="1:15" ht="15" customHeight="1" x14ac:dyDescent="0.2">
      <c r="A14" s="352"/>
      <c r="B14" s="329">
        <v>11</v>
      </c>
      <c r="C14" s="330" t="s">
        <v>263</v>
      </c>
      <c r="D14" s="395">
        <f>入力!G47</f>
        <v>0</v>
      </c>
      <c r="E14" s="579">
        <f>入力!H47</f>
        <v>0.13249208368415988</v>
      </c>
      <c r="F14" s="395">
        <f>入力!I47</f>
        <v>0</v>
      </c>
      <c r="G14" s="579">
        <f>投入!AR9</f>
        <v>0.34356323687099677</v>
      </c>
      <c r="H14" s="395">
        <f t="shared" si="0"/>
        <v>0</v>
      </c>
      <c r="I14" s="579">
        <f>投入!AS9</f>
        <v>0.14490583380747815</v>
      </c>
      <c r="J14" s="580">
        <f t="shared" si="1"/>
        <v>0</v>
      </c>
      <c r="K14" s="352"/>
      <c r="L14" s="352"/>
      <c r="M14" s="352"/>
      <c r="N14" s="352"/>
      <c r="O14" s="352"/>
    </row>
    <row r="15" spans="1:15" ht="15" customHeight="1" x14ac:dyDescent="0.2">
      <c r="A15" s="352"/>
      <c r="B15" s="329">
        <v>15</v>
      </c>
      <c r="C15" s="330" t="s">
        <v>265</v>
      </c>
      <c r="D15" s="395">
        <f>入力!G48</f>
        <v>0</v>
      </c>
      <c r="E15" s="579">
        <f>入力!H48</f>
        <v>3.7424025683264417E-2</v>
      </c>
      <c r="F15" s="395">
        <f>入力!I48</f>
        <v>0</v>
      </c>
      <c r="G15" s="579">
        <f>投入!AR10</f>
        <v>0.40711325302014784</v>
      </c>
      <c r="H15" s="395">
        <f t="shared" si="0"/>
        <v>0</v>
      </c>
      <c r="I15" s="579">
        <f>投入!AS10</f>
        <v>0.25800887037242864</v>
      </c>
      <c r="J15" s="580">
        <f t="shared" si="1"/>
        <v>0</v>
      </c>
      <c r="K15" s="352"/>
      <c r="L15" s="352"/>
      <c r="M15" s="352"/>
      <c r="N15" s="352"/>
      <c r="O15" s="352"/>
    </row>
    <row r="16" spans="1:15" ht="15" customHeight="1" x14ac:dyDescent="0.2">
      <c r="A16" s="352"/>
      <c r="B16" s="329">
        <v>16</v>
      </c>
      <c r="C16" s="330" t="s">
        <v>266</v>
      </c>
      <c r="D16" s="395">
        <f>入力!G49</f>
        <v>0</v>
      </c>
      <c r="E16" s="579">
        <f>入力!H49</f>
        <v>0.13200451465689922</v>
      </c>
      <c r="F16" s="395">
        <f>入力!I49</f>
        <v>0</v>
      </c>
      <c r="G16" s="579">
        <f>投入!AR11</f>
        <v>0.38712962375527743</v>
      </c>
      <c r="H16" s="395">
        <f t="shared" si="0"/>
        <v>0</v>
      </c>
      <c r="I16" s="579">
        <f>投入!AS11</f>
        <v>0.1177229038988135</v>
      </c>
      <c r="J16" s="580">
        <f t="shared" si="1"/>
        <v>0</v>
      </c>
      <c r="K16" s="352"/>
      <c r="L16" s="352"/>
      <c r="M16" s="352"/>
      <c r="N16" s="352"/>
      <c r="O16" s="352"/>
    </row>
    <row r="17" spans="1:15" ht="15" customHeight="1" x14ac:dyDescent="0.2">
      <c r="A17" s="352"/>
      <c r="B17" s="329">
        <v>20</v>
      </c>
      <c r="C17" s="330" t="s">
        <v>267</v>
      </c>
      <c r="D17" s="395">
        <f>入力!G50</f>
        <v>0</v>
      </c>
      <c r="E17" s="579">
        <f>入力!H50</f>
        <v>3.6796356812284325E-2</v>
      </c>
      <c r="F17" s="395">
        <f>入力!I50</f>
        <v>0</v>
      </c>
      <c r="G17" s="579">
        <f>投入!AR12</f>
        <v>0.42040273668849493</v>
      </c>
      <c r="H17" s="395">
        <f t="shared" si="0"/>
        <v>0</v>
      </c>
      <c r="I17" s="579">
        <f>投入!AS12</f>
        <v>0.10073994513941738</v>
      </c>
      <c r="J17" s="580">
        <f t="shared" si="1"/>
        <v>0</v>
      </c>
      <c r="K17" s="352"/>
      <c r="L17" s="352"/>
      <c r="M17" s="352"/>
      <c r="N17" s="352"/>
      <c r="O17" s="352"/>
    </row>
    <row r="18" spans="1:15" ht="15" customHeight="1" x14ac:dyDescent="0.2">
      <c r="A18" s="352"/>
      <c r="B18" s="329">
        <v>21</v>
      </c>
      <c r="C18" s="330" t="s">
        <v>268</v>
      </c>
      <c r="D18" s="395">
        <f>入力!G51</f>
        <v>0</v>
      </c>
      <c r="E18" s="579">
        <f>入力!H51</f>
        <v>3.8081685991897762E-2</v>
      </c>
      <c r="F18" s="395">
        <f>入力!I51</f>
        <v>0</v>
      </c>
      <c r="G18" s="579">
        <f>投入!AR13</f>
        <v>0.3810779608837378</v>
      </c>
      <c r="H18" s="395">
        <f t="shared" si="0"/>
        <v>0</v>
      </c>
      <c r="I18" s="579">
        <f>投入!AS13</f>
        <v>7.0564899492937344E-2</v>
      </c>
      <c r="J18" s="580">
        <f t="shared" si="1"/>
        <v>0</v>
      </c>
      <c r="K18" s="352"/>
      <c r="L18" s="352"/>
      <c r="M18" s="352"/>
      <c r="N18" s="352"/>
      <c r="O18" s="352"/>
    </row>
    <row r="19" spans="1:15" ht="15" customHeight="1" x14ac:dyDescent="0.2">
      <c r="A19" s="352"/>
      <c r="B19" s="329">
        <v>22</v>
      </c>
      <c r="C19" s="330" t="s">
        <v>356</v>
      </c>
      <c r="D19" s="395">
        <f>入力!G52</f>
        <v>0</v>
      </c>
      <c r="E19" s="579">
        <f>入力!H52</f>
        <v>8.8040491158120626E-2</v>
      </c>
      <c r="F19" s="395">
        <f>入力!I52</f>
        <v>0</v>
      </c>
      <c r="G19" s="579">
        <f>投入!AR14</f>
        <v>0.38781548280640815</v>
      </c>
      <c r="H19" s="395">
        <f t="shared" si="0"/>
        <v>0</v>
      </c>
      <c r="I19" s="579">
        <f>投入!AS14</f>
        <v>0.18164302621114772</v>
      </c>
      <c r="J19" s="580">
        <f t="shared" si="1"/>
        <v>0</v>
      </c>
      <c r="K19" s="352"/>
      <c r="L19" s="352"/>
      <c r="M19" s="352"/>
      <c r="N19" s="352"/>
      <c r="O19" s="352"/>
    </row>
    <row r="20" spans="1:15" ht="15" customHeight="1" x14ac:dyDescent="0.2">
      <c r="A20" s="352"/>
      <c r="B20" s="329">
        <v>25</v>
      </c>
      <c r="C20" s="330" t="s">
        <v>269</v>
      </c>
      <c r="D20" s="395">
        <f>入力!G53</f>
        <v>0</v>
      </c>
      <c r="E20" s="579">
        <f>入力!H53</f>
        <v>0.5538241412427507</v>
      </c>
      <c r="F20" s="395">
        <f>入力!I53</f>
        <v>0</v>
      </c>
      <c r="G20" s="579">
        <f>投入!AR15</f>
        <v>0.54815939117645329</v>
      </c>
      <c r="H20" s="395">
        <f t="shared" si="0"/>
        <v>0</v>
      </c>
      <c r="I20" s="579">
        <f>投入!AS15</f>
        <v>0.1989645562779126</v>
      </c>
      <c r="J20" s="580">
        <f t="shared" si="1"/>
        <v>0</v>
      </c>
      <c r="K20" s="352"/>
      <c r="L20" s="352"/>
      <c r="M20" s="352"/>
      <c r="N20" s="352"/>
      <c r="O20" s="352"/>
    </row>
    <row r="21" spans="1:15" ht="15" customHeight="1" x14ac:dyDescent="0.2">
      <c r="A21" s="352"/>
      <c r="B21" s="329">
        <v>26</v>
      </c>
      <c r="C21" s="330" t="s">
        <v>270</v>
      </c>
      <c r="D21" s="395">
        <f>入力!G54</f>
        <v>0</v>
      </c>
      <c r="E21" s="579">
        <f>入力!H54</f>
        <v>0.21496511031604715</v>
      </c>
      <c r="F21" s="395">
        <f>入力!I54</f>
        <v>0</v>
      </c>
      <c r="G21" s="579">
        <f>投入!AR16</f>
        <v>0.32508893692565644</v>
      </c>
      <c r="H21" s="395">
        <f t="shared" si="0"/>
        <v>0</v>
      </c>
      <c r="I21" s="579">
        <f>投入!AS16</f>
        <v>8.2863346277022451E-2</v>
      </c>
      <c r="J21" s="580">
        <f t="shared" si="1"/>
        <v>0</v>
      </c>
      <c r="K21" s="352"/>
      <c r="L21" s="352"/>
      <c r="M21" s="352"/>
      <c r="N21" s="352"/>
      <c r="O21" s="352"/>
    </row>
    <row r="22" spans="1:15" ht="15" customHeight="1" x14ac:dyDescent="0.2">
      <c r="A22" s="352"/>
      <c r="B22" s="329">
        <v>27</v>
      </c>
      <c r="C22" s="330" t="s">
        <v>271</v>
      </c>
      <c r="D22" s="395">
        <f>入力!G55</f>
        <v>0</v>
      </c>
      <c r="E22" s="579">
        <f>入力!H55</f>
        <v>0.17777056137699299</v>
      </c>
      <c r="F22" s="395">
        <f>入力!I55</f>
        <v>0</v>
      </c>
      <c r="G22" s="579">
        <f>投入!AR17</f>
        <v>0.24908998007523697</v>
      </c>
      <c r="H22" s="395">
        <f t="shared" si="0"/>
        <v>0</v>
      </c>
      <c r="I22" s="579">
        <f>投入!AS17</f>
        <v>0.1788023825775398</v>
      </c>
      <c r="J22" s="580">
        <f t="shared" si="1"/>
        <v>0</v>
      </c>
      <c r="K22" s="352"/>
      <c r="L22" s="352"/>
      <c r="M22" s="352"/>
      <c r="N22" s="352"/>
      <c r="O22" s="352"/>
    </row>
    <row r="23" spans="1:15" ht="15" customHeight="1" x14ac:dyDescent="0.2">
      <c r="A23" s="352"/>
      <c r="B23" s="329">
        <v>28</v>
      </c>
      <c r="C23" s="330" t="s">
        <v>272</v>
      </c>
      <c r="D23" s="395">
        <f>入力!G56</f>
        <v>0</v>
      </c>
      <c r="E23" s="579">
        <f>入力!H56</f>
        <v>0.19643614274386734</v>
      </c>
      <c r="F23" s="395">
        <f>入力!I56</f>
        <v>0</v>
      </c>
      <c r="G23" s="579">
        <f>投入!AR18</f>
        <v>0.4957350523535406</v>
      </c>
      <c r="H23" s="395">
        <f t="shared" si="0"/>
        <v>0</v>
      </c>
      <c r="I23" s="579">
        <f>投入!AS18</f>
        <v>0.28456326059745707</v>
      </c>
      <c r="J23" s="580">
        <f t="shared" si="1"/>
        <v>0</v>
      </c>
      <c r="K23" s="352"/>
      <c r="L23" s="352"/>
      <c r="M23" s="352"/>
      <c r="N23" s="352"/>
      <c r="O23" s="352"/>
    </row>
    <row r="24" spans="1:15" ht="15" customHeight="1" x14ac:dyDescent="0.2">
      <c r="A24" s="352"/>
      <c r="B24" s="329">
        <v>29</v>
      </c>
      <c r="C24" s="330" t="s">
        <v>357</v>
      </c>
      <c r="D24" s="395">
        <f>入力!G57</f>
        <v>0</v>
      </c>
      <c r="E24" s="579">
        <f>入力!H57</f>
        <v>0.15863736765624081</v>
      </c>
      <c r="F24" s="395">
        <f>入力!I57</f>
        <v>0</v>
      </c>
      <c r="G24" s="579">
        <f>投入!AR19</f>
        <v>0.46193413866381833</v>
      </c>
      <c r="H24" s="395">
        <f t="shared" si="0"/>
        <v>0</v>
      </c>
      <c r="I24" s="579">
        <f>投入!AS19</f>
        <v>0.1605670472460323</v>
      </c>
      <c r="J24" s="580">
        <f t="shared" si="1"/>
        <v>0</v>
      </c>
      <c r="K24" s="352"/>
      <c r="L24" s="352"/>
      <c r="M24" s="352"/>
      <c r="N24" s="352"/>
      <c r="O24" s="352"/>
    </row>
    <row r="25" spans="1:15" ht="15" customHeight="1" x14ac:dyDescent="0.2">
      <c r="A25" s="352"/>
      <c r="B25" s="329">
        <v>30</v>
      </c>
      <c r="C25" s="330" t="s">
        <v>358</v>
      </c>
      <c r="D25" s="395">
        <f>入力!G58</f>
        <v>0</v>
      </c>
      <c r="E25" s="579">
        <f>入力!H58</f>
        <v>0.25108479884354828</v>
      </c>
      <c r="F25" s="395">
        <f>入力!I58</f>
        <v>0</v>
      </c>
      <c r="G25" s="579">
        <f>投入!AR20</f>
        <v>0.45133716564117754</v>
      </c>
      <c r="H25" s="395">
        <f t="shared" si="0"/>
        <v>0</v>
      </c>
      <c r="I25" s="579">
        <f>投入!AS20</f>
        <v>0.21316276851958796</v>
      </c>
      <c r="J25" s="580">
        <f t="shared" si="1"/>
        <v>0</v>
      </c>
      <c r="K25" s="352"/>
      <c r="L25" s="352"/>
      <c r="M25" s="352"/>
      <c r="N25" s="352"/>
      <c r="O25" s="352"/>
    </row>
    <row r="26" spans="1:15" ht="15" customHeight="1" x14ac:dyDescent="0.2">
      <c r="A26" s="352"/>
      <c r="B26" s="329">
        <v>31</v>
      </c>
      <c r="C26" s="330" t="s">
        <v>359</v>
      </c>
      <c r="D26" s="395">
        <f>入力!G59</f>
        <v>0</v>
      </c>
      <c r="E26" s="579">
        <f>入力!H59</f>
        <v>0.11684703655243756</v>
      </c>
      <c r="F26" s="395">
        <f>入力!I59</f>
        <v>0</v>
      </c>
      <c r="G26" s="579">
        <f>投入!AR21</f>
        <v>0.39255948850990424</v>
      </c>
      <c r="H26" s="395">
        <f t="shared" si="0"/>
        <v>0</v>
      </c>
      <c r="I26" s="579">
        <f>投入!AS21</f>
        <v>0.2466368312293169</v>
      </c>
      <c r="J26" s="580">
        <f t="shared" si="1"/>
        <v>0</v>
      </c>
      <c r="K26" s="352"/>
      <c r="L26" s="352"/>
      <c r="M26" s="352"/>
      <c r="N26" s="352"/>
      <c r="O26" s="352"/>
    </row>
    <row r="27" spans="1:15" ht="15" customHeight="1" x14ac:dyDescent="0.2">
      <c r="A27" s="352"/>
      <c r="B27" s="329">
        <v>32</v>
      </c>
      <c r="C27" s="330" t="s">
        <v>273</v>
      </c>
      <c r="D27" s="395">
        <f>入力!G60</f>
        <v>0</v>
      </c>
      <c r="E27" s="579">
        <f>入力!H60</f>
        <v>7.5928576192507813E-2</v>
      </c>
      <c r="F27" s="395">
        <f>入力!I60</f>
        <v>0</v>
      </c>
      <c r="G27" s="579">
        <f>投入!AR22</f>
        <v>0.37829740155409136</v>
      </c>
      <c r="H27" s="395">
        <f t="shared" si="0"/>
        <v>0</v>
      </c>
      <c r="I27" s="579">
        <f>投入!AS22</f>
        <v>0.30074200688648722</v>
      </c>
      <c r="J27" s="580">
        <f t="shared" si="1"/>
        <v>0</v>
      </c>
      <c r="K27" s="352"/>
      <c r="L27" s="352"/>
      <c r="M27" s="352"/>
      <c r="N27" s="352"/>
      <c r="O27" s="352"/>
    </row>
    <row r="28" spans="1:15" ht="15" customHeight="1" x14ac:dyDescent="0.2">
      <c r="A28" s="352"/>
      <c r="B28" s="329">
        <v>33</v>
      </c>
      <c r="C28" s="330" t="s">
        <v>274</v>
      </c>
      <c r="D28" s="395">
        <f>入力!G61</f>
        <v>0</v>
      </c>
      <c r="E28" s="579">
        <f>入力!H61</f>
        <v>7.9383411620650102E-2</v>
      </c>
      <c r="F28" s="395">
        <f>入力!I61</f>
        <v>0</v>
      </c>
      <c r="G28" s="579">
        <f>投入!AR23</f>
        <v>0.38157954997151322</v>
      </c>
      <c r="H28" s="395">
        <f t="shared" si="0"/>
        <v>0</v>
      </c>
      <c r="I28" s="579">
        <f>投入!AS23</f>
        <v>0.23176188009859752</v>
      </c>
      <c r="J28" s="580">
        <f t="shared" si="1"/>
        <v>0</v>
      </c>
      <c r="K28" s="352"/>
      <c r="L28" s="352"/>
      <c r="M28" s="352"/>
      <c r="N28" s="352"/>
      <c r="O28" s="352"/>
    </row>
    <row r="29" spans="1:15" ht="15" customHeight="1" x14ac:dyDescent="0.2">
      <c r="A29" s="352"/>
      <c r="B29" s="329">
        <v>34</v>
      </c>
      <c r="C29" s="330" t="s">
        <v>360</v>
      </c>
      <c r="D29" s="395">
        <f>入力!G62</f>
        <v>0</v>
      </c>
      <c r="E29" s="579">
        <f>入力!H62</f>
        <v>0</v>
      </c>
      <c r="F29" s="395">
        <f>入力!I62</f>
        <v>0</v>
      </c>
      <c r="G29" s="579">
        <f>投入!AR24</f>
        <v>0.23247157780339447</v>
      </c>
      <c r="H29" s="395">
        <f t="shared" si="0"/>
        <v>0</v>
      </c>
      <c r="I29" s="579">
        <f>投入!AS24</f>
        <v>3.7653434381751325E-2</v>
      </c>
      <c r="J29" s="580">
        <f t="shared" si="1"/>
        <v>0</v>
      </c>
      <c r="K29" s="352"/>
      <c r="L29" s="352"/>
      <c r="M29" s="352"/>
      <c r="N29" s="352"/>
      <c r="O29" s="352"/>
    </row>
    <row r="30" spans="1:15" ht="15" customHeight="1" x14ac:dyDescent="0.2">
      <c r="A30" s="352"/>
      <c r="B30" s="329">
        <v>35</v>
      </c>
      <c r="C30" s="330" t="s">
        <v>275</v>
      </c>
      <c r="D30" s="395">
        <f>入力!G63</f>
        <v>0</v>
      </c>
      <c r="E30" s="579">
        <f>入力!H63</f>
        <v>0.31217112870859764</v>
      </c>
      <c r="F30" s="395">
        <f>入力!I63</f>
        <v>0</v>
      </c>
      <c r="G30" s="579">
        <f>投入!AR25</f>
        <v>0.28508799433321946</v>
      </c>
      <c r="H30" s="395">
        <f t="shared" si="0"/>
        <v>0</v>
      </c>
      <c r="I30" s="579">
        <f>投入!AS25</f>
        <v>0.15890652258735746</v>
      </c>
      <c r="J30" s="580">
        <f t="shared" si="1"/>
        <v>0</v>
      </c>
      <c r="K30" s="352"/>
      <c r="L30" s="352"/>
      <c r="M30" s="352"/>
      <c r="N30" s="352"/>
      <c r="O30" s="352"/>
    </row>
    <row r="31" spans="1:15" ht="15" customHeight="1" x14ac:dyDescent="0.2">
      <c r="A31" s="352"/>
      <c r="B31" s="329">
        <v>39</v>
      </c>
      <c r="C31" s="330" t="s">
        <v>361</v>
      </c>
      <c r="D31" s="395">
        <f>入力!G64</f>
        <v>0</v>
      </c>
      <c r="E31" s="579">
        <f>入力!H64</f>
        <v>0.20433423260458183</v>
      </c>
      <c r="F31" s="395">
        <f>入力!I64</f>
        <v>0</v>
      </c>
      <c r="G31" s="579">
        <f>投入!AR26</f>
        <v>0.50105904438230897</v>
      </c>
      <c r="H31" s="395">
        <f t="shared" si="0"/>
        <v>0</v>
      </c>
      <c r="I31" s="579">
        <f>投入!AS26</f>
        <v>0.27068246114125283</v>
      </c>
      <c r="J31" s="580">
        <f t="shared" si="1"/>
        <v>0</v>
      </c>
      <c r="K31" s="352"/>
      <c r="L31" s="352"/>
      <c r="M31" s="352"/>
      <c r="N31" s="352"/>
      <c r="O31" s="352"/>
    </row>
    <row r="32" spans="1:15" ht="15" customHeight="1" x14ac:dyDescent="0.2">
      <c r="A32" s="352"/>
      <c r="B32" s="329">
        <v>41</v>
      </c>
      <c r="C32" s="330" t="s">
        <v>276</v>
      </c>
      <c r="D32" s="395">
        <f>入力!G65</f>
        <v>10000000</v>
      </c>
      <c r="E32" s="579">
        <f>入力!H65</f>
        <v>1</v>
      </c>
      <c r="F32" s="395">
        <f>入力!I65</f>
        <v>10000000</v>
      </c>
      <c r="G32" s="579">
        <f>投入!AR27</f>
        <v>0.53436356472084157</v>
      </c>
      <c r="H32" s="395">
        <f t="shared" si="0"/>
        <v>5343635.6472084159</v>
      </c>
      <c r="I32" s="579">
        <f>投入!AS27</f>
        <v>0.2639736023915365</v>
      </c>
      <c r="J32" s="580">
        <f t="shared" si="1"/>
        <v>2639736.0239153649</v>
      </c>
      <c r="K32" s="352"/>
      <c r="L32" s="352"/>
      <c r="M32" s="352"/>
      <c r="N32" s="352"/>
      <c r="O32" s="352"/>
    </row>
    <row r="33" spans="1:15" ht="15" customHeight="1" x14ac:dyDescent="0.2">
      <c r="A33" s="352"/>
      <c r="B33" s="329">
        <v>46</v>
      </c>
      <c r="C33" s="330" t="s">
        <v>277</v>
      </c>
      <c r="D33" s="395">
        <f>入力!G66</f>
        <v>0</v>
      </c>
      <c r="E33" s="579">
        <f>入力!H66</f>
        <v>0.56695733318122232</v>
      </c>
      <c r="F33" s="395">
        <f>入力!I66</f>
        <v>0</v>
      </c>
      <c r="G33" s="579">
        <f>投入!AR28</f>
        <v>0.40479645065072478</v>
      </c>
      <c r="H33" s="395">
        <f t="shared" si="0"/>
        <v>0</v>
      </c>
      <c r="I33" s="579">
        <f>投入!AS28</f>
        <v>0.10648048484941813</v>
      </c>
      <c r="J33" s="580">
        <f t="shared" si="1"/>
        <v>0</v>
      </c>
      <c r="K33" s="352"/>
      <c r="L33" s="352"/>
      <c r="M33" s="352"/>
      <c r="N33" s="352"/>
      <c r="O33" s="352"/>
    </row>
    <row r="34" spans="1:15" ht="15" customHeight="1" x14ac:dyDescent="0.2">
      <c r="A34" s="352"/>
      <c r="B34" s="329">
        <v>47</v>
      </c>
      <c r="C34" s="330" t="s">
        <v>362</v>
      </c>
      <c r="D34" s="395">
        <f>入力!G67</f>
        <v>0</v>
      </c>
      <c r="E34" s="579">
        <f>入力!H67</f>
        <v>1</v>
      </c>
      <c r="F34" s="395">
        <f>入力!I67</f>
        <v>0</v>
      </c>
      <c r="G34" s="579">
        <f>投入!AR29</f>
        <v>0.61069729484989677</v>
      </c>
      <c r="H34" s="395">
        <f t="shared" si="0"/>
        <v>0</v>
      </c>
      <c r="I34" s="579">
        <f>投入!AS29</f>
        <v>2.9264065287293476E-2</v>
      </c>
      <c r="J34" s="580">
        <f t="shared" si="1"/>
        <v>0</v>
      </c>
      <c r="K34" s="352"/>
      <c r="L34" s="352"/>
      <c r="M34" s="352"/>
      <c r="N34" s="352"/>
      <c r="O34" s="352"/>
    </row>
    <row r="35" spans="1:15" ht="15" customHeight="1" x14ac:dyDescent="0.2">
      <c r="A35" s="352"/>
      <c r="B35" s="329">
        <v>48</v>
      </c>
      <c r="C35" s="330" t="s">
        <v>363</v>
      </c>
      <c r="D35" s="395">
        <f>入力!G68</f>
        <v>0</v>
      </c>
      <c r="E35" s="579">
        <f>入力!H68</f>
        <v>1</v>
      </c>
      <c r="F35" s="395">
        <f>入力!I68</f>
        <v>0</v>
      </c>
      <c r="G35" s="579">
        <f>投入!AR30</f>
        <v>0.72857595077478199</v>
      </c>
      <c r="H35" s="395">
        <f t="shared" si="0"/>
        <v>0</v>
      </c>
      <c r="I35" s="579">
        <f>投入!AS30</f>
        <v>0.15954248454876907</v>
      </c>
      <c r="J35" s="580">
        <f t="shared" si="1"/>
        <v>0</v>
      </c>
      <c r="K35" s="352"/>
      <c r="L35" s="352"/>
      <c r="M35" s="352"/>
      <c r="N35" s="352"/>
      <c r="O35" s="352"/>
    </row>
    <row r="36" spans="1:15" ht="15" customHeight="1" x14ac:dyDescent="0.2">
      <c r="A36" s="352"/>
      <c r="B36" s="329">
        <v>51</v>
      </c>
      <c r="C36" s="330" t="s">
        <v>278</v>
      </c>
      <c r="D36" s="395">
        <f>入力!G69</f>
        <v>0</v>
      </c>
      <c r="E36" s="579">
        <f>入力!H69</f>
        <v>0.41876302857520142</v>
      </c>
      <c r="F36" s="395">
        <f>入力!I69</f>
        <v>0</v>
      </c>
      <c r="G36" s="579">
        <f>投入!AR31</f>
        <v>0.74784825096476315</v>
      </c>
      <c r="H36" s="395">
        <f t="shared" si="0"/>
        <v>0</v>
      </c>
      <c r="I36" s="579">
        <f>投入!AS31</f>
        <v>0.40146699040994654</v>
      </c>
      <c r="J36" s="580">
        <f t="shared" si="1"/>
        <v>0</v>
      </c>
      <c r="K36" s="352"/>
      <c r="L36" s="352"/>
      <c r="M36" s="352"/>
      <c r="N36" s="352"/>
      <c r="O36" s="352"/>
    </row>
    <row r="37" spans="1:15" ht="15" customHeight="1" x14ac:dyDescent="0.2">
      <c r="A37" s="352"/>
      <c r="B37" s="329">
        <v>53</v>
      </c>
      <c r="C37" s="330" t="s">
        <v>279</v>
      </c>
      <c r="D37" s="395">
        <f>入力!G70</f>
        <v>0</v>
      </c>
      <c r="E37" s="579">
        <f>入力!H70</f>
        <v>0.95197528014790844</v>
      </c>
      <c r="F37" s="395">
        <f>入力!I70</f>
        <v>0</v>
      </c>
      <c r="G37" s="579">
        <f>投入!AR32</f>
        <v>0.74640467644699404</v>
      </c>
      <c r="H37" s="395">
        <f t="shared" si="0"/>
        <v>0</v>
      </c>
      <c r="I37" s="579">
        <f>投入!AS32</f>
        <v>0.29868581768703317</v>
      </c>
      <c r="J37" s="580">
        <f t="shared" si="1"/>
        <v>0</v>
      </c>
      <c r="K37" s="352"/>
      <c r="L37" s="352"/>
      <c r="M37" s="352"/>
      <c r="N37" s="352"/>
      <c r="O37" s="352"/>
    </row>
    <row r="38" spans="1:15" ht="15" customHeight="1" x14ac:dyDescent="0.2">
      <c r="A38" s="352"/>
      <c r="B38" s="329">
        <v>55</v>
      </c>
      <c r="C38" s="330" t="s">
        <v>280</v>
      </c>
      <c r="D38" s="395">
        <f>入力!G71</f>
        <v>0</v>
      </c>
      <c r="E38" s="579">
        <f>入力!H71</f>
        <v>1</v>
      </c>
      <c r="F38" s="395">
        <f>入力!I71</f>
        <v>0</v>
      </c>
      <c r="G38" s="579">
        <f>投入!AR33</f>
        <v>0.90832416895525325</v>
      </c>
      <c r="H38" s="395">
        <f t="shared" si="0"/>
        <v>0</v>
      </c>
      <c r="I38" s="579">
        <f>投入!AS33</f>
        <v>1.7430064747670979E-2</v>
      </c>
      <c r="J38" s="580">
        <f t="shared" si="1"/>
        <v>0</v>
      </c>
      <c r="K38" s="352"/>
      <c r="L38" s="352"/>
      <c r="M38" s="352"/>
      <c r="N38" s="352"/>
      <c r="O38" s="352"/>
    </row>
    <row r="39" spans="1:15" ht="15" customHeight="1" x14ac:dyDescent="0.2">
      <c r="A39" s="352"/>
      <c r="B39" s="329">
        <v>57</v>
      </c>
      <c r="C39" s="330" t="s">
        <v>281</v>
      </c>
      <c r="D39" s="395">
        <f>入力!G72</f>
        <v>0</v>
      </c>
      <c r="E39" s="579">
        <f>入力!H72</f>
        <v>0.78396922998350504</v>
      </c>
      <c r="F39" s="395">
        <f>入力!I72</f>
        <v>0</v>
      </c>
      <c r="G39" s="579">
        <f>投入!AR34</f>
        <v>0.54542941599283778</v>
      </c>
      <c r="H39" s="395">
        <f t="shared" si="0"/>
        <v>0</v>
      </c>
      <c r="I39" s="579">
        <f>投入!AS34</f>
        <v>0.26058667882697284</v>
      </c>
      <c r="J39" s="580">
        <f t="shared" si="1"/>
        <v>0</v>
      </c>
      <c r="K39" s="352"/>
      <c r="L39" s="352"/>
      <c r="M39" s="352"/>
      <c r="N39" s="352"/>
      <c r="O39" s="352"/>
    </row>
    <row r="40" spans="1:15" ht="15" customHeight="1" x14ac:dyDescent="0.2">
      <c r="A40" s="352"/>
      <c r="B40" s="329">
        <v>59</v>
      </c>
      <c r="C40" s="330" t="s">
        <v>282</v>
      </c>
      <c r="D40" s="395">
        <f>入力!G73</f>
        <v>0</v>
      </c>
      <c r="E40" s="579">
        <f>入力!H73</f>
        <v>0.70695990950943122</v>
      </c>
      <c r="F40" s="395">
        <f>入力!I73</f>
        <v>0</v>
      </c>
      <c r="G40" s="579">
        <f>投入!AR35</f>
        <v>0.56293988969720188</v>
      </c>
      <c r="H40" s="395">
        <f t="shared" si="0"/>
        <v>0</v>
      </c>
      <c r="I40" s="579">
        <f>投入!AS35</f>
        <v>0.11361864701677042</v>
      </c>
      <c r="J40" s="580">
        <f t="shared" si="1"/>
        <v>0</v>
      </c>
      <c r="K40" s="352"/>
      <c r="L40" s="352"/>
      <c r="M40" s="352"/>
      <c r="N40" s="352"/>
      <c r="O40" s="352"/>
    </row>
    <row r="41" spans="1:15" ht="15" customHeight="1" x14ac:dyDescent="0.2">
      <c r="A41" s="352"/>
      <c r="B41" s="329">
        <v>61</v>
      </c>
      <c r="C41" s="330" t="s">
        <v>283</v>
      </c>
      <c r="D41" s="395">
        <f>入力!G74</f>
        <v>0</v>
      </c>
      <c r="E41" s="579">
        <f>入力!H74</f>
        <v>1</v>
      </c>
      <c r="F41" s="395">
        <f>入力!I74</f>
        <v>0</v>
      </c>
      <c r="G41" s="579">
        <f>投入!AR36</f>
        <v>0.77612536241348773</v>
      </c>
      <c r="H41" s="395">
        <f t="shared" si="0"/>
        <v>0</v>
      </c>
      <c r="I41" s="579">
        <f>投入!AS36</f>
        <v>0.54721076165272853</v>
      </c>
      <c r="J41" s="580">
        <f t="shared" si="1"/>
        <v>0</v>
      </c>
      <c r="K41" s="352"/>
      <c r="L41" s="352"/>
      <c r="M41" s="352"/>
      <c r="N41" s="352"/>
      <c r="O41" s="352"/>
    </row>
    <row r="42" spans="1:15" ht="15" customHeight="1" x14ac:dyDescent="0.2">
      <c r="A42" s="352"/>
      <c r="B42" s="329">
        <v>63</v>
      </c>
      <c r="C42" s="330" t="s">
        <v>284</v>
      </c>
      <c r="D42" s="395">
        <f>入力!G75</f>
        <v>0</v>
      </c>
      <c r="E42" s="579">
        <f>入力!H75</f>
        <v>0.98541164545512172</v>
      </c>
      <c r="F42" s="395">
        <f>入力!I75</f>
        <v>0</v>
      </c>
      <c r="G42" s="579">
        <f>投入!AR37</f>
        <v>0.79775541136485939</v>
      </c>
      <c r="H42" s="395">
        <f t="shared" si="0"/>
        <v>0</v>
      </c>
      <c r="I42" s="579">
        <f>投入!AS37</f>
        <v>0.47870785415981609</v>
      </c>
      <c r="J42" s="580">
        <f t="shared" si="1"/>
        <v>0</v>
      </c>
      <c r="K42" s="352"/>
      <c r="L42" s="352"/>
      <c r="M42" s="352"/>
      <c r="N42" s="352"/>
      <c r="O42" s="352"/>
    </row>
    <row r="43" spans="1:15" ht="15" customHeight="1" x14ac:dyDescent="0.2">
      <c r="A43" s="352"/>
      <c r="B43" s="329">
        <v>64</v>
      </c>
      <c r="C43" s="330" t="s">
        <v>285</v>
      </c>
      <c r="D43" s="395">
        <f>入力!G76</f>
        <v>0</v>
      </c>
      <c r="E43" s="579">
        <f>入力!H76</f>
        <v>0.983940704377958</v>
      </c>
      <c r="F43" s="395">
        <f>入力!I76</f>
        <v>0</v>
      </c>
      <c r="G43" s="579">
        <f>投入!AR38</f>
        <v>0.66376834067397872</v>
      </c>
      <c r="H43" s="395">
        <f t="shared" si="0"/>
        <v>0</v>
      </c>
      <c r="I43" s="579">
        <f>投入!AS38</f>
        <v>0.60109347364390764</v>
      </c>
      <c r="J43" s="580">
        <f t="shared" si="1"/>
        <v>0</v>
      </c>
      <c r="K43" s="352"/>
      <c r="L43" s="352"/>
      <c r="M43" s="352"/>
      <c r="N43" s="352"/>
      <c r="O43" s="352"/>
    </row>
    <row r="44" spans="1:15" ht="15" customHeight="1" x14ac:dyDescent="0.2">
      <c r="A44" s="352"/>
      <c r="B44" s="329">
        <v>65</v>
      </c>
      <c r="C44" s="330" t="s">
        <v>364</v>
      </c>
      <c r="D44" s="395">
        <f>入力!G77</f>
        <v>0</v>
      </c>
      <c r="E44" s="579">
        <f>入力!H77</f>
        <v>0.97620463087740927</v>
      </c>
      <c r="F44" s="395">
        <f>入力!I77</f>
        <v>0</v>
      </c>
      <c r="G44" s="579">
        <f>投入!AR39</f>
        <v>0.65385967065270778</v>
      </c>
      <c r="H44" s="395">
        <f>F44*G44</f>
        <v>0</v>
      </c>
      <c r="I44" s="579">
        <f>投入!AS39</f>
        <v>0.55306521216208471</v>
      </c>
      <c r="J44" s="580">
        <f>F44*I44</f>
        <v>0</v>
      </c>
      <c r="K44" s="352"/>
      <c r="L44" s="352"/>
      <c r="M44" s="352"/>
      <c r="N44" s="352"/>
      <c r="O44" s="352"/>
    </row>
    <row r="45" spans="1:15" ht="15" customHeight="1" x14ac:dyDescent="0.2">
      <c r="A45" s="352"/>
      <c r="B45" s="329">
        <v>66</v>
      </c>
      <c r="C45" s="330" t="s">
        <v>286</v>
      </c>
      <c r="D45" s="395">
        <f>入力!G78</f>
        <v>0</v>
      </c>
      <c r="E45" s="579">
        <f>入力!H78</f>
        <v>0.70540011369065203</v>
      </c>
      <c r="F45" s="395">
        <f>入力!I78</f>
        <v>0</v>
      </c>
      <c r="G45" s="579">
        <f>投入!AR40</f>
        <v>0.65319316473222688</v>
      </c>
      <c r="H45" s="395">
        <f t="shared" ref="H45:H48" si="2">F45*G45</f>
        <v>0</v>
      </c>
      <c r="I45" s="579">
        <f>投入!AS40</f>
        <v>0.30699521440293648</v>
      </c>
      <c r="J45" s="580">
        <f t="shared" ref="J45:J48" si="3">F45*I45</f>
        <v>0</v>
      </c>
      <c r="K45" s="352"/>
      <c r="L45" s="352"/>
      <c r="M45" s="352"/>
      <c r="N45" s="352"/>
      <c r="O45" s="352"/>
    </row>
    <row r="46" spans="1:15" ht="15" customHeight="1" x14ac:dyDescent="0.2">
      <c r="A46" s="352"/>
      <c r="B46" s="329">
        <v>67</v>
      </c>
      <c r="C46" s="330" t="s">
        <v>287</v>
      </c>
      <c r="D46" s="395">
        <f>入力!G79</f>
        <v>0</v>
      </c>
      <c r="E46" s="579">
        <f>入力!H79</f>
        <v>0.66069413794633913</v>
      </c>
      <c r="F46" s="395">
        <f>入力!I79</f>
        <v>0</v>
      </c>
      <c r="G46" s="579">
        <f>投入!AR41</f>
        <v>0.54274943014915922</v>
      </c>
      <c r="H46" s="395">
        <f t="shared" si="2"/>
        <v>0</v>
      </c>
      <c r="I46" s="579">
        <f>投入!AS41</f>
        <v>0.24405046278447473</v>
      </c>
      <c r="J46" s="580">
        <f t="shared" si="3"/>
        <v>0</v>
      </c>
      <c r="K46" s="352"/>
      <c r="L46" s="352"/>
      <c r="M46" s="352"/>
      <c r="N46" s="352"/>
      <c r="O46" s="352"/>
    </row>
    <row r="47" spans="1:15" ht="15" customHeight="1" x14ac:dyDescent="0.2">
      <c r="A47" s="352"/>
      <c r="B47" s="329">
        <v>68</v>
      </c>
      <c r="C47" s="330" t="s">
        <v>288</v>
      </c>
      <c r="D47" s="395">
        <f>入力!G80</f>
        <v>0</v>
      </c>
      <c r="E47" s="579">
        <f>入力!H80</f>
        <v>1</v>
      </c>
      <c r="F47" s="395">
        <f>入力!I80</f>
        <v>0</v>
      </c>
      <c r="G47" s="579">
        <f>投入!AR42</f>
        <v>0</v>
      </c>
      <c r="H47" s="395">
        <f t="shared" si="2"/>
        <v>0</v>
      </c>
      <c r="I47" s="579">
        <f>投入!AS42</f>
        <v>0</v>
      </c>
      <c r="J47" s="580">
        <f t="shared" si="3"/>
        <v>0</v>
      </c>
      <c r="K47" s="352"/>
      <c r="L47" s="352"/>
      <c r="M47" s="352"/>
      <c r="N47" s="352"/>
      <c r="O47" s="352"/>
    </row>
    <row r="48" spans="1:15" ht="15" customHeight="1" x14ac:dyDescent="0.2">
      <c r="A48" s="352"/>
      <c r="B48" s="329">
        <v>69</v>
      </c>
      <c r="C48" s="330" t="s">
        <v>289</v>
      </c>
      <c r="D48" s="395">
        <f>入力!G81</f>
        <v>0</v>
      </c>
      <c r="E48" s="579">
        <f>入力!H81</f>
        <v>0.36690804020888546</v>
      </c>
      <c r="F48" s="395">
        <f>入力!I81</f>
        <v>0</v>
      </c>
      <c r="G48" s="579">
        <f>投入!AR43</f>
        <v>0.4471143327841845</v>
      </c>
      <c r="H48" s="395">
        <f t="shared" si="2"/>
        <v>0</v>
      </c>
      <c r="I48" s="579">
        <f>投入!AS43</f>
        <v>5.3519604612850082E-2</v>
      </c>
      <c r="J48" s="580">
        <f t="shared" si="3"/>
        <v>0</v>
      </c>
      <c r="K48" s="352"/>
      <c r="L48" s="352"/>
      <c r="M48" s="352"/>
      <c r="N48" s="352"/>
      <c r="O48" s="352"/>
    </row>
    <row r="49" spans="1:15" ht="20.100000000000001" customHeight="1" x14ac:dyDescent="0.2">
      <c r="A49" s="352"/>
      <c r="B49" s="699" t="s">
        <v>242</v>
      </c>
      <c r="C49" s="700"/>
      <c r="D49" s="374">
        <f>SUM(D10:D48)</f>
        <v>10000000</v>
      </c>
      <c r="E49" s="396" t="s">
        <v>190</v>
      </c>
      <c r="F49" s="374">
        <f>SUM(F10:F48)</f>
        <v>10000000</v>
      </c>
      <c r="G49" s="396" t="s">
        <v>190</v>
      </c>
      <c r="H49" s="374">
        <f>SUM(H10:H48)</f>
        <v>5343635.6472084159</v>
      </c>
      <c r="I49" s="396" t="s">
        <v>190</v>
      </c>
      <c r="J49" s="374">
        <f>SUM(J10:J48)</f>
        <v>2639736.0239153649</v>
      </c>
      <c r="K49" s="352"/>
      <c r="L49" s="352"/>
      <c r="M49" s="352"/>
      <c r="N49" s="352"/>
      <c r="O49" s="352"/>
    </row>
    <row r="50" spans="1:15" x14ac:dyDescent="0.2">
      <c r="A50" s="352"/>
      <c r="B50" s="352"/>
      <c r="C50" s="352"/>
      <c r="D50" s="352"/>
      <c r="E50" s="352"/>
      <c r="F50" s="352"/>
      <c r="G50" s="355"/>
      <c r="H50" s="355"/>
      <c r="I50" s="355"/>
      <c r="J50" s="352"/>
      <c r="K50" s="352"/>
      <c r="L50" s="352"/>
      <c r="M50" s="352"/>
      <c r="N50" s="352"/>
      <c r="O50" s="352"/>
    </row>
    <row r="51" spans="1:15" ht="20.100000000000001" customHeight="1" x14ac:dyDescent="0.15">
      <c r="A51" s="378" t="s">
        <v>331</v>
      </c>
      <c r="B51" s="352"/>
      <c r="C51" s="352"/>
      <c r="D51" s="352"/>
      <c r="E51" s="352"/>
      <c r="F51" s="352"/>
      <c r="G51" s="352"/>
      <c r="H51" s="381" t="s">
        <v>178</v>
      </c>
      <c r="I51" s="397"/>
      <c r="J51" s="397"/>
      <c r="K51" s="397"/>
      <c r="L51" s="397"/>
      <c r="M51" s="397"/>
      <c r="N51" s="398"/>
      <c r="O51" s="352"/>
    </row>
    <row r="52" spans="1:15" ht="15" customHeight="1" x14ac:dyDescent="0.15">
      <c r="A52" s="352"/>
      <c r="B52" s="701" t="s">
        <v>185</v>
      </c>
      <c r="C52" s="702"/>
      <c r="D52" s="399"/>
      <c r="E52" s="710" t="s">
        <v>202</v>
      </c>
      <c r="F52" s="710" t="s">
        <v>203</v>
      </c>
      <c r="G52" s="399"/>
      <c r="H52" s="715" t="s">
        <v>204</v>
      </c>
      <c r="I52" s="400"/>
      <c r="J52" s="400"/>
      <c r="K52" s="397"/>
      <c r="L52" s="397"/>
      <c r="M52" s="397"/>
      <c r="N52" s="397"/>
      <c r="O52" s="352"/>
    </row>
    <row r="53" spans="1:15" ht="15" customHeight="1" x14ac:dyDescent="0.15">
      <c r="A53" s="352"/>
      <c r="B53" s="703"/>
      <c r="C53" s="704"/>
      <c r="D53" s="401" t="s">
        <v>6</v>
      </c>
      <c r="E53" s="711"/>
      <c r="F53" s="711"/>
      <c r="G53" s="402" t="s">
        <v>7</v>
      </c>
      <c r="H53" s="716"/>
      <c r="I53" s="400"/>
      <c r="J53" s="400"/>
      <c r="K53" s="400"/>
      <c r="L53" s="400"/>
      <c r="M53" s="400"/>
      <c r="N53" s="400"/>
      <c r="O53" s="352"/>
    </row>
    <row r="54" spans="1:15" ht="15" customHeight="1" x14ac:dyDescent="0.15">
      <c r="A54" s="352"/>
      <c r="B54" s="703"/>
      <c r="C54" s="704"/>
      <c r="D54" s="401"/>
      <c r="E54" s="711"/>
      <c r="F54" s="711"/>
      <c r="G54" s="402"/>
      <c r="H54" s="716"/>
      <c r="I54" s="400"/>
      <c r="J54" s="397"/>
      <c r="K54" s="400"/>
      <c r="L54" s="400"/>
      <c r="M54" s="400"/>
      <c r="N54" s="400"/>
      <c r="O54" s="352"/>
    </row>
    <row r="55" spans="1:15" ht="15" customHeight="1" x14ac:dyDescent="0.15">
      <c r="A55" s="352"/>
      <c r="B55" s="705"/>
      <c r="C55" s="706"/>
      <c r="D55" s="403" t="s">
        <v>205</v>
      </c>
      <c r="E55" s="403" t="s">
        <v>199</v>
      </c>
      <c r="F55" s="403" t="s">
        <v>206</v>
      </c>
      <c r="G55" s="404" t="s">
        <v>207</v>
      </c>
      <c r="H55" s="404" t="s">
        <v>208</v>
      </c>
      <c r="I55" s="400"/>
      <c r="J55" s="400"/>
      <c r="K55" s="400"/>
      <c r="L55" s="400"/>
      <c r="M55" s="400"/>
      <c r="N55" s="400"/>
      <c r="O55" s="352"/>
    </row>
    <row r="56" spans="1:15" ht="12.9" customHeight="1" x14ac:dyDescent="0.2">
      <c r="A56" s="352"/>
      <c r="B56" s="329" t="s">
        <v>256</v>
      </c>
      <c r="C56" s="330" t="s">
        <v>257</v>
      </c>
      <c r="D56" s="405"/>
      <c r="E56" s="581">
        <f t="shared" ref="E56:E90" si="4">F10</f>
        <v>0</v>
      </c>
      <c r="F56" s="582">
        <f t="array" ref="F56:F94">MMULT(投入!C5:AO43,E56:E94)</f>
        <v>12662.835850218191</v>
      </c>
      <c r="G56" s="583">
        <f>自給・移輸入率!C5</f>
        <v>0.6064138110207552</v>
      </c>
      <c r="H56" s="584">
        <f>F56*G56</f>
        <v>7678.9185462610576</v>
      </c>
      <c r="I56" s="406"/>
      <c r="J56" s="407"/>
      <c r="K56" s="406"/>
      <c r="L56" s="407"/>
      <c r="M56" s="406"/>
      <c r="N56" s="407"/>
      <c r="O56" s="352"/>
    </row>
    <row r="57" spans="1:15" ht="12.9" customHeight="1" x14ac:dyDescent="0.2">
      <c r="A57" s="352"/>
      <c r="B57" s="329" t="s">
        <v>258</v>
      </c>
      <c r="C57" s="330" t="s">
        <v>259</v>
      </c>
      <c r="D57" s="408"/>
      <c r="E57" s="395">
        <f t="shared" si="4"/>
        <v>0</v>
      </c>
      <c r="F57" s="585">
        <v>652.37477672448119</v>
      </c>
      <c r="G57" s="579">
        <f>自給・移輸入率!C6</f>
        <v>0.85571093474471727</v>
      </c>
      <c r="H57" s="580">
        <f t="shared" ref="H57:H89" si="5">F57*G57</f>
        <v>558.24422999478202</v>
      </c>
      <c r="I57" s="406"/>
      <c r="J57" s="407"/>
      <c r="K57" s="406"/>
      <c r="L57" s="407"/>
      <c r="M57" s="406"/>
      <c r="N57" s="407"/>
      <c r="O57" s="352"/>
    </row>
    <row r="58" spans="1:15" ht="12.9" customHeight="1" x14ac:dyDescent="0.2">
      <c r="A58" s="352"/>
      <c r="B58" s="329" t="s">
        <v>260</v>
      </c>
      <c r="C58" s="330" t="s">
        <v>261</v>
      </c>
      <c r="D58" s="408"/>
      <c r="E58" s="395">
        <f t="shared" si="4"/>
        <v>0</v>
      </c>
      <c r="F58" s="585">
        <v>0</v>
      </c>
      <c r="G58" s="579">
        <f>自給・移輸入率!C7</f>
        <v>0.52591728731412379</v>
      </c>
      <c r="H58" s="580">
        <f t="shared" si="5"/>
        <v>0</v>
      </c>
      <c r="I58" s="406"/>
      <c r="J58" s="407"/>
      <c r="K58" s="406"/>
      <c r="L58" s="407"/>
      <c r="M58" s="406"/>
      <c r="N58" s="407"/>
      <c r="O58" s="352"/>
    </row>
    <row r="59" spans="1:15" ht="12.9" customHeight="1" x14ac:dyDescent="0.2">
      <c r="A59" s="352"/>
      <c r="B59" s="329" t="s">
        <v>264</v>
      </c>
      <c r="C59" s="330" t="s">
        <v>262</v>
      </c>
      <c r="D59" s="408"/>
      <c r="E59" s="395">
        <f t="shared" si="4"/>
        <v>0</v>
      </c>
      <c r="F59" s="585">
        <v>89677.74049125913</v>
      </c>
      <c r="G59" s="579">
        <f>自給・移輸入率!C8</f>
        <v>0.10035737831465164</v>
      </c>
      <c r="H59" s="580">
        <f t="shared" si="5"/>
        <v>8999.822928884445</v>
      </c>
      <c r="I59" s="406"/>
      <c r="J59" s="407"/>
      <c r="K59" s="406"/>
      <c r="L59" s="407"/>
      <c r="M59" s="406"/>
      <c r="N59" s="407"/>
      <c r="O59" s="352"/>
    </row>
    <row r="60" spans="1:15" ht="12.9" customHeight="1" x14ac:dyDescent="0.2">
      <c r="A60" s="352"/>
      <c r="B60" s="329">
        <v>11</v>
      </c>
      <c r="C60" s="330" t="s">
        <v>263</v>
      </c>
      <c r="D60" s="408"/>
      <c r="E60" s="395">
        <f t="shared" si="4"/>
        <v>0</v>
      </c>
      <c r="F60" s="585">
        <v>800.8566842719498</v>
      </c>
      <c r="G60" s="579">
        <f>自給・移輸入率!C9</f>
        <v>0.13249208368415988</v>
      </c>
      <c r="H60" s="580">
        <f t="shared" si="5"/>
        <v>106.10717083157797</v>
      </c>
      <c r="I60" s="406"/>
      <c r="J60" s="407"/>
      <c r="K60" s="406"/>
      <c r="L60" s="407"/>
      <c r="M60" s="406"/>
      <c r="N60" s="407"/>
      <c r="O60" s="352"/>
    </row>
    <row r="61" spans="1:15" ht="12.9" customHeight="1" x14ac:dyDescent="0.2">
      <c r="A61" s="352"/>
      <c r="B61" s="329">
        <v>15</v>
      </c>
      <c r="C61" s="330" t="s">
        <v>265</v>
      </c>
      <c r="D61" s="408"/>
      <c r="E61" s="395">
        <f t="shared" si="4"/>
        <v>0</v>
      </c>
      <c r="F61" s="585">
        <v>25874.607099494409</v>
      </c>
      <c r="G61" s="579">
        <f>自給・移輸入率!C10</f>
        <v>3.7424025683264417E-2</v>
      </c>
      <c r="H61" s="580">
        <f t="shared" si="5"/>
        <v>968.33196063585456</v>
      </c>
      <c r="I61" s="406"/>
      <c r="J61" s="407"/>
      <c r="K61" s="406"/>
      <c r="L61" s="407"/>
      <c r="M61" s="406"/>
      <c r="N61" s="407"/>
      <c r="O61" s="352"/>
    </row>
    <row r="62" spans="1:15" ht="12.9" customHeight="1" x14ac:dyDescent="0.2">
      <c r="A62" s="352"/>
      <c r="B62" s="329">
        <v>16</v>
      </c>
      <c r="C62" s="330" t="s">
        <v>266</v>
      </c>
      <c r="D62" s="408"/>
      <c r="E62" s="395">
        <f t="shared" si="4"/>
        <v>0</v>
      </c>
      <c r="F62" s="585">
        <v>323244.6851914713</v>
      </c>
      <c r="G62" s="579">
        <f>自給・移輸入率!C11</f>
        <v>0.13200451465689922</v>
      </c>
      <c r="H62" s="580">
        <f t="shared" si="5"/>
        <v>42669.757784122346</v>
      </c>
      <c r="I62" s="406"/>
      <c r="J62" s="407"/>
      <c r="K62" s="406"/>
      <c r="L62" s="407"/>
      <c r="M62" s="406"/>
      <c r="N62" s="407"/>
      <c r="O62" s="352"/>
    </row>
    <row r="63" spans="1:15" ht="12.9" customHeight="1" x14ac:dyDescent="0.2">
      <c r="A63" s="352"/>
      <c r="B63" s="329">
        <v>20</v>
      </c>
      <c r="C63" s="330" t="s">
        <v>267</v>
      </c>
      <c r="D63" s="408"/>
      <c r="E63" s="395">
        <f t="shared" si="4"/>
        <v>0</v>
      </c>
      <c r="F63" s="585">
        <v>44106.922847719412</v>
      </c>
      <c r="G63" s="579">
        <f>自給・移輸入率!C12</f>
        <v>3.6796356812284325E-2</v>
      </c>
      <c r="H63" s="580">
        <f t="shared" si="5"/>
        <v>1622.9740709965793</v>
      </c>
      <c r="I63" s="406"/>
      <c r="J63" s="407"/>
      <c r="K63" s="406"/>
      <c r="L63" s="407"/>
      <c r="M63" s="406"/>
      <c r="N63" s="407"/>
      <c r="O63" s="352"/>
    </row>
    <row r="64" spans="1:15" ht="12.9" customHeight="1" x14ac:dyDescent="0.2">
      <c r="A64" s="352"/>
      <c r="B64" s="329">
        <v>21</v>
      </c>
      <c r="C64" s="330" t="s">
        <v>268</v>
      </c>
      <c r="D64" s="408"/>
      <c r="E64" s="395">
        <f t="shared" si="4"/>
        <v>0</v>
      </c>
      <c r="F64" s="585">
        <v>185313.41812035878</v>
      </c>
      <c r="G64" s="579">
        <f>自給・移輸入率!C13</f>
        <v>3.8081685991897762E-2</v>
      </c>
      <c r="H64" s="580">
        <f t="shared" si="5"/>
        <v>7057.0473989447601</v>
      </c>
      <c r="I64" s="406"/>
      <c r="J64" s="407"/>
      <c r="K64" s="406"/>
      <c r="L64" s="407"/>
      <c r="M64" s="406"/>
      <c r="N64" s="407"/>
      <c r="O64" s="352"/>
    </row>
    <row r="65" spans="1:15" ht="12.9" customHeight="1" x14ac:dyDescent="0.2">
      <c r="A65" s="352"/>
      <c r="B65" s="329">
        <v>22</v>
      </c>
      <c r="C65" s="330" t="s">
        <v>356</v>
      </c>
      <c r="D65" s="408"/>
      <c r="E65" s="395">
        <f t="shared" si="4"/>
        <v>0</v>
      </c>
      <c r="F65" s="585">
        <v>130759.2941739497</v>
      </c>
      <c r="G65" s="579">
        <f>自給・移輸入率!C14</f>
        <v>8.8040491158120626E-2</v>
      </c>
      <c r="H65" s="580">
        <f t="shared" si="5"/>
        <v>11512.112482563713</v>
      </c>
      <c r="I65" s="406"/>
      <c r="J65" s="407"/>
      <c r="K65" s="406"/>
      <c r="L65" s="407"/>
      <c r="M65" s="406"/>
      <c r="N65" s="407"/>
      <c r="O65" s="352"/>
    </row>
    <row r="66" spans="1:15" ht="12.9" customHeight="1" x14ac:dyDescent="0.2">
      <c r="A66" s="352"/>
      <c r="B66" s="329">
        <v>25</v>
      </c>
      <c r="C66" s="330" t="s">
        <v>269</v>
      </c>
      <c r="D66" s="408"/>
      <c r="E66" s="395">
        <f t="shared" si="4"/>
        <v>0</v>
      </c>
      <c r="F66" s="585">
        <v>549352.55173426284</v>
      </c>
      <c r="G66" s="579">
        <f>自給・移輸入率!C15</f>
        <v>0.5538241412427507</v>
      </c>
      <c r="H66" s="580">
        <f t="shared" si="5"/>
        <v>304244.70520374191</v>
      </c>
      <c r="I66" s="406"/>
      <c r="J66" s="407"/>
      <c r="K66" s="406"/>
      <c r="L66" s="407"/>
      <c r="M66" s="406"/>
      <c r="N66" s="407"/>
      <c r="O66" s="352"/>
    </row>
    <row r="67" spans="1:15" ht="12.9" customHeight="1" x14ac:dyDescent="0.15">
      <c r="A67" s="352"/>
      <c r="B67" s="329">
        <v>26</v>
      </c>
      <c r="C67" s="330" t="s">
        <v>270</v>
      </c>
      <c r="D67" s="409" t="s">
        <v>311</v>
      </c>
      <c r="E67" s="395">
        <f t="shared" si="4"/>
        <v>0</v>
      </c>
      <c r="F67" s="585">
        <v>214197.39938264622</v>
      </c>
      <c r="G67" s="579">
        <f>自給・移輸入率!C16</f>
        <v>0.21496511031604715</v>
      </c>
      <c r="H67" s="580">
        <f t="shared" si="5"/>
        <v>46044.967587700958</v>
      </c>
      <c r="I67" s="410"/>
      <c r="J67" s="407"/>
      <c r="K67" s="406"/>
      <c r="L67" s="407"/>
      <c r="M67" s="406"/>
      <c r="N67" s="407"/>
      <c r="O67" s="352"/>
    </row>
    <row r="68" spans="1:15" ht="12.9" customHeight="1" x14ac:dyDescent="0.15">
      <c r="A68" s="352"/>
      <c r="B68" s="329">
        <v>27</v>
      </c>
      <c r="C68" s="330" t="s">
        <v>271</v>
      </c>
      <c r="D68" s="408"/>
      <c r="E68" s="395">
        <f t="shared" si="4"/>
        <v>0</v>
      </c>
      <c r="F68" s="585">
        <v>105644.22333628475</v>
      </c>
      <c r="G68" s="579">
        <f>自給・移輸入率!C17</f>
        <v>0.17777056137699299</v>
      </c>
      <c r="H68" s="580">
        <f t="shared" si="5"/>
        <v>18780.432888727762</v>
      </c>
      <c r="I68" s="410"/>
      <c r="J68" s="407"/>
      <c r="K68" s="406"/>
      <c r="L68" s="407"/>
      <c r="M68" s="406"/>
      <c r="N68" s="407"/>
      <c r="O68" s="352"/>
    </row>
    <row r="69" spans="1:15" ht="12.9" customHeight="1" x14ac:dyDescent="0.15">
      <c r="A69" s="352"/>
      <c r="B69" s="329">
        <v>28</v>
      </c>
      <c r="C69" s="330" t="s">
        <v>272</v>
      </c>
      <c r="D69" s="409" t="s">
        <v>6</v>
      </c>
      <c r="E69" s="395">
        <f t="shared" si="4"/>
        <v>0</v>
      </c>
      <c r="F69" s="585">
        <v>790586.88686157996</v>
      </c>
      <c r="G69" s="579">
        <f>自給・移輸入率!C18</f>
        <v>0.19643614274386734</v>
      </c>
      <c r="H69" s="580">
        <f t="shared" si="5"/>
        <v>155299.83855897101</v>
      </c>
      <c r="I69" s="410"/>
      <c r="J69" s="407"/>
      <c r="K69" s="406"/>
      <c r="L69" s="407"/>
      <c r="M69" s="406"/>
      <c r="N69" s="407"/>
      <c r="O69" s="352"/>
    </row>
    <row r="70" spans="1:15" ht="12.9" customHeight="1" x14ac:dyDescent="0.15">
      <c r="A70" s="352"/>
      <c r="B70" s="329">
        <v>29</v>
      </c>
      <c r="C70" s="330" t="s">
        <v>357</v>
      </c>
      <c r="D70" s="408"/>
      <c r="E70" s="395">
        <f t="shared" si="4"/>
        <v>0</v>
      </c>
      <c r="F70" s="585">
        <v>62205.821163773129</v>
      </c>
      <c r="G70" s="579">
        <f>自給・移輸入率!C19</f>
        <v>0.15863736765624081</v>
      </c>
      <c r="H70" s="580">
        <f t="shared" si="5"/>
        <v>9868.167722315844</v>
      </c>
      <c r="I70" s="410"/>
      <c r="J70" s="407"/>
      <c r="K70" s="406"/>
      <c r="L70" s="407"/>
      <c r="M70" s="406"/>
      <c r="N70" s="407"/>
      <c r="O70" s="352"/>
    </row>
    <row r="71" spans="1:15" ht="12.9" customHeight="1" x14ac:dyDescent="0.2">
      <c r="A71" s="352"/>
      <c r="B71" s="329">
        <v>30</v>
      </c>
      <c r="C71" s="330" t="s">
        <v>358</v>
      </c>
      <c r="D71" s="408"/>
      <c r="E71" s="395">
        <f t="shared" si="4"/>
        <v>0</v>
      </c>
      <c r="F71" s="585">
        <v>920.31621354879201</v>
      </c>
      <c r="G71" s="579">
        <f>自給・移輸入率!C20</f>
        <v>0.25108479884354828</v>
      </c>
      <c r="H71" s="580">
        <f t="shared" si="5"/>
        <v>231.07741135135447</v>
      </c>
      <c r="I71" s="406"/>
      <c r="J71" s="407"/>
      <c r="K71" s="406"/>
      <c r="L71" s="407"/>
      <c r="M71" s="406"/>
      <c r="N71" s="407"/>
      <c r="O71" s="352"/>
    </row>
    <row r="72" spans="1:15" ht="12.9" customHeight="1" x14ac:dyDescent="0.2">
      <c r="A72" s="352"/>
      <c r="B72" s="329">
        <v>31</v>
      </c>
      <c r="C72" s="330" t="s">
        <v>359</v>
      </c>
      <c r="D72" s="408"/>
      <c r="E72" s="395">
        <f t="shared" si="4"/>
        <v>0</v>
      </c>
      <c r="F72" s="585">
        <v>1756.3568728645948</v>
      </c>
      <c r="G72" s="579">
        <f>自給・移輸入率!C21</f>
        <v>0.11684703655243756</v>
      </c>
      <c r="H72" s="580">
        <f t="shared" si="5"/>
        <v>205.22509572273424</v>
      </c>
      <c r="I72" s="406"/>
      <c r="J72" s="407"/>
      <c r="K72" s="406"/>
      <c r="L72" s="407"/>
      <c r="M72" s="406"/>
      <c r="N72" s="407"/>
      <c r="O72" s="352"/>
    </row>
    <row r="73" spans="1:15" ht="12.9" customHeight="1" x14ac:dyDescent="0.2">
      <c r="A73" s="352"/>
      <c r="B73" s="329">
        <v>32</v>
      </c>
      <c r="C73" s="330" t="s">
        <v>273</v>
      </c>
      <c r="D73" s="408"/>
      <c r="E73" s="395">
        <f t="shared" si="4"/>
        <v>0</v>
      </c>
      <c r="F73" s="585">
        <v>2026.9138446457039</v>
      </c>
      <c r="G73" s="579">
        <f>自給・移輸入率!C22</f>
        <v>7.5928576192507813E-2</v>
      </c>
      <c r="H73" s="580">
        <f t="shared" si="5"/>
        <v>153.90068228883027</v>
      </c>
      <c r="I73" s="406"/>
      <c r="J73" s="407"/>
      <c r="K73" s="406"/>
      <c r="L73" s="407"/>
      <c r="M73" s="406"/>
      <c r="N73" s="407"/>
      <c r="O73" s="352"/>
    </row>
    <row r="74" spans="1:15" ht="12.9" customHeight="1" x14ac:dyDescent="0.2">
      <c r="A74" s="352"/>
      <c r="B74" s="329">
        <v>33</v>
      </c>
      <c r="C74" s="330" t="s">
        <v>274</v>
      </c>
      <c r="D74" s="408"/>
      <c r="E74" s="395">
        <f t="shared" si="4"/>
        <v>0</v>
      </c>
      <c r="F74" s="585">
        <v>68537.075617947427</v>
      </c>
      <c r="G74" s="579">
        <f>自給・移輸入率!C23</f>
        <v>7.9383411620650102E-2</v>
      </c>
      <c r="H74" s="580">
        <f t="shared" si="5"/>
        <v>5440.7068850551423</v>
      </c>
      <c r="I74" s="406"/>
      <c r="J74" s="407"/>
      <c r="K74" s="406"/>
      <c r="L74" s="407"/>
      <c r="M74" s="406"/>
      <c r="N74" s="407"/>
      <c r="O74" s="352"/>
    </row>
    <row r="75" spans="1:15" ht="12.9" customHeight="1" x14ac:dyDescent="0.2">
      <c r="A75" s="352"/>
      <c r="B75" s="329">
        <v>34</v>
      </c>
      <c r="C75" s="330" t="s">
        <v>360</v>
      </c>
      <c r="D75" s="408"/>
      <c r="E75" s="395">
        <f t="shared" si="4"/>
        <v>0</v>
      </c>
      <c r="F75" s="585">
        <v>22053.687768230968</v>
      </c>
      <c r="G75" s="579">
        <f>自給・移輸入率!C24</f>
        <v>0</v>
      </c>
      <c r="H75" s="580">
        <f t="shared" si="5"/>
        <v>0</v>
      </c>
      <c r="I75" s="406"/>
      <c r="J75" s="407"/>
      <c r="K75" s="406"/>
      <c r="L75" s="407"/>
      <c r="M75" s="406"/>
      <c r="N75" s="407"/>
      <c r="O75" s="352"/>
    </row>
    <row r="76" spans="1:15" ht="12.9" customHeight="1" x14ac:dyDescent="0.2">
      <c r="A76" s="352"/>
      <c r="B76" s="329">
        <v>35</v>
      </c>
      <c r="C76" s="330" t="s">
        <v>275</v>
      </c>
      <c r="D76" s="408"/>
      <c r="E76" s="395">
        <f t="shared" si="4"/>
        <v>0</v>
      </c>
      <c r="F76" s="585">
        <v>0</v>
      </c>
      <c r="G76" s="579">
        <f>自給・移輸入率!C25</f>
        <v>0.31217112870859764</v>
      </c>
      <c r="H76" s="580">
        <f t="shared" si="5"/>
        <v>0</v>
      </c>
      <c r="I76" s="406"/>
      <c r="J76" s="407"/>
      <c r="K76" s="406"/>
      <c r="L76" s="407"/>
      <c r="M76" s="406"/>
      <c r="N76" s="407"/>
      <c r="O76" s="352"/>
    </row>
    <row r="77" spans="1:15" ht="12.9" customHeight="1" x14ac:dyDescent="0.2">
      <c r="A77" s="352"/>
      <c r="B77" s="329">
        <v>39</v>
      </c>
      <c r="C77" s="330" t="s">
        <v>361</v>
      </c>
      <c r="D77" s="408"/>
      <c r="E77" s="395">
        <f t="shared" si="4"/>
        <v>0</v>
      </c>
      <c r="F77" s="585">
        <v>33505.883024695766</v>
      </c>
      <c r="G77" s="579">
        <f>自給・移輸入率!C26</f>
        <v>0.20433423260458183</v>
      </c>
      <c r="H77" s="580">
        <f t="shared" si="5"/>
        <v>6846.398895590095</v>
      </c>
      <c r="I77" s="406"/>
      <c r="J77" s="407"/>
      <c r="K77" s="406"/>
      <c r="L77" s="407"/>
      <c r="M77" s="406"/>
      <c r="N77" s="407"/>
      <c r="O77" s="352"/>
    </row>
    <row r="78" spans="1:15" ht="12.9" customHeight="1" x14ac:dyDescent="0.2">
      <c r="A78" s="352"/>
      <c r="B78" s="329">
        <v>41</v>
      </c>
      <c r="C78" s="330" t="s">
        <v>276</v>
      </c>
      <c r="D78" s="408"/>
      <c r="E78" s="395">
        <f t="shared" si="4"/>
        <v>10000000</v>
      </c>
      <c r="F78" s="585">
        <v>4295.563477798567</v>
      </c>
      <c r="G78" s="579">
        <f>自給・移輸入率!C27</f>
        <v>1</v>
      </c>
      <c r="H78" s="580">
        <f t="shared" si="5"/>
        <v>4295.563477798567</v>
      </c>
      <c r="I78" s="406"/>
      <c r="J78" s="407"/>
      <c r="K78" s="406"/>
      <c r="L78" s="407"/>
      <c r="M78" s="406"/>
      <c r="N78" s="407"/>
      <c r="O78" s="352"/>
    </row>
    <row r="79" spans="1:15" ht="12.9" customHeight="1" x14ac:dyDescent="0.2">
      <c r="A79" s="352"/>
      <c r="B79" s="329">
        <v>46</v>
      </c>
      <c r="C79" s="330" t="s">
        <v>277</v>
      </c>
      <c r="D79" s="408"/>
      <c r="E79" s="395">
        <f t="shared" si="4"/>
        <v>0</v>
      </c>
      <c r="F79" s="585">
        <v>22363.955602481161</v>
      </c>
      <c r="G79" s="579">
        <f>自給・移輸入率!C28</f>
        <v>0.56695733318122232</v>
      </c>
      <c r="H79" s="580">
        <f t="shared" si="5"/>
        <v>12679.408627765975</v>
      </c>
      <c r="I79" s="406"/>
      <c r="J79" s="407"/>
      <c r="K79" s="406"/>
      <c r="L79" s="407"/>
      <c r="M79" s="406"/>
      <c r="N79" s="407"/>
      <c r="O79" s="352"/>
    </row>
    <row r="80" spans="1:15" ht="12.9" customHeight="1" x14ac:dyDescent="0.2">
      <c r="A80" s="352"/>
      <c r="B80" s="329">
        <v>47</v>
      </c>
      <c r="C80" s="330" t="s">
        <v>362</v>
      </c>
      <c r="D80" s="408"/>
      <c r="E80" s="395">
        <f t="shared" si="4"/>
        <v>0</v>
      </c>
      <c r="F80" s="585">
        <v>4639.456025868365</v>
      </c>
      <c r="G80" s="579">
        <f>自給・移輸入率!C29</f>
        <v>1</v>
      </c>
      <c r="H80" s="580">
        <f t="shared" si="5"/>
        <v>4639.456025868365</v>
      </c>
      <c r="I80" s="406"/>
      <c r="J80" s="407"/>
      <c r="K80" s="406"/>
      <c r="L80" s="407"/>
      <c r="M80" s="406"/>
      <c r="N80" s="407"/>
      <c r="O80" s="352"/>
    </row>
    <row r="81" spans="1:15" ht="12.9" customHeight="1" x14ac:dyDescent="0.2">
      <c r="A81" s="352"/>
      <c r="B81" s="329">
        <v>48</v>
      </c>
      <c r="C81" s="330" t="s">
        <v>363</v>
      </c>
      <c r="D81" s="408"/>
      <c r="E81" s="395">
        <f t="shared" si="4"/>
        <v>0</v>
      </c>
      <c r="F81" s="585">
        <v>20997.791276296608</v>
      </c>
      <c r="G81" s="579">
        <f>自給・移輸入率!C30</f>
        <v>1</v>
      </c>
      <c r="H81" s="580">
        <f t="shared" si="5"/>
        <v>20997.791276296608</v>
      </c>
      <c r="I81" s="406"/>
      <c r="J81" s="407"/>
      <c r="K81" s="406"/>
      <c r="L81" s="407"/>
      <c r="M81" s="406"/>
      <c r="N81" s="407"/>
      <c r="O81" s="352"/>
    </row>
    <row r="82" spans="1:15" ht="12.9" customHeight="1" x14ac:dyDescent="0.2">
      <c r="A82" s="352"/>
      <c r="B82" s="329">
        <v>51</v>
      </c>
      <c r="C82" s="330" t="s">
        <v>278</v>
      </c>
      <c r="D82" s="408"/>
      <c r="E82" s="395">
        <f t="shared" si="4"/>
        <v>0</v>
      </c>
      <c r="F82" s="585">
        <v>492276.52395263402</v>
      </c>
      <c r="G82" s="579">
        <f>自給・移輸入率!C31</f>
        <v>0.41876302857520142</v>
      </c>
      <c r="H82" s="580">
        <f t="shared" si="5"/>
        <v>206147.20806687771</v>
      </c>
      <c r="I82" s="406"/>
      <c r="J82" s="407"/>
      <c r="K82" s="406"/>
      <c r="L82" s="407"/>
      <c r="M82" s="406"/>
      <c r="N82" s="407"/>
      <c r="O82" s="352"/>
    </row>
    <row r="83" spans="1:15" ht="12.9" customHeight="1" x14ac:dyDescent="0.2">
      <c r="A83" s="352"/>
      <c r="B83" s="329">
        <v>53</v>
      </c>
      <c r="C83" s="330" t="s">
        <v>279</v>
      </c>
      <c r="D83" s="408"/>
      <c r="E83" s="395">
        <f t="shared" si="4"/>
        <v>0</v>
      </c>
      <c r="F83" s="585">
        <v>89477.14907957238</v>
      </c>
      <c r="G83" s="579">
        <f>自給・移輸入率!C32</f>
        <v>0.95197528014790844</v>
      </c>
      <c r="H83" s="580">
        <f t="shared" si="5"/>
        <v>85180.034061862083</v>
      </c>
      <c r="I83" s="406"/>
      <c r="J83" s="407"/>
      <c r="K83" s="406"/>
      <c r="L83" s="407"/>
      <c r="M83" s="406"/>
      <c r="N83" s="407"/>
      <c r="O83" s="352"/>
    </row>
    <row r="84" spans="1:15" ht="12.9" customHeight="1" x14ac:dyDescent="0.2">
      <c r="A84" s="352"/>
      <c r="B84" s="329">
        <v>55</v>
      </c>
      <c r="C84" s="330" t="s">
        <v>280</v>
      </c>
      <c r="D84" s="408"/>
      <c r="E84" s="395">
        <f t="shared" si="4"/>
        <v>0</v>
      </c>
      <c r="F84" s="585">
        <v>24301.991557344892</v>
      </c>
      <c r="G84" s="579">
        <f>自給・移輸入率!C33</f>
        <v>1</v>
      </c>
      <c r="H84" s="580">
        <f t="shared" si="5"/>
        <v>24301.991557344892</v>
      </c>
      <c r="I84" s="406"/>
      <c r="J84" s="407"/>
      <c r="K84" s="406"/>
      <c r="L84" s="407"/>
      <c r="M84" s="406"/>
      <c r="N84" s="407"/>
      <c r="O84" s="352"/>
    </row>
    <row r="85" spans="1:15" ht="12.9" customHeight="1" x14ac:dyDescent="0.2">
      <c r="A85" s="352"/>
      <c r="B85" s="329">
        <v>57</v>
      </c>
      <c r="C85" s="330" t="s">
        <v>281</v>
      </c>
      <c r="D85" s="408"/>
      <c r="E85" s="395">
        <f t="shared" si="4"/>
        <v>0</v>
      </c>
      <c r="F85" s="585">
        <v>416988.14902620035</v>
      </c>
      <c r="G85" s="579">
        <f>自給・移輸入率!C34</f>
        <v>0.78396922998350504</v>
      </c>
      <c r="H85" s="580">
        <f t="shared" si="5"/>
        <v>326905.87810431735</v>
      </c>
      <c r="I85" s="406"/>
      <c r="J85" s="407"/>
      <c r="K85" s="406"/>
      <c r="L85" s="407"/>
      <c r="M85" s="406"/>
      <c r="N85" s="407"/>
      <c r="O85" s="352"/>
    </row>
    <row r="86" spans="1:15" ht="12.9" customHeight="1" x14ac:dyDescent="0.2">
      <c r="A86" s="352"/>
      <c r="B86" s="329">
        <v>59</v>
      </c>
      <c r="C86" s="330" t="s">
        <v>282</v>
      </c>
      <c r="D86" s="408"/>
      <c r="E86" s="395">
        <f t="shared" si="4"/>
        <v>0</v>
      </c>
      <c r="F86" s="585">
        <v>88843.233943792991</v>
      </c>
      <c r="G86" s="579">
        <f>自給・移輸入率!C35</f>
        <v>0.70695990950943122</v>
      </c>
      <c r="H86" s="580">
        <f t="shared" si="5"/>
        <v>62808.604629429123</v>
      </c>
      <c r="I86" s="406"/>
      <c r="J86" s="407"/>
      <c r="K86" s="406"/>
      <c r="L86" s="407"/>
      <c r="M86" s="406"/>
      <c r="N86" s="407"/>
      <c r="O86" s="352"/>
    </row>
    <row r="87" spans="1:15" ht="12.9" customHeight="1" x14ac:dyDescent="0.2">
      <c r="A87" s="352"/>
      <c r="B87" s="329">
        <v>61</v>
      </c>
      <c r="C87" s="330" t="s">
        <v>283</v>
      </c>
      <c r="D87" s="408"/>
      <c r="E87" s="395">
        <f t="shared" si="4"/>
        <v>0</v>
      </c>
      <c r="F87" s="585">
        <v>0</v>
      </c>
      <c r="G87" s="579">
        <f>自給・移輸入率!C36</f>
        <v>1</v>
      </c>
      <c r="H87" s="395">
        <f t="shared" si="5"/>
        <v>0</v>
      </c>
      <c r="I87" s="406"/>
      <c r="J87" s="407"/>
      <c r="K87" s="406"/>
      <c r="L87" s="407"/>
      <c r="M87" s="406"/>
      <c r="N87" s="407"/>
      <c r="O87" s="352"/>
    </row>
    <row r="88" spans="1:15" ht="12.9" customHeight="1" x14ac:dyDescent="0.2">
      <c r="A88" s="352"/>
      <c r="B88" s="329">
        <v>63</v>
      </c>
      <c r="C88" s="330" t="s">
        <v>284</v>
      </c>
      <c r="D88" s="408"/>
      <c r="E88" s="395">
        <f t="shared" si="4"/>
        <v>0</v>
      </c>
      <c r="F88" s="585">
        <v>1522.0150004853074</v>
      </c>
      <c r="G88" s="579">
        <f>自給・移輸入率!C37</f>
        <v>0.98541164545512172</v>
      </c>
      <c r="H88" s="395">
        <f t="shared" si="5"/>
        <v>1499.8113060356047</v>
      </c>
      <c r="I88" s="406"/>
      <c r="J88" s="407"/>
      <c r="K88" s="406"/>
      <c r="L88" s="407"/>
      <c r="M88" s="406"/>
      <c r="N88" s="407"/>
      <c r="O88" s="352"/>
    </row>
    <row r="89" spans="1:15" ht="12.9" customHeight="1" x14ac:dyDescent="0.2">
      <c r="A89" s="352"/>
      <c r="B89" s="329">
        <v>64</v>
      </c>
      <c r="C89" s="330" t="s">
        <v>285</v>
      </c>
      <c r="D89" s="408"/>
      <c r="E89" s="395">
        <f t="shared" si="4"/>
        <v>0</v>
      </c>
      <c r="F89" s="585">
        <v>20.597337784786049</v>
      </c>
      <c r="G89" s="579">
        <f>自給・移輸入率!C38</f>
        <v>0.983940704377958</v>
      </c>
      <c r="H89" s="395">
        <f t="shared" si="5"/>
        <v>20.266559048273113</v>
      </c>
      <c r="I89" s="406"/>
      <c r="J89" s="407"/>
      <c r="K89" s="406"/>
      <c r="L89" s="407"/>
      <c r="M89" s="406"/>
      <c r="N89" s="407"/>
      <c r="O89" s="352"/>
    </row>
    <row r="90" spans="1:15" ht="12.9" customHeight="1" x14ac:dyDescent="0.2">
      <c r="A90" s="352"/>
      <c r="B90" s="329">
        <v>65</v>
      </c>
      <c r="C90" s="330" t="s">
        <v>364</v>
      </c>
      <c r="D90" s="408"/>
      <c r="E90" s="408">
        <f t="shared" si="4"/>
        <v>0</v>
      </c>
      <c r="F90" s="585">
        <v>11681.230610806733</v>
      </c>
      <c r="G90" s="586">
        <f>自給・移輸入率!C39</f>
        <v>0.97620463087740927</v>
      </c>
      <c r="H90" s="395">
        <f>F90*G90</f>
        <v>11403.271416616481</v>
      </c>
      <c r="I90" s="406"/>
      <c r="J90" s="407"/>
      <c r="K90" s="406"/>
      <c r="L90" s="407"/>
      <c r="M90" s="406"/>
      <c r="N90" s="407"/>
      <c r="O90" s="352"/>
    </row>
    <row r="91" spans="1:15" ht="12.9" customHeight="1" x14ac:dyDescent="0.2">
      <c r="A91" s="352"/>
      <c r="B91" s="329">
        <v>66</v>
      </c>
      <c r="C91" s="330" t="s">
        <v>286</v>
      </c>
      <c r="D91" s="408"/>
      <c r="E91" s="408">
        <f t="shared" ref="E91:E93" si="6">F45</f>
        <v>0</v>
      </c>
      <c r="F91" s="585">
        <v>790484.83069951565</v>
      </c>
      <c r="G91" s="586">
        <f>自給・移輸入率!C40</f>
        <v>0.70540011369065203</v>
      </c>
      <c r="H91" s="395">
        <f t="shared" ref="H91:H93" si="7">F91*G91</f>
        <v>557608.08944617421</v>
      </c>
      <c r="I91" s="406"/>
      <c r="J91" s="407"/>
      <c r="K91" s="406"/>
      <c r="L91" s="407"/>
      <c r="M91" s="406"/>
      <c r="N91" s="407"/>
      <c r="O91" s="352"/>
    </row>
    <row r="92" spans="1:15" ht="12.9" customHeight="1" x14ac:dyDescent="0.2">
      <c r="A92" s="352"/>
      <c r="B92" s="329">
        <v>67</v>
      </c>
      <c r="C92" s="330" t="s">
        <v>287</v>
      </c>
      <c r="D92" s="408"/>
      <c r="E92" s="408">
        <f t="shared" si="6"/>
        <v>0</v>
      </c>
      <c r="F92" s="585">
        <v>1772.1758294783074</v>
      </c>
      <c r="G92" s="586">
        <f>自給・移輸入率!C41</f>
        <v>0.66069413794633913</v>
      </c>
      <c r="H92" s="395">
        <f t="shared" si="7"/>
        <v>1170.8661819465087</v>
      </c>
      <c r="I92" s="406"/>
      <c r="J92" s="407"/>
      <c r="K92" s="406"/>
      <c r="L92" s="407"/>
      <c r="M92" s="406"/>
      <c r="N92" s="407"/>
      <c r="O92" s="352"/>
    </row>
    <row r="93" spans="1:15" ht="12.9" customHeight="1" x14ac:dyDescent="0.2">
      <c r="A93" s="352"/>
      <c r="B93" s="329">
        <v>68</v>
      </c>
      <c r="C93" s="330" t="s">
        <v>288</v>
      </c>
      <c r="D93" s="408"/>
      <c r="E93" s="408">
        <f t="shared" si="6"/>
        <v>0</v>
      </c>
      <c r="F93" s="585">
        <v>12370.549818795989</v>
      </c>
      <c r="G93" s="586">
        <f>自給・移輸入率!C42</f>
        <v>1</v>
      </c>
      <c r="H93" s="395">
        <f t="shared" si="7"/>
        <v>12370.549818795989</v>
      </c>
      <c r="I93" s="406"/>
      <c r="J93" s="407"/>
      <c r="K93" s="406"/>
      <c r="L93" s="407"/>
      <c r="M93" s="406"/>
      <c r="N93" s="407"/>
      <c r="O93" s="352"/>
    </row>
    <row r="94" spans="1:15" ht="12.9" customHeight="1" x14ac:dyDescent="0.2">
      <c r="A94" s="352"/>
      <c r="B94" s="329">
        <v>69</v>
      </c>
      <c r="C94" s="330" t="s">
        <v>289</v>
      </c>
      <c r="D94" s="411"/>
      <c r="E94" s="587">
        <f>F48</f>
        <v>0</v>
      </c>
      <c r="F94" s="588">
        <v>10449.288496780184</v>
      </c>
      <c r="G94" s="589">
        <f>自給・移輸入率!C43</f>
        <v>0.36690804020888546</v>
      </c>
      <c r="H94" s="587">
        <f>F94*G94</f>
        <v>3833.9279639308679</v>
      </c>
      <c r="I94" s="406"/>
      <c r="J94" s="407"/>
      <c r="K94" s="406"/>
      <c r="L94" s="407"/>
      <c r="M94" s="406"/>
      <c r="N94" s="407"/>
      <c r="O94" s="352"/>
    </row>
    <row r="95" spans="1:15" ht="15" customHeight="1" x14ac:dyDescent="0.2">
      <c r="A95" s="352"/>
      <c r="B95" s="699" t="s">
        <v>242</v>
      </c>
      <c r="C95" s="700"/>
      <c r="D95" s="396" t="s">
        <v>190</v>
      </c>
      <c r="E95" s="374">
        <f>SUM(E56:E94)</f>
        <v>10000000</v>
      </c>
      <c r="F95" s="590">
        <f>SUM(F56:F94)</f>
        <v>4656364.3527915841</v>
      </c>
      <c r="G95" s="396" t="s">
        <v>190</v>
      </c>
      <c r="H95" s="587">
        <f>SUM(H56:H94)</f>
        <v>1964151.4560248095</v>
      </c>
      <c r="I95" s="407"/>
      <c r="J95" s="407"/>
      <c r="K95" s="406"/>
      <c r="L95" s="407"/>
      <c r="M95" s="406"/>
      <c r="N95" s="407"/>
      <c r="O95" s="352"/>
    </row>
    <row r="96" spans="1:15" ht="15" customHeight="1" x14ac:dyDescent="0.2">
      <c r="A96" s="352"/>
      <c r="B96" s="352"/>
      <c r="C96" s="352"/>
      <c r="D96" s="352"/>
      <c r="E96" s="379"/>
      <c r="F96" s="412"/>
      <c r="G96" s="380"/>
      <c r="H96" s="413" t="s">
        <v>209</v>
      </c>
      <c r="I96" s="352"/>
      <c r="J96" s="352"/>
      <c r="K96" s="352"/>
      <c r="L96" s="352"/>
      <c r="M96" s="352"/>
      <c r="N96" s="352"/>
      <c r="O96" s="352"/>
    </row>
    <row r="97" spans="1:16" ht="15" customHeight="1" x14ac:dyDescent="0.2">
      <c r="A97" s="352"/>
      <c r="B97" s="352"/>
      <c r="C97" s="352"/>
      <c r="D97" s="352"/>
      <c r="E97" s="379"/>
      <c r="F97" s="379"/>
      <c r="G97" s="380"/>
      <c r="H97" s="379"/>
      <c r="I97" s="352"/>
      <c r="J97" s="352"/>
      <c r="K97" s="352"/>
      <c r="L97" s="352"/>
      <c r="M97" s="352"/>
      <c r="N97" s="352"/>
      <c r="O97" s="352"/>
    </row>
    <row r="98" spans="1:16" ht="24.9" customHeight="1" x14ac:dyDescent="0.15">
      <c r="A98" s="352"/>
      <c r="B98" s="378" t="s">
        <v>382</v>
      </c>
      <c r="C98" s="355"/>
      <c r="D98" s="355"/>
      <c r="E98" s="412"/>
      <c r="F98" s="412"/>
      <c r="G98" s="414"/>
      <c r="H98" s="412"/>
      <c r="I98" s="355"/>
      <c r="J98" s="415" t="s">
        <v>210</v>
      </c>
      <c r="K98" s="309"/>
      <c r="L98" s="309"/>
      <c r="M98" s="309"/>
      <c r="N98" s="309"/>
      <c r="O98" s="309"/>
      <c r="P98" s="6"/>
    </row>
    <row r="99" spans="1:16" ht="15" customHeight="1" x14ac:dyDescent="0.15">
      <c r="A99" s="352"/>
      <c r="B99" s="701" t="s">
        <v>185</v>
      </c>
      <c r="C99" s="702"/>
      <c r="D99" s="399"/>
      <c r="E99" s="715" t="s">
        <v>211</v>
      </c>
      <c r="F99" s="717" t="s">
        <v>334</v>
      </c>
      <c r="G99" s="384"/>
      <c r="H99" s="385"/>
      <c r="I99" s="416"/>
      <c r="J99" s="417"/>
      <c r="K99" s="418"/>
      <c r="L99" s="418"/>
      <c r="M99" s="418"/>
      <c r="N99" s="418"/>
      <c r="O99" s="418"/>
      <c r="P99" s="7"/>
    </row>
    <row r="100" spans="1:16" ht="15" customHeight="1" x14ac:dyDescent="0.15">
      <c r="A100" s="352"/>
      <c r="B100" s="703"/>
      <c r="C100" s="704"/>
      <c r="D100" s="402" t="s">
        <v>212</v>
      </c>
      <c r="E100" s="716"/>
      <c r="F100" s="718"/>
      <c r="G100" s="721" t="s">
        <v>197</v>
      </c>
      <c r="H100" s="389" t="s">
        <v>0</v>
      </c>
      <c r="I100" s="721" t="s">
        <v>198</v>
      </c>
      <c r="J100" s="419" t="s">
        <v>1</v>
      </c>
      <c r="K100" s="418"/>
      <c r="L100" s="418"/>
      <c r="M100" s="418"/>
      <c r="N100" s="418"/>
      <c r="O100" s="418"/>
      <c r="P100" s="7"/>
    </row>
    <row r="101" spans="1:16" ht="15" customHeight="1" x14ac:dyDescent="0.15">
      <c r="A101" s="352"/>
      <c r="B101" s="703"/>
      <c r="C101" s="704"/>
      <c r="D101" s="402"/>
      <c r="E101" s="716"/>
      <c r="F101" s="718"/>
      <c r="G101" s="722"/>
      <c r="H101" s="391" t="s">
        <v>2</v>
      </c>
      <c r="I101" s="722"/>
      <c r="J101" s="420" t="s">
        <v>2</v>
      </c>
      <c r="K101" s="418"/>
      <c r="L101" s="418"/>
      <c r="M101" s="418"/>
      <c r="N101" s="418"/>
      <c r="O101" s="418"/>
      <c r="P101" s="7"/>
    </row>
    <row r="102" spans="1:16" ht="15" customHeight="1" x14ac:dyDescent="0.15">
      <c r="A102" s="352"/>
      <c r="B102" s="705"/>
      <c r="C102" s="706"/>
      <c r="D102" s="421" t="s">
        <v>15</v>
      </c>
      <c r="E102" s="392" t="s">
        <v>16</v>
      </c>
      <c r="F102" s="392" t="s">
        <v>213</v>
      </c>
      <c r="G102" s="393" t="s">
        <v>3</v>
      </c>
      <c r="H102" s="392" t="s">
        <v>214</v>
      </c>
      <c r="I102" s="421" t="s">
        <v>4</v>
      </c>
      <c r="J102" s="421" t="s">
        <v>215</v>
      </c>
      <c r="K102" s="418"/>
      <c r="L102" s="418"/>
      <c r="M102" s="418"/>
      <c r="N102" s="418"/>
      <c r="O102" s="422"/>
      <c r="P102" s="7"/>
    </row>
    <row r="103" spans="1:16" ht="12.9" customHeight="1" x14ac:dyDescent="0.2">
      <c r="A103" s="352"/>
      <c r="B103" s="329" t="s">
        <v>256</v>
      </c>
      <c r="C103" s="330" t="s">
        <v>257</v>
      </c>
      <c r="D103" s="423"/>
      <c r="E103" s="395">
        <f t="shared" ref="E103:E137" si="8">H56</f>
        <v>7678.9185462610576</v>
      </c>
      <c r="F103" s="591">
        <f t="array" ref="F103:F141">MMULT(逆行列２!C5:AO43,E103:E141)</f>
        <v>8798.1394167298404</v>
      </c>
      <c r="G103" s="579">
        <f>投入!AR5</f>
        <v>0.43609594608331398</v>
      </c>
      <c r="H103" s="395">
        <f>F103*G103</f>
        <v>3836.8329327116958</v>
      </c>
      <c r="I103" s="579">
        <f>投入!AS5</f>
        <v>0.16197150718005351</v>
      </c>
      <c r="J103" s="592">
        <f>F103*I103</f>
        <v>1425.0479017079692</v>
      </c>
      <c r="K103" s="309"/>
      <c r="L103" s="309"/>
      <c r="M103" s="309"/>
      <c r="N103" s="309"/>
      <c r="O103" s="424"/>
      <c r="P103" s="8"/>
    </row>
    <row r="104" spans="1:16" ht="12.9" customHeight="1" x14ac:dyDescent="0.2">
      <c r="A104" s="352"/>
      <c r="B104" s="329" t="s">
        <v>258</v>
      </c>
      <c r="C104" s="330" t="s">
        <v>259</v>
      </c>
      <c r="D104" s="423"/>
      <c r="E104" s="395">
        <f t="shared" si="8"/>
        <v>558.24422999478202</v>
      </c>
      <c r="F104" s="591">
        <v>4190.4658937892336</v>
      </c>
      <c r="G104" s="579">
        <f>投入!AR6</f>
        <v>0.74619498704267107</v>
      </c>
      <c r="H104" s="395">
        <f t="shared" ref="H104:H136" si="9">F104*G104</f>
        <v>3126.9046433188123</v>
      </c>
      <c r="I104" s="579">
        <f>投入!AS6</f>
        <v>0.18168085481243768</v>
      </c>
      <c r="J104" s="592">
        <f t="shared" ref="J104:J136" si="10">F104*I104</f>
        <v>761.32742564599369</v>
      </c>
      <c r="K104" s="309"/>
      <c r="L104" s="309"/>
      <c r="M104" s="309"/>
      <c r="N104" s="309"/>
      <c r="O104" s="424"/>
      <c r="P104" s="8"/>
    </row>
    <row r="105" spans="1:16" ht="12.9" customHeight="1" x14ac:dyDescent="0.2">
      <c r="A105" s="352"/>
      <c r="B105" s="329" t="s">
        <v>260</v>
      </c>
      <c r="C105" s="330" t="s">
        <v>261</v>
      </c>
      <c r="D105" s="423"/>
      <c r="E105" s="395">
        <f t="shared" si="8"/>
        <v>0</v>
      </c>
      <c r="F105" s="591">
        <v>27.938290935224316</v>
      </c>
      <c r="G105" s="579">
        <f>投入!AR7</f>
        <v>0.65710994069636752</v>
      </c>
      <c r="H105" s="395">
        <f t="shared" si="9"/>
        <v>18.358528699603113</v>
      </c>
      <c r="I105" s="579">
        <f>投入!AS7</f>
        <v>0.38124947072350762</v>
      </c>
      <c r="J105" s="592">
        <f t="shared" si="10"/>
        <v>10.651458631973641</v>
      </c>
      <c r="K105" s="309"/>
      <c r="L105" s="309"/>
      <c r="M105" s="309"/>
      <c r="N105" s="309"/>
      <c r="O105" s="424"/>
      <c r="P105" s="8"/>
    </row>
    <row r="106" spans="1:16" ht="12.9" customHeight="1" x14ac:dyDescent="0.2">
      <c r="A106" s="352"/>
      <c r="B106" s="329" t="s">
        <v>264</v>
      </c>
      <c r="C106" s="330" t="s">
        <v>262</v>
      </c>
      <c r="D106" s="423"/>
      <c r="E106" s="395">
        <f t="shared" si="8"/>
        <v>8999.822928884445</v>
      </c>
      <c r="F106" s="591">
        <v>12006.144501522816</v>
      </c>
      <c r="G106" s="579">
        <f>投入!AR8</f>
        <v>0.529706142692277</v>
      </c>
      <c r="H106" s="395">
        <f t="shared" si="9"/>
        <v>6359.728492507742</v>
      </c>
      <c r="I106" s="579">
        <f>投入!AS8</f>
        <v>0.24192732438396758</v>
      </c>
      <c r="J106" s="592">
        <f t="shared" si="10"/>
        <v>2904.6144154206991</v>
      </c>
      <c r="K106" s="309"/>
      <c r="L106" s="309"/>
      <c r="M106" s="309"/>
      <c r="N106" s="309"/>
      <c r="O106" s="424"/>
      <c r="P106" s="8"/>
    </row>
    <row r="107" spans="1:16" ht="12.9" customHeight="1" x14ac:dyDescent="0.2">
      <c r="A107" s="352"/>
      <c r="B107" s="329">
        <v>11</v>
      </c>
      <c r="C107" s="330" t="s">
        <v>263</v>
      </c>
      <c r="D107" s="423"/>
      <c r="E107" s="395">
        <f t="shared" si="8"/>
        <v>106.10717083157797</v>
      </c>
      <c r="F107" s="591">
        <v>400.06583898974105</v>
      </c>
      <c r="G107" s="579">
        <f>投入!AR9</f>
        <v>0.34356323687099677</v>
      </c>
      <c r="H107" s="395">
        <f t="shared" si="9"/>
        <v>137.44791460482645</v>
      </c>
      <c r="I107" s="579">
        <f>投入!AS9</f>
        <v>0.14490583380747815</v>
      </c>
      <c r="J107" s="592">
        <f t="shared" si="10"/>
        <v>57.971873976696727</v>
      </c>
      <c r="K107" s="309"/>
      <c r="L107" s="309"/>
      <c r="M107" s="309"/>
      <c r="N107" s="309"/>
      <c r="O107" s="424"/>
      <c r="P107" s="8"/>
    </row>
    <row r="108" spans="1:16" ht="12.9" customHeight="1" x14ac:dyDescent="0.2">
      <c r="A108" s="352"/>
      <c r="B108" s="329">
        <v>15</v>
      </c>
      <c r="C108" s="330" t="s">
        <v>265</v>
      </c>
      <c r="D108" s="423"/>
      <c r="E108" s="395">
        <f t="shared" si="8"/>
        <v>968.33196063585456</v>
      </c>
      <c r="F108" s="591">
        <v>1174.5907379219984</v>
      </c>
      <c r="G108" s="579">
        <f>投入!AR10</f>
        <v>0.40711325302014784</v>
      </c>
      <c r="H108" s="395">
        <f t="shared" si="9"/>
        <v>478.19145628276073</v>
      </c>
      <c r="I108" s="579">
        <f>投入!AS10</f>
        <v>0.25800887037242864</v>
      </c>
      <c r="J108" s="592">
        <f t="shared" si="10"/>
        <v>303.05482944117222</v>
      </c>
      <c r="K108" s="309"/>
      <c r="L108" s="309"/>
      <c r="M108" s="309"/>
      <c r="N108" s="309"/>
      <c r="O108" s="424"/>
      <c r="P108" s="8"/>
    </row>
    <row r="109" spans="1:16" ht="12.9" customHeight="1" x14ac:dyDescent="0.2">
      <c r="A109" s="352"/>
      <c r="B109" s="329">
        <v>16</v>
      </c>
      <c r="C109" s="330" t="s">
        <v>266</v>
      </c>
      <c r="D109" s="423"/>
      <c r="E109" s="395">
        <f t="shared" si="8"/>
        <v>42669.757784122346</v>
      </c>
      <c r="F109" s="591">
        <v>48018.163557705237</v>
      </c>
      <c r="G109" s="579">
        <f>投入!AR11</f>
        <v>0.38712962375527743</v>
      </c>
      <c r="H109" s="395">
        <f t="shared" si="9"/>
        <v>18589.253591513803</v>
      </c>
      <c r="I109" s="579">
        <f>投入!AS11</f>
        <v>0.1177229038988135</v>
      </c>
      <c r="J109" s="592">
        <f t="shared" si="10"/>
        <v>5652.8376539012424</v>
      </c>
      <c r="K109" s="309"/>
      <c r="L109" s="309"/>
      <c r="M109" s="309"/>
      <c r="N109" s="309"/>
      <c r="O109" s="424"/>
      <c r="P109" s="8"/>
    </row>
    <row r="110" spans="1:16" ht="12.9" customHeight="1" x14ac:dyDescent="0.2">
      <c r="A110" s="352"/>
      <c r="B110" s="329">
        <v>20</v>
      </c>
      <c r="C110" s="330" t="s">
        <v>267</v>
      </c>
      <c r="D110" s="423"/>
      <c r="E110" s="395">
        <f t="shared" si="8"/>
        <v>1622.9740709965793</v>
      </c>
      <c r="F110" s="591">
        <v>2341.3868771226471</v>
      </c>
      <c r="G110" s="579">
        <f>投入!AR12</f>
        <v>0.42040273668849493</v>
      </c>
      <c r="H110" s="395">
        <f t="shared" si="9"/>
        <v>984.32545078888961</v>
      </c>
      <c r="I110" s="579">
        <f>投入!AS12</f>
        <v>0.10073994513941738</v>
      </c>
      <c r="J110" s="592">
        <f t="shared" si="10"/>
        <v>235.87118555148726</v>
      </c>
      <c r="K110" s="309"/>
      <c r="L110" s="309"/>
      <c r="M110" s="309"/>
      <c r="N110" s="309"/>
      <c r="O110" s="424"/>
      <c r="P110" s="8"/>
    </row>
    <row r="111" spans="1:16" ht="12.9" customHeight="1" x14ac:dyDescent="0.2">
      <c r="A111" s="352"/>
      <c r="B111" s="329">
        <v>21</v>
      </c>
      <c r="C111" s="330" t="s">
        <v>268</v>
      </c>
      <c r="D111" s="423"/>
      <c r="E111" s="395">
        <f t="shared" si="8"/>
        <v>7057.0473989447601</v>
      </c>
      <c r="F111" s="591">
        <v>9580.8008480588196</v>
      </c>
      <c r="G111" s="579">
        <f>投入!AR13</f>
        <v>0.3810779608837378</v>
      </c>
      <c r="H111" s="395">
        <f t="shared" si="9"/>
        <v>3651.032050811441</v>
      </c>
      <c r="I111" s="579">
        <f>投入!AS13</f>
        <v>7.0564899492937344E-2</v>
      </c>
      <c r="J111" s="592">
        <f t="shared" si="10"/>
        <v>676.0682489051195</v>
      </c>
      <c r="K111" s="309"/>
      <c r="L111" s="309"/>
      <c r="M111" s="309"/>
      <c r="N111" s="309"/>
      <c r="O111" s="424"/>
      <c r="P111" s="8"/>
    </row>
    <row r="112" spans="1:16" ht="12.9" customHeight="1" x14ac:dyDescent="0.2">
      <c r="A112" s="352"/>
      <c r="B112" s="329">
        <v>22</v>
      </c>
      <c r="C112" s="330" t="s">
        <v>356</v>
      </c>
      <c r="D112" s="423"/>
      <c r="E112" s="395">
        <f t="shared" si="8"/>
        <v>11512.112482563713</v>
      </c>
      <c r="F112" s="591">
        <v>13621.484895803751</v>
      </c>
      <c r="G112" s="579">
        <f>投入!AR14</f>
        <v>0.38781548280640815</v>
      </c>
      <c r="H112" s="395">
        <f t="shared" si="9"/>
        <v>5282.6227414063278</v>
      </c>
      <c r="I112" s="579">
        <f>投入!AS14</f>
        <v>0.18164302621114772</v>
      </c>
      <c r="J112" s="592">
        <f t="shared" si="10"/>
        <v>2474.2477379632337</v>
      </c>
      <c r="K112" s="309"/>
      <c r="L112" s="309"/>
      <c r="M112" s="309"/>
      <c r="N112" s="309"/>
      <c r="O112" s="424"/>
      <c r="P112" s="8"/>
    </row>
    <row r="113" spans="1:16" ht="12.9" customHeight="1" x14ac:dyDescent="0.2">
      <c r="A113" s="352"/>
      <c r="B113" s="329">
        <v>25</v>
      </c>
      <c r="C113" s="330" t="s">
        <v>269</v>
      </c>
      <c r="D113" s="423"/>
      <c r="E113" s="395">
        <f t="shared" si="8"/>
        <v>304244.70520374191</v>
      </c>
      <c r="F113" s="591">
        <v>324482.2756517721</v>
      </c>
      <c r="G113" s="579">
        <f>投入!AR15</f>
        <v>0.54815939117645329</v>
      </c>
      <c r="H113" s="395">
        <f t="shared" si="9"/>
        <v>177868.00666882549</v>
      </c>
      <c r="I113" s="579">
        <f>投入!AS15</f>
        <v>0.1989645562779126</v>
      </c>
      <c r="J113" s="592">
        <f t="shared" si="10"/>
        <v>64560.471995102162</v>
      </c>
      <c r="K113" s="309"/>
      <c r="L113" s="309"/>
      <c r="M113" s="309"/>
      <c r="N113" s="309"/>
      <c r="O113" s="424"/>
      <c r="P113" s="8"/>
    </row>
    <row r="114" spans="1:16" ht="12.9" customHeight="1" x14ac:dyDescent="0.15">
      <c r="A114" s="352"/>
      <c r="B114" s="329">
        <v>26</v>
      </c>
      <c r="C114" s="330" t="s">
        <v>270</v>
      </c>
      <c r="D114" s="409" t="s">
        <v>311</v>
      </c>
      <c r="E114" s="395">
        <f t="shared" si="8"/>
        <v>46044.967587700958</v>
      </c>
      <c r="F114" s="591">
        <v>60581.830201562807</v>
      </c>
      <c r="G114" s="579">
        <f>投入!AR16</f>
        <v>0.32508893692565644</v>
      </c>
      <c r="H114" s="395">
        <f t="shared" si="9"/>
        <v>19694.482777236681</v>
      </c>
      <c r="I114" s="579">
        <f>投入!AS16</f>
        <v>8.2863346277022451E-2</v>
      </c>
      <c r="J114" s="592">
        <f t="shared" si="10"/>
        <v>5020.013174087876</v>
      </c>
      <c r="K114" s="309"/>
      <c r="L114" s="309"/>
      <c r="M114" s="309"/>
      <c r="N114" s="309"/>
      <c r="O114" s="424"/>
      <c r="P114" s="8"/>
    </row>
    <row r="115" spans="1:16" ht="12.9" customHeight="1" x14ac:dyDescent="0.15">
      <c r="A115" s="352"/>
      <c r="B115" s="329">
        <v>27</v>
      </c>
      <c r="C115" s="330" t="s">
        <v>271</v>
      </c>
      <c r="D115" s="425"/>
      <c r="E115" s="395">
        <f t="shared" si="8"/>
        <v>18780.432888727762</v>
      </c>
      <c r="F115" s="591">
        <v>23675.469422737289</v>
      </c>
      <c r="G115" s="579">
        <f>投入!AR17</f>
        <v>0.24908998007523697</v>
      </c>
      <c r="H115" s="395">
        <f t="shared" si="9"/>
        <v>5897.3222067815132</v>
      </c>
      <c r="I115" s="579">
        <f>投入!AS17</f>
        <v>0.1788023825775398</v>
      </c>
      <c r="J115" s="592">
        <f t="shared" si="10"/>
        <v>4233.2303414271182</v>
      </c>
      <c r="K115" s="309"/>
      <c r="L115" s="309"/>
      <c r="M115" s="309"/>
      <c r="N115" s="309"/>
      <c r="O115" s="424"/>
      <c r="P115" s="8"/>
    </row>
    <row r="116" spans="1:16" ht="12.9" customHeight="1" x14ac:dyDescent="0.15">
      <c r="A116" s="352"/>
      <c r="B116" s="329">
        <v>28</v>
      </c>
      <c r="C116" s="330" t="s">
        <v>272</v>
      </c>
      <c r="D116" s="425" t="s">
        <v>12</v>
      </c>
      <c r="E116" s="395">
        <f t="shared" si="8"/>
        <v>155299.83855897101</v>
      </c>
      <c r="F116" s="591">
        <v>158720.28067039646</v>
      </c>
      <c r="G116" s="579">
        <f>投入!AR18</f>
        <v>0.4957350523535406</v>
      </c>
      <c r="H116" s="395">
        <f t="shared" si="9"/>
        <v>78683.206647707644</v>
      </c>
      <c r="I116" s="579">
        <f>投入!AS18</f>
        <v>0.28456326059745707</v>
      </c>
      <c r="J116" s="592">
        <f t="shared" si="10"/>
        <v>45165.960590511553</v>
      </c>
      <c r="K116" s="309"/>
      <c r="L116" s="309"/>
      <c r="M116" s="309"/>
      <c r="N116" s="309"/>
      <c r="O116" s="424"/>
      <c r="P116" s="8"/>
    </row>
    <row r="117" spans="1:16" ht="12.9" customHeight="1" x14ac:dyDescent="0.15">
      <c r="A117" s="352"/>
      <c r="B117" s="329">
        <v>29</v>
      </c>
      <c r="C117" s="330" t="s">
        <v>357</v>
      </c>
      <c r="D117" s="425" t="s">
        <v>13</v>
      </c>
      <c r="E117" s="395">
        <f t="shared" si="8"/>
        <v>9868.167722315844</v>
      </c>
      <c r="F117" s="591">
        <v>11134.051519984674</v>
      </c>
      <c r="G117" s="579">
        <f>投入!AR19</f>
        <v>0.46193413866381833</v>
      </c>
      <c r="H117" s="395">
        <f t="shared" si="9"/>
        <v>5143.1984987226979</v>
      </c>
      <c r="I117" s="579">
        <f>投入!AS19</f>
        <v>0.1605670472460323</v>
      </c>
      <c r="J117" s="592">
        <f t="shared" si="10"/>
        <v>1787.761776449137</v>
      </c>
      <c r="K117" s="309"/>
      <c r="L117" s="309"/>
      <c r="M117" s="309"/>
      <c r="N117" s="309"/>
      <c r="O117" s="424"/>
      <c r="P117" s="8"/>
    </row>
    <row r="118" spans="1:16" ht="12.9" customHeight="1" x14ac:dyDescent="0.2">
      <c r="A118" s="352"/>
      <c r="B118" s="329">
        <v>30</v>
      </c>
      <c r="C118" s="330" t="s">
        <v>358</v>
      </c>
      <c r="D118" s="423"/>
      <c r="E118" s="395">
        <f t="shared" si="8"/>
        <v>231.07741135135447</v>
      </c>
      <c r="F118" s="591">
        <v>2399.955623442554</v>
      </c>
      <c r="G118" s="579">
        <f>投入!AR20</f>
        <v>0.45133716564117754</v>
      </c>
      <c r="H118" s="395">
        <f t="shared" si="9"/>
        <v>1083.1891687491675</v>
      </c>
      <c r="I118" s="579">
        <f>投入!AS20</f>
        <v>0.21316276851958796</v>
      </c>
      <c r="J118" s="592">
        <f t="shared" si="10"/>
        <v>511.58118501716854</v>
      </c>
      <c r="K118" s="309"/>
      <c r="L118" s="309"/>
      <c r="M118" s="309"/>
      <c r="N118" s="309"/>
      <c r="O118" s="424"/>
      <c r="P118" s="8"/>
    </row>
    <row r="119" spans="1:16" ht="12.9" customHeight="1" x14ac:dyDescent="0.2">
      <c r="A119" s="352"/>
      <c r="B119" s="329">
        <v>31</v>
      </c>
      <c r="C119" s="330" t="s">
        <v>359</v>
      </c>
      <c r="D119" s="423"/>
      <c r="E119" s="395">
        <f t="shared" si="8"/>
        <v>205.22509572273424</v>
      </c>
      <c r="F119" s="591">
        <v>605.92955847570624</v>
      </c>
      <c r="G119" s="579">
        <f>投入!AR21</f>
        <v>0.39255948850990424</v>
      </c>
      <c r="H119" s="395">
        <f t="shared" si="9"/>
        <v>237.86339754825536</v>
      </c>
      <c r="I119" s="579">
        <f>投入!AS21</f>
        <v>0.2466368312293169</v>
      </c>
      <c r="J119" s="592">
        <f t="shared" si="10"/>
        <v>149.44454625062727</v>
      </c>
      <c r="K119" s="309"/>
      <c r="L119" s="309"/>
      <c r="M119" s="309"/>
      <c r="N119" s="309"/>
      <c r="O119" s="424"/>
      <c r="P119" s="8"/>
    </row>
    <row r="120" spans="1:16" ht="12.9" customHeight="1" x14ac:dyDescent="0.2">
      <c r="A120" s="352"/>
      <c r="B120" s="329">
        <v>32</v>
      </c>
      <c r="C120" s="330" t="s">
        <v>273</v>
      </c>
      <c r="D120" s="423"/>
      <c r="E120" s="395">
        <f t="shared" si="8"/>
        <v>153.90068228883027</v>
      </c>
      <c r="F120" s="591">
        <v>954.62719580790792</v>
      </c>
      <c r="G120" s="579">
        <f>投入!AR22</f>
        <v>0.37829740155409136</v>
      </c>
      <c r="H120" s="395">
        <f t="shared" si="9"/>
        <v>361.13298762700032</v>
      </c>
      <c r="I120" s="579">
        <f>投入!AS22</f>
        <v>0.30074200688648722</v>
      </c>
      <c r="J120" s="592">
        <f t="shared" si="10"/>
        <v>287.09649869568983</v>
      </c>
      <c r="K120" s="309"/>
      <c r="L120" s="309"/>
      <c r="M120" s="309"/>
      <c r="N120" s="309"/>
      <c r="O120" s="424"/>
      <c r="P120" s="8"/>
    </row>
    <row r="121" spans="1:16" ht="12.9" customHeight="1" x14ac:dyDescent="0.2">
      <c r="A121" s="352"/>
      <c r="B121" s="329">
        <v>33</v>
      </c>
      <c r="C121" s="330" t="s">
        <v>274</v>
      </c>
      <c r="D121" s="423"/>
      <c r="E121" s="395">
        <f t="shared" si="8"/>
        <v>5440.7068850551423</v>
      </c>
      <c r="F121" s="591">
        <v>6036.1526128418791</v>
      </c>
      <c r="G121" s="579">
        <f>投入!AR23</f>
        <v>0.38157954997151322</v>
      </c>
      <c r="H121" s="395">
        <f t="shared" si="9"/>
        <v>2303.2723975675781</v>
      </c>
      <c r="I121" s="579">
        <f>投入!AS23</f>
        <v>0.23176188009859752</v>
      </c>
      <c r="J121" s="592">
        <f t="shared" si="10"/>
        <v>1398.9500781142958</v>
      </c>
      <c r="K121" s="309"/>
      <c r="L121" s="309"/>
      <c r="M121" s="309"/>
      <c r="N121" s="309"/>
      <c r="O121" s="424"/>
      <c r="P121" s="8"/>
    </row>
    <row r="122" spans="1:16" ht="12.9" customHeight="1" x14ac:dyDescent="0.2">
      <c r="A122" s="352"/>
      <c r="B122" s="329">
        <v>34</v>
      </c>
      <c r="C122" s="330" t="s">
        <v>360</v>
      </c>
      <c r="D122" s="423"/>
      <c r="E122" s="395">
        <f t="shared" si="8"/>
        <v>0</v>
      </c>
      <c r="F122" s="591">
        <v>0</v>
      </c>
      <c r="G122" s="579">
        <f>投入!AR24</f>
        <v>0.23247157780339447</v>
      </c>
      <c r="H122" s="395">
        <f t="shared" si="9"/>
        <v>0</v>
      </c>
      <c r="I122" s="579">
        <f>投入!AS24</f>
        <v>3.7653434381751325E-2</v>
      </c>
      <c r="J122" s="592">
        <f t="shared" si="10"/>
        <v>0</v>
      </c>
      <c r="K122" s="309"/>
      <c r="L122" s="309"/>
      <c r="M122" s="309"/>
      <c r="N122" s="309"/>
      <c r="O122" s="424"/>
      <c r="P122" s="8"/>
    </row>
    <row r="123" spans="1:16" ht="12.9" customHeight="1" x14ac:dyDescent="0.2">
      <c r="A123" s="352"/>
      <c r="B123" s="329">
        <v>35</v>
      </c>
      <c r="C123" s="330" t="s">
        <v>275</v>
      </c>
      <c r="D123" s="423"/>
      <c r="E123" s="395">
        <f t="shared" si="8"/>
        <v>0</v>
      </c>
      <c r="F123" s="591">
        <v>13388.759429883046</v>
      </c>
      <c r="G123" s="579">
        <f>投入!AR25</f>
        <v>0.28508799433321946</v>
      </c>
      <c r="H123" s="395">
        <f t="shared" si="9"/>
        <v>3816.9745724753366</v>
      </c>
      <c r="I123" s="579">
        <f>投入!AS25</f>
        <v>0.15890652258735746</v>
      </c>
      <c r="J123" s="592">
        <f t="shared" si="10"/>
        <v>2127.5612027614056</v>
      </c>
      <c r="K123" s="309"/>
      <c r="L123" s="309"/>
      <c r="M123" s="309"/>
      <c r="N123" s="309"/>
      <c r="O123" s="424"/>
      <c r="P123" s="8"/>
    </row>
    <row r="124" spans="1:16" ht="12.9" customHeight="1" x14ac:dyDescent="0.2">
      <c r="A124" s="352"/>
      <c r="B124" s="329">
        <v>39</v>
      </c>
      <c r="C124" s="330" t="s">
        <v>361</v>
      </c>
      <c r="D124" s="423"/>
      <c r="E124" s="395">
        <f t="shared" si="8"/>
        <v>6846.398895590095</v>
      </c>
      <c r="F124" s="591">
        <v>10661.402056951525</v>
      </c>
      <c r="G124" s="579">
        <f>投入!AR26</f>
        <v>0.50105904438230897</v>
      </c>
      <c r="H124" s="395">
        <f t="shared" si="9"/>
        <v>5341.9919264317141</v>
      </c>
      <c r="I124" s="579">
        <f>投入!AS26</f>
        <v>0.27068246114125283</v>
      </c>
      <c r="J124" s="592">
        <f t="shared" si="10"/>
        <v>2885.854547992054</v>
      </c>
      <c r="K124" s="309"/>
      <c r="L124" s="309"/>
      <c r="M124" s="309"/>
      <c r="N124" s="309"/>
      <c r="O124" s="424"/>
      <c r="P124" s="8"/>
    </row>
    <row r="125" spans="1:16" ht="12.9" customHeight="1" x14ac:dyDescent="0.2">
      <c r="A125" s="352"/>
      <c r="B125" s="329">
        <v>41</v>
      </c>
      <c r="C125" s="330" t="s">
        <v>276</v>
      </c>
      <c r="D125" s="423"/>
      <c r="E125" s="395">
        <f t="shared" si="8"/>
        <v>4295.563477798567</v>
      </c>
      <c r="F125" s="591">
        <v>11582.911307893006</v>
      </c>
      <c r="G125" s="579">
        <f>投入!AR27</f>
        <v>0.53436356472084157</v>
      </c>
      <c r="H125" s="395">
        <f t="shared" si="9"/>
        <v>6189.485776331052</v>
      </c>
      <c r="I125" s="579">
        <f>投入!AS27</f>
        <v>0.2639736023915365</v>
      </c>
      <c r="J125" s="592">
        <f t="shared" si="10"/>
        <v>3057.5828241261802</v>
      </c>
      <c r="K125" s="309"/>
      <c r="L125" s="309"/>
      <c r="M125" s="309"/>
      <c r="N125" s="309"/>
      <c r="O125" s="424"/>
      <c r="P125" s="8"/>
    </row>
    <row r="126" spans="1:16" ht="12.9" customHeight="1" x14ac:dyDescent="0.2">
      <c r="A126" s="352"/>
      <c r="B126" s="329">
        <v>46</v>
      </c>
      <c r="C126" s="330" t="s">
        <v>277</v>
      </c>
      <c r="D126" s="423"/>
      <c r="E126" s="395">
        <f t="shared" si="8"/>
        <v>12679.408627765975</v>
      </c>
      <c r="F126" s="591">
        <v>36598.202521589024</v>
      </c>
      <c r="G126" s="579">
        <f>投入!AR28</f>
        <v>0.40479645065072478</v>
      </c>
      <c r="H126" s="395">
        <f t="shared" si="9"/>
        <v>14814.822480935643</v>
      </c>
      <c r="I126" s="579">
        <f>投入!AS28</f>
        <v>0.10648048484941813</v>
      </c>
      <c r="J126" s="592">
        <f t="shared" si="10"/>
        <v>3896.9943491159966</v>
      </c>
      <c r="K126" s="309"/>
      <c r="L126" s="309"/>
      <c r="M126" s="309"/>
      <c r="N126" s="309"/>
      <c r="O126" s="424"/>
      <c r="P126" s="8"/>
    </row>
    <row r="127" spans="1:16" ht="12.9" customHeight="1" x14ac:dyDescent="0.2">
      <c r="A127" s="352"/>
      <c r="B127" s="329">
        <v>47</v>
      </c>
      <c r="C127" s="330" t="s">
        <v>362</v>
      </c>
      <c r="D127" s="423"/>
      <c r="E127" s="395">
        <f t="shared" si="8"/>
        <v>4639.456025868365</v>
      </c>
      <c r="F127" s="591">
        <v>8294.6149475771072</v>
      </c>
      <c r="G127" s="579">
        <f>投入!AR29</f>
        <v>0.61069729484989677</v>
      </c>
      <c r="H127" s="395">
        <f t="shared" si="9"/>
        <v>5065.4989103068574</v>
      </c>
      <c r="I127" s="579">
        <f>投入!AS29</f>
        <v>2.9264065287293476E-2</v>
      </c>
      <c r="J127" s="592">
        <f t="shared" si="10"/>
        <v>242.73415335885682</v>
      </c>
      <c r="K127" s="309"/>
      <c r="L127" s="309"/>
      <c r="M127" s="309"/>
      <c r="N127" s="309"/>
      <c r="O127" s="424"/>
      <c r="P127" s="8"/>
    </row>
    <row r="128" spans="1:16" ht="12.9" customHeight="1" x14ac:dyDescent="0.2">
      <c r="A128" s="352"/>
      <c r="B128" s="329">
        <v>48</v>
      </c>
      <c r="C128" s="330" t="s">
        <v>363</v>
      </c>
      <c r="D128" s="423"/>
      <c r="E128" s="395">
        <f t="shared" si="8"/>
        <v>20997.791276296608</v>
      </c>
      <c r="F128" s="591">
        <v>24321.12525530679</v>
      </c>
      <c r="G128" s="579">
        <f>投入!AR30</f>
        <v>0.72857595077478199</v>
      </c>
      <c r="H128" s="395">
        <f t="shared" si="9"/>
        <v>17719.786956797707</v>
      </c>
      <c r="I128" s="579">
        <f>投入!AS30</f>
        <v>0.15954248454876907</v>
      </c>
      <c r="J128" s="592">
        <f t="shared" si="10"/>
        <v>3880.2527502534608</v>
      </c>
      <c r="K128" s="309"/>
      <c r="L128" s="309"/>
      <c r="M128" s="309"/>
      <c r="N128" s="309"/>
      <c r="O128" s="424"/>
      <c r="P128" s="8"/>
    </row>
    <row r="129" spans="1:16" ht="12.9" customHeight="1" x14ac:dyDescent="0.2">
      <c r="A129" s="352"/>
      <c r="B129" s="329">
        <v>51</v>
      </c>
      <c r="C129" s="330" t="s">
        <v>278</v>
      </c>
      <c r="D129" s="423"/>
      <c r="E129" s="395">
        <f t="shared" si="8"/>
        <v>206147.20806687771</v>
      </c>
      <c r="F129" s="591">
        <v>236423.61662924907</v>
      </c>
      <c r="G129" s="579">
        <f>投入!AR31</f>
        <v>0.74784825096476315</v>
      </c>
      <c r="H129" s="395">
        <f t="shared" si="9"/>
        <v>176808.98818294759</v>
      </c>
      <c r="I129" s="579">
        <f>投入!AS31</f>
        <v>0.40146699040994654</v>
      </c>
      <c r="J129" s="592">
        <f t="shared" si="10"/>
        <v>94916.277829979619</v>
      </c>
      <c r="K129" s="309"/>
      <c r="L129" s="309"/>
      <c r="M129" s="309"/>
      <c r="N129" s="309"/>
      <c r="O129" s="424"/>
      <c r="P129" s="8"/>
    </row>
    <row r="130" spans="1:16" ht="12.9" customHeight="1" x14ac:dyDescent="0.2">
      <c r="A130" s="352"/>
      <c r="B130" s="329">
        <v>53</v>
      </c>
      <c r="C130" s="330" t="s">
        <v>279</v>
      </c>
      <c r="D130" s="423"/>
      <c r="E130" s="395">
        <f t="shared" si="8"/>
        <v>85180.034061862083</v>
      </c>
      <c r="F130" s="591">
        <v>108163.46471341381</v>
      </c>
      <c r="G130" s="579">
        <f>投入!AR32</f>
        <v>0.74640467644699404</v>
      </c>
      <c r="H130" s="395">
        <f t="shared" si="9"/>
        <v>80733.715882801494</v>
      </c>
      <c r="I130" s="579">
        <f>投入!AS32</f>
        <v>0.29868581768703317</v>
      </c>
      <c r="J130" s="592">
        <f t="shared" si="10"/>
        <v>32306.89290178856</v>
      </c>
      <c r="K130" s="309"/>
      <c r="L130" s="309"/>
      <c r="M130" s="309"/>
      <c r="N130" s="309"/>
      <c r="O130" s="424"/>
      <c r="P130" s="8"/>
    </row>
    <row r="131" spans="1:16" ht="12.9" customHeight="1" x14ac:dyDescent="0.2">
      <c r="A131" s="352"/>
      <c r="B131" s="329">
        <v>55</v>
      </c>
      <c r="C131" s="330" t="s">
        <v>280</v>
      </c>
      <c r="D131" s="423"/>
      <c r="E131" s="395">
        <f t="shared" si="8"/>
        <v>24301.991557344892</v>
      </c>
      <c r="F131" s="591">
        <v>44054.520050946805</v>
      </c>
      <c r="G131" s="579">
        <f>投入!AR33</f>
        <v>0.90832416895525325</v>
      </c>
      <c r="H131" s="395">
        <f t="shared" si="9"/>
        <v>40015.7853139988</v>
      </c>
      <c r="I131" s="579">
        <f>投入!AS33</f>
        <v>1.7430064747670979E-2</v>
      </c>
      <c r="J131" s="592">
        <f t="shared" si="10"/>
        <v>767.87313691557222</v>
      </c>
      <c r="K131" s="309"/>
      <c r="L131" s="309"/>
      <c r="M131" s="309"/>
      <c r="N131" s="309"/>
      <c r="O131" s="424"/>
      <c r="P131" s="8"/>
    </row>
    <row r="132" spans="1:16" ht="12.9" customHeight="1" x14ac:dyDescent="0.2">
      <c r="A132" s="352"/>
      <c r="B132" s="329">
        <v>57</v>
      </c>
      <c r="C132" s="330" t="s">
        <v>281</v>
      </c>
      <c r="D132" s="423"/>
      <c r="E132" s="395">
        <f t="shared" si="8"/>
        <v>326905.87810431735</v>
      </c>
      <c r="F132" s="591">
        <v>410268.57637881121</v>
      </c>
      <c r="G132" s="579">
        <f>投入!AR34</f>
        <v>0.54542941599283778</v>
      </c>
      <c r="H132" s="395">
        <f t="shared" si="9"/>
        <v>223772.55001450796</v>
      </c>
      <c r="I132" s="579">
        <f>投入!AS34</f>
        <v>0.26058667882697284</v>
      </c>
      <c r="J132" s="592">
        <f t="shared" si="10"/>
        <v>106910.52574562465</v>
      </c>
      <c r="K132" s="309"/>
      <c r="L132" s="309"/>
      <c r="M132" s="309"/>
      <c r="N132" s="309"/>
      <c r="O132" s="424"/>
      <c r="P132" s="8"/>
    </row>
    <row r="133" spans="1:16" ht="12.9" customHeight="1" x14ac:dyDescent="0.2">
      <c r="A133" s="352"/>
      <c r="B133" s="329">
        <v>59</v>
      </c>
      <c r="C133" s="330" t="s">
        <v>282</v>
      </c>
      <c r="D133" s="423"/>
      <c r="E133" s="395">
        <f t="shared" si="8"/>
        <v>62808.604629429123</v>
      </c>
      <c r="F133" s="591">
        <v>128797.42437110948</v>
      </c>
      <c r="G133" s="579">
        <f>投入!AR35</f>
        <v>0.56293988969720188</v>
      </c>
      <c r="H133" s="395">
        <f t="shared" si="9"/>
        <v>72505.207868756072</v>
      </c>
      <c r="I133" s="579">
        <f>投入!AS35</f>
        <v>0.11361864701677042</v>
      </c>
      <c r="J133" s="592">
        <f t="shared" si="10"/>
        <v>14633.789096290271</v>
      </c>
      <c r="K133" s="309"/>
      <c r="L133" s="309"/>
      <c r="M133" s="309"/>
      <c r="N133" s="309"/>
      <c r="O133" s="424"/>
      <c r="P133" s="8"/>
    </row>
    <row r="134" spans="1:16" ht="12.9" customHeight="1" x14ac:dyDescent="0.2">
      <c r="A134" s="352"/>
      <c r="B134" s="329">
        <v>61</v>
      </c>
      <c r="C134" s="330" t="s">
        <v>283</v>
      </c>
      <c r="D134" s="423"/>
      <c r="E134" s="395">
        <f t="shared" si="8"/>
        <v>0</v>
      </c>
      <c r="F134" s="591">
        <v>1072.9144464828703</v>
      </c>
      <c r="G134" s="579">
        <f>投入!AR36</f>
        <v>0.77612536241348773</v>
      </c>
      <c r="H134" s="395">
        <f t="shared" si="9"/>
        <v>832.71611361518433</v>
      </c>
      <c r="I134" s="579">
        <f>投入!AS36</f>
        <v>0.54721076165272853</v>
      </c>
      <c r="J134" s="592">
        <f t="shared" si="10"/>
        <v>587.1103314481071</v>
      </c>
      <c r="K134" s="309"/>
      <c r="L134" s="309"/>
      <c r="M134" s="309"/>
      <c r="N134" s="309"/>
      <c r="O134" s="424"/>
      <c r="P134" s="8"/>
    </row>
    <row r="135" spans="1:16" ht="12.9" customHeight="1" x14ac:dyDescent="0.2">
      <c r="A135" s="352"/>
      <c r="B135" s="329">
        <v>63</v>
      </c>
      <c r="C135" s="330" t="s">
        <v>284</v>
      </c>
      <c r="D135" s="423"/>
      <c r="E135" s="395">
        <f t="shared" si="8"/>
        <v>1499.8113060356047</v>
      </c>
      <c r="F135" s="591">
        <v>2703.1541188829888</v>
      </c>
      <c r="G135" s="579">
        <f>投入!AR37</f>
        <v>0.79775541136485939</v>
      </c>
      <c r="H135" s="395">
        <f t="shared" si="9"/>
        <v>2156.4558260921126</v>
      </c>
      <c r="I135" s="579">
        <f>投入!AS37</f>
        <v>0.47870785415981609</v>
      </c>
      <c r="J135" s="592">
        <f t="shared" si="10"/>
        <v>1294.021107713744</v>
      </c>
      <c r="K135" s="309"/>
      <c r="L135" s="309"/>
      <c r="M135" s="309"/>
      <c r="N135" s="309"/>
      <c r="O135" s="424"/>
      <c r="P135" s="8"/>
    </row>
    <row r="136" spans="1:16" ht="12.9" customHeight="1" x14ac:dyDescent="0.2">
      <c r="A136" s="352"/>
      <c r="B136" s="329">
        <v>64</v>
      </c>
      <c r="C136" s="330" t="s">
        <v>285</v>
      </c>
      <c r="D136" s="423"/>
      <c r="E136" s="395">
        <f t="shared" si="8"/>
        <v>20.266559048273113</v>
      </c>
      <c r="F136" s="591">
        <v>377.70424035305842</v>
      </c>
      <c r="G136" s="579">
        <f>投入!AR38</f>
        <v>0.66376834067397872</v>
      </c>
      <c r="H136" s="395">
        <f t="shared" si="9"/>
        <v>250.70811688467523</v>
      </c>
      <c r="I136" s="579">
        <f>投入!AS38</f>
        <v>0.60109347364390764</v>
      </c>
      <c r="J136" s="592">
        <f t="shared" si="10"/>
        <v>227.03555384385328</v>
      </c>
      <c r="K136" s="309"/>
      <c r="L136" s="309"/>
      <c r="M136" s="309"/>
      <c r="N136" s="309"/>
      <c r="O136" s="424"/>
      <c r="P136" s="8"/>
    </row>
    <row r="137" spans="1:16" ht="12.9" customHeight="1" x14ac:dyDescent="0.2">
      <c r="A137" s="352"/>
      <c r="B137" s="329">
        <v>65</v>
      </c>
      <c r="C137" s="330" t="s">
        <v>364</v>
      </c>
      <c r="D137" s="426"/>
      <c r="E137" s="408">
        <f t="shared" si="8"/>
        <v>11403.271416616481</v>
      </c>
      <c r="F137" s="585">
        <v>15053.189935164059</v>
      </c>
      <c r="G137" s="579">
        <f>投入!AR39</f>
        <v>0.65385967065270778</v>
      </c>
      <c r="H137" s="395">
        <f>F137*G137</f>
        <v>9842.6738132790269</v>
      </c>
      <c r="I137" s="579">
        <f>投入!AS39</f>
        <v>0.55306521216208471</v>
      </c>
      <c r="J137" s="592">
        <f>F137*I137</f>
        <v>8325.3956852076681</v>
      </c>
      <c r="K137" s="309"/>
      <c r="L137" s="309"/>
      <c r="M137" s="309"/>
      <c r="N137" s="309"/>
      <c r="O137" s="424"/>
      <c r="P137" s="8"/>
    </row>
    <row r="138" spans="1:16" ht="12.9" customHeight="1" x14ac:dyDescent="0.2">
      <c r="A138" s="352"/>
      <c r="B138" s="329">
        <v>66</v>
      </c>
      <c r="C138" s="330" t="s">
        <v>286</v>
      </c>
      <c r="D138" s="426"/>
      <c r="E138" s="408">
        <f t="shared" ref="E138:E140" si="11">H91</f>
        <v>557608.08944617421</v>
      </c>
      <c r="F138" s="585">
        <v>679308.98285235465</v>
      </c>
      <c r="G138" s="579">
        <f>投入!AR40</f>
        <v>0.65319316473222688</v>
      </c>
      <c r="H138" s="395">
        <f t="shared" ref="H138:H140" si="12">F138*G138</f>
        <v>443719.98434035957</v>
      </c>
      <c r="I138" s="579">
        <f>投入!AS40</f>
        <v>0.30699521440293648</v>
      </c>
      <c r="J138" s="592">
        <f t="shared" ref="J138:J140" si="13">F138*I138</f>
        <v>208544.60683659933</v>
      </c>
      <c r="K138" s="309"/>
      <c r="L138" s="309"/>
      <c r="M138" s="309"/>
      <c r="N138" s="309"/>
      <c r="O138" s="424"/>
      <c r="P138" s="8"/>
    </row>
    <row r="139" spans="1:16" ht="12.9" customHeight="1" x14ac:dyDescent="0.2">
      <c r="A139" s="352"/>
      <c r="B139" s="329">
        <v>67</v>
      </c>
      <c r="C139" s="330" t="s">
        <v>287</v>
      </c>
      <c r="D139" s="426"/>
      <c r="E139" s="408">
        <f t="shared" si="11"/>
        <v>1170.8661819465087</v>
      </c>
      <c r="F139" s="585">
        <v>2427.7706842402581</v>
      </c>
      <c r="G139" s="579">
        <f>投入!AR41</f>
        <v>0.54274943014915922</v>
      </c>
      <c r="H139" s="395">
        <f t="shared" si="12"/>
        <v>1317.6711554042345</v>
      </c>
      <c r="I139" s="579">
        <f>投入!AS41</f>
        <v>0.24405046278447473</v>
      </c>
      <c r="J139" s="592">
        <f t="shared" si="13"/>
        <v>592.49855902341585</v>
      </c>
      <c r="K139" s="309"/>
      <c r="L139" s="309"/>
      <c r="M139" s="309"/>
      <c r="N139" s="309"/>
      <c r="O139" s="424"/>
      <c r="P139" s="8"/>
    </row>
    <row r="140" spans="1:16" ht="12.9" customHeight="1" x14ac:dyDescent="0.2">
      <c r="A140" s="352"/>
      <c r="B140" s="329">
        <v>68</v>
      </c>
      <c r="C140" s="330" t="s">
        <v>288</v>
      </c>
      <c r="D140" s="426"/>
      <c r="E140" s="408">
        <f t="shared" si="11"/>
        <v>12370.549818795989</v>
      </c>
      <c r="F140" s="585">
        <v>16030.839368290868</v>
      </c>
      <c r="G140" s="579">
        <f>投入!AR42</f>
        <v>0</v>
      </c>
      <c r="H140" s="395">
        <f t="shared" si="12"/>
        <v>0</v>
      </c>
      <c r="I140" s="579">
        <f>投入!AS42</f>
        <v>0</v>
      </c>
      <c r="J140" s="592">
        <f t="shared" si="13"/>
        <v>0</v>
      </c>
      <c r="K140" s="309"/>
      <c r="L140" s="309"/>
      <c r="M140" s="309"/>
      <c r="N140" s="309"/>
      <c r="O140" s="424"/>
      <c r="P140" s="8"/>
    </row>
    <row r="141" spans="1:16" ht="12.9" customHeight="1" x14ac:dyDescent="0.2">
      <c r="A141" s="352"/>
      <c r="B141" s="329">
        <v>69</v>
      </c>
      <c r="C141" s="330" t="s">
        <v>289</v>
      </c>
      <c r="D141" s="427"/>
      <c r="E141" s="395">
        <f>H94</f>
        <v>3833.9279639308679</v>
      </c>
      <c r="F141" s="593">
        <v>4350.8232479043008</v>
      </c>
      <c r="G141" s="579">
        <f>投入!AR43</f>
        <v>0.4471143327841845</v>
      </c>
      <c r="H141" s="395">
        <f>F141*G141</f>
        <v>1945.3154335486499</v>
      </c>
      <c r="I141" s="579">
        <f>投入!AS43</f>
        <v>5.3519604612850082E-2</v>
      </c>
      <c r="J141" s="592">
        <f>F141*I141</f>
        <v>232.8543399682344</v>
      </c>
      <c r="K141" s="309"/>
      <c r="L141" s="309"/>
      <c r="M141" s="309"/>
      <c r="N141" s="309"/>
      <c r="O141" s="424"/>
      <c r="P141" s="8"/>
    </row>
    <row r="142" spans="1:16" ht="15" customHeight="1" x14ac:dyDescent="0.2">
      <c r="A142" s="352"/>
      <c r="B142" s="699" t="s">
        <v>242</v>
      </c>
      <c r="C142" s="700"/>
      <c r="D142" s="396" t="s">
        <v>190</v>
      </c>
      <c r="E142" s="374">
        <f>SUM(E103:E141)</f>
        <v>1964151.4560248095</v>
      </c>
      <c r="F142" s="374">
        <f>SUM(F103:F141)</f>
        <v>2442629.7498720046</v>
      </c>
      <c r="G142" s="396" t="s">
        <v>190</v>
      </c>
      <c r="H142" s="374">
        <f>SUM(H103:H141)</f>
        <v>1440586.7052388857</v>
      </c>
      <c r="I142" s="396" t="s">
        <v>190</v>
      </c>
      <c r="J142" s="594">
        <f>SUM(J103:J141)</f>
        <v>623046.06386881194</v>
      </c>
      <c r="K142" s="309"/>
      <c r="L142" s="309"/>
      <c r="M142" s="309"/>
      <c r="N142" s="309"/>
      <c r="O142" s="424"/>
      <c r="P142" s="8"/>
    </row>
    <row r="143" spans="1:16" x14ac:dyDescent="0.2">
      <c r="A143" s="352"/>
      <c r="B143" s="352"/>
      <c r="C143" s="352"/>
      <c r="D143" s="352"/>
      <c r="E143" s="352"/>
      <c r="F143" s="412"/>
      <c r="G143" s="352"/>
      <c r="H143" s="352"/>
      <c r="I143" s="352"/>
      <c r="J143" s="352"/>
      <c r="K143" s="352"/>
      <c r="L143" s="352"/>
      <c r="M143" s="352"/>
      <c r="N143" s="352"/>
      <c r="O143" s="352"/>
    </row>
    <row r="144" spans="1:16" ht="24.9" customHeight="1" x14ac:dyDescent="0.15">
      <c r="A144" s="378" t="s">
        <v>332</v>
      </c>
      <c r="B144" s="355"/>
      <c r="C144" s="355"/>
      <c r="D144" s="355"/>
      <c r="E144" s="355"/>
      <c r="F144" s="355"/>
      <c r="G144" s="355"/>
      <c r="H144" s="355"/>
      <c r="I144" s="355"/>
      <c r="J144" s="355"/>
      <c r="K144" s="355"/>
      <c r="L144" s="355"/>
      <c r="M144" s="415" t="s">
        <v>210</v>
      </c>
      <c r="N144" s="352"/>
      <c r="O144" s="352"/>
    </row>
    <row r="145" spans="1:15" ht="15" customHeight="1" x14ac:dyDescent="0.15">
      <c r="A145" s="355"/>
      <c r="B145" s="701" t="s">
        <v>185</v>
      </c>
      <c r="C145" s="702"/>
      <c r="D145" s="419" t="s">
        <v>1</v>
      </c>
      <c r="E145" s="419" t="s">
        <v>1</v>
      </c>
      <c r="F145" s="419" t="s">
        <v>1</v>
      </c>
      <c r="G145" s="710" t="s">
        <v>216</v>
      </c>
      <c r="H145" s="724" t="s">
        <v>17</v>
      </c>
      <c r="I145" s="707" t="s">
        <v>217</v>
      </c>
      <c r="J145" s="702"/>
      <c r="K145" s="428"/>
      <c r="L145" s="429"/>
      <c r="M145" s="710" t="s">
        <v>333</v>
      </c>
      <c r="N145" s="352"/>
      <c r="O145" s="352"/>
    </row>
    <row r="146" spans="1:15" ht="15" customHeight="1" x14ac:dyDescent="0.2">
      <c r="A146" s="355"/>
      <c r="B146" s="703"/>
      <c r="C146" s="704"/>
      <c r="D146" s="430" t="s">
        <v>2</v>
      </c>
      <c r="E146" s="430" t="s">
        <v>2</v>
      </c>
      <c r="F146" s="430" t="s">
        <v>2</v>
      </c>
      <c r="G146" s="723"/>
      <c r="H146" s="722"/>
      <c r="I146" s="703"/>
      <c r="J146" s="704"/>
      <c r="K146" s="703" t="s">
        <v>218</v>
      </c>
      <c r="L146" s="704"/>
      <c r="M146" s="711"/>
      <c r="N146" s="352"/>
      <c r="O146" s="352"/>
    </row>
    <row r="147" spans="1:15" ht="15" customHeight="1" x14ac:dyDescent="0.15">
      <c r="A147" s="355"/>
      <c r="B147" s="703"/>
      <c r="C147" s="704"/>
      <c r="D147" s="420" t="s">
        <v>18</v>
      </c>
      <c r="E147" s="420" t="s">
        <v>339</v>
      </c>
      <c r="F147" s="420" t="s">
        <v>5</v>
      </c>
      <c r="G147" s="723"/>
      <c r="H147" s="431" t="s">
        <v>219</v>
      </c>
      <c r="I147" s="703"/>
      <c r="J147" s="704"/>
      <c r="K147" s="432"/>
      <c r="L147" s="433"/>
      <c r="M147" s="711"/>
      <c r="N147" s="352"/>
      <c r="O147" s="352"/>
    </row>
    <row r="148" spans="1:15" ht="15" customHeight="1" x14ac:dyDescent="0.2">
      <c r="A148" s="355"/>
      <c r="B148" s="705"/>
      <c r="C148" s="706"/>
      <c r="D148" s="421" t="s">
        <v>19</v>
      </c>
      <c r="E148" s="421" t="s">
        <v>20</v>
      </c>
      <c r="F148" s="421" t="s">
        <v>220</v>
      </c>
      <c r="G148" s="421" t="s">
        <v>21</v>
      </c>
      <c r="H148" s="434" t="s">
        <v>221</v>
      </c>
      <c r="I148" s="435" t="s">
        <v>22</v>
      </c>
      <c r="J148" s="436"/>
      <c r="K148" s="403" t="s">
        <v>23</v>
      </c>
      <c r="L148" s="437"/>
      <c r="M148" s="438" t="s">
        <v>24</v>
      </c>
      <c r="N148" s="352"/>
      <c r="O148" s="352"/>
    </row>
    <row r="149" spans="1:15" ht="12.9" customHeight="1" x14ac:dyDescent="0.2">
      <c r="A149" s="352"/>
      <c r="B149" s="329" t="s">
        <v>256</v>
      </c>
      <c r="C149" s="330" t="s">
        <v>257</v>
      </c>
      <c r="D149" s="408">
        <f t="shared" ref="D149:D183" si="14">J10</f>
        <v>0</v>
      </c>
      <c r="E149" s="395">
        <f t="shared" ref="E149:E183" si="15">J103</f>
        <v>1425.0479017079692</v>
      </c>
      <c r="F149" s="580">
        <f>D149+E149</f>
        <v>1425.0479017079692</v>
      </c>
      <c r="G149" s="712"/>
      <c r="H149" s="712"/>
      <c r="I149" s="586">
        <f>生産係数!D5</f>
        <v>1.1030594599658531E-2</v>
      </c>
      <c r="J149" s="313" t="s">
        <v>25</v>
      </c>
      <c r="K149" s="595">
        <f t="shared" ref="K149:K183" si="16">$H$188</f>
        <v>2222813.2939387923</v>
      </c>
      <c r="L149" s="596" t="s">
        <v>26</v>
      </c>
      <c r="M149" s="395">
        <f>I149*K149</f>
        <v>24518.952316170431</v>
      </c>
      <c r="N149" s="352"/>
      <c r="O149" s="352"/>
    </row>
    <row r="150" spans="1:15" ht="12.9" customHeight="1" x14ac:dyDescent="0.2">
      <c r="A150" s="352"/>
      <c r="B150" s="329" t="s">
        <v>258</v>
      </c>
      <c r="C150" s="330" t="s">
        <v>259</v>
      </c>
      <c r="D150" s="408">
        <f t="shared" si="14"/>
        <v>0</v>
      </c>
      <c r="E150" s="395">
        <f t="shared" si="15"/>
        <v>761.32742564599369</v>
      </c>
      <c r="F150" s="580">
        <f t="shared" ref="F150:F188" si="17">D150+E150</f>
        <v>761.32742564599369</v>
      </c>
      <c r="G150" s="713"/>
      <c r="H150" s="713"/>
      <c r="I150" s="586">
        <f>生産係数!D6</f>
        <v>7.6633163105798774E-4</v>
      </c>
      <c r="J150" s="313" t="s">
        <v>25</v>
      </c>
      <c r="K150" s="595">
        <f t="shared" si="16"/>
        <v>2222813.2939387923</v>
      </c>
      <c r="L150" s="596" t="s">
        <v>26</v>
      </c>
      <c r="M150" s="395">
        <f t="shared" ref="M150:M182" si="18">I150*K150</f>
        <v>1703.412137081493</v>
      </c>
      <c r="N150" s="352"/>
      <c r="O150" s="352"/>
    </row>
    <row r="151" spans="1:15" ht="12.9" customHeight="1" x14ac:dyDescent="0.2">
      <c r="A151" s="352"/>
      <c r="B151" s="329" t="s">
        <v>260</v>
      </c>
      <c r="C151" s="330" t="s">
        <v>261</v>
      </c>
      <c r="D151" s="408">
        <f t="shared" si="14"/>
        <v>0</v>
      </c>
      <c r="E151" s="395">
        <f t="shared" si="15"/>
        <v>10.651458631973641</v>
      </c>
      <c r="F151" s="580">
        <f t="shared" si="17"/>
        <v>10.651458631973641</v>
      </c>
      <c r="G151" s="713"/>
      <c r="H151" s="713"/>
      <c r="I151" s="586">
        <f>生産係数!D7</f>
        <v>1.4886105185542317E-3</v>
      </c>
      <c r="J151" s="313" t="s">
        <v>25</v>
      </c>
      <c r="K151" s="595">
        <f t="shared" si="16"/>
        <v>2222813.2939387923</v>
      </c>
      <c r="L151" s="596" t="s">
        <v>26</v>
      </c>
      <c r="M151" s="395">
        <f t="shared" si="18"/>
        <v>3308.9032501394654</v>
      </c>
      <c r="N151" s="352"/>
      <c r="O151" s="352"/>
    </row>
    <row r="152" spans="1:15" ht="12.9" customHeight="1" x14ac:dyDescent="0.2">
      <c r="A152" s="352"/>
      <c r="B152" s="329" t="s">
        <v>264</v>
      </c>
      <c r="C152" s="330" t="s">
        <v>262</v>
      </c>
      <c r="D152" s="408">
        <f t="shared" si="14"/>
        <v>0</v>
      </c>
      <c r="E152" s="395">
        <f t="shared" si="15"/>
        <v>2904.6144154206991</v>
      </c>
      <c r="F152" s="580">
        <f t="shared" si="17"/>
        <v>2904.6144154206991</v>
      </c>
      <c r="G152" s="713"/>
      <c r="H152" s="713"/>
      <c r="I152" s="586">
        <f>生産係数!D8</f>
        <v>5.4211162476538652E-4</v>
      </c>
      <c r="J152" s="313" t="s">
        <v>25</v>
      </c>
      <c r="K152" s="595">
        <f t="shared" si="16"/>
        <v>2222813.2939387923</v>
      </c>
      <c r="L152" s="596" t="s">
        <v>26</v>
      </c>
      <c r="M152" s="395">
        <f t="shared" si="18"/>
        <v>1205.0129263272595</v>
      </c>
      <c r="N152" s="352"/>
      <c r="O152" s="352"/>
    </row>
    <row r="153" spans="1:15" ht="12.9" customHeight="1" x14ac:dyDescent="0.2">
      <c r="A153" s="352"/>
      <c r="B153" s="329">
        <v>11</v>
      </c>
      <c r="C153" s="330" t="s">
        <v>263</v>
      </c>
      <c r="D153" s="408">
        <f t="shared" si="14"/>
        <v>0</v>
      </c>
      <c r="E153" s="395">
        <f t="shared" si="15"/>
        <v>57.971873976696727</v>
      </c>
      <c r="F153" s="580">
        <f t="shared" si="17"/>
        <v>57.971873976696727</v>
      </c>
      <c r="G153" s="713"/>
      <c r="H153" s="713"/>
      <c r="I153" s="586">
        <f>生産係数!D9</f>
        <v>1.4471504046126966E-2</v>
      </c>
      <c r="J153" s="313" t="s">
        <v>25</v>
      </c>
      <c r="K153" s="595">
        <f t="shared" si="16"/>
        <v>2222813.2939387923</v>
      </c>
      <c r="L153" s="596" t="s">
        <v>26</v>
      </c>
      <c r="M153" s="395">
        <f t="shared" si="18"/>
        <v>32167.451577020041</v>
      </c>
      <c r="N153" s="352"/>
      <c r="O153" s="352"/>
    </row>
    <row r="154" spans="1:15" ht="12.9" customHeight="1" x14ac:dyDescent="0.2">
      <c r="A154" s="352"/>
      <c r="B154" s="329">
        <v>15</v>
      </c>
      <c r="C154" s="330" t="s">
        <v>265</v>
      </c>
      <c r="D154" s="408">
        <f t="shared" si="14"/>
        <v>0</v>
      </c>
      <c r="E154" s="395">
        <f t="shared" si="15"/>
        <v>303.05482944117222</v>
      </c>
      <c r="F154" s="580">
        <f t="shared" si="17"/>
        <v>303.05482944117222</v>
      </c>
      <c r="G154" s="713"/>
      <c r="H154" s="713"/>
      <c r="I154" s="586">
        <f>生産係数!D10</f>
        <v>5.5517992781064401E-4</v>
      </c>
      <c r="J154" s="313" t="s">
        <v>25</v>
      </c>
      <c r="K154" s="595">
        <f t="shared" si="16"/>
        <v>2222813.2939387923</v>
      </c>
      <c r="L154" s="596" t="s">
        <v>26</v>
      </c>
      <c r="M154" s="395">
        <f t="shared" si="18"/>
        <v>1234.0613240654786</v>
      </c>
      <c r="N154" s="352"/>
      <c r="O154" s="352"/>
    </row>
    <row r="155" spans="1:15" ht="12.9" customHeight="1" x14ac:dyDescent="0.2">
      <c r="A155" s="352"/>
      <c r="B155" s="329">
        <v>16</v>
      </c>
      <c r="C155" s="330" t="s">
        <v>266</v>
      </c>
      <c r="D155" s="408">
        <f t="shared" si="14"/>
        <v>0</v>
      </c>
      <c r="E155" s="395">
        <f t="shared" si="15"/>
        <v>5652.8376539012424</v>
      </c>
      <c r="F155" s="580">
        <f t="shared" si="17"/>
        <v>5652.8376539012424</v>
      </c>
      <c r="G155" s="713"/>
      <c r="H155" s="713"/>
      <c r="I155" s="586">
        <f>生産係数!D11</f>
        <v>8.8667037315123018E-4</v>
      </c>
      <c r="J155" s="313" t="s">
        <v>25</v>
      </c>
      <c r="K155" s="595">
        <f t="shared" si="16"/>
        <v>2222813.2939387923</v>
      </c>
      <c r="L155" s="596" t="s">
        <v>26</v>
      </c>
      <c r="M155" s="395">
        <f t="shared" si="18"/>
        <v>1970.902692782224</v>
      </c>
      <c r="N155" s="352"/>
      <c r="O155" s="352"/>
    </row>
    <row r="156" spans="1:15" ht="12.9" customHeight="1" x14ac:dyDescent="0.2">
      <c r="A156" s="352"/>
      <c r="B156" s="329">
        <v>20</v>
      </c>
      <c r="C156" s="330" t="s">
        <v>267</v>
      </c>
      <c r="D156" s="408">
        <f t="shared" si="14"/>
        <v>0</v>
      </c>
      <c r="E156" s="395">
        <f t="shared" si="15"/>
        <v>235.87118555148726</v>
      </c>
      <c r="F156" s="580">
        <f t="shared" si="17"/>
        <v>235.87118555148726</v>
      </c>
      <c r="G156" s="713"/>
      <c r="H156" s="713"/>
      <c r="I156" s="586">
        <f>生産係数!D12</f>
        <v>6.9859230210197348E-4</v>
      </c>
      <c r="J156" s="313" t="s">
        <v>25</v>
      </c>
      <c r="K156" s="595">
        <f t="shared" si="16"/>
        <v>2222813.2939387923</v>
      </c>
      <c r="L156" s="596" t="s">
        <v>26</v>
      </c>
      <c r="M156" s="395">
        <f t="shared" si="18"/>
        <v>1552.8402561555715</v>
      </c>
      <c r="N156" s="352"/>
      <c r="O156" s="352"/>
    </row>
    <row r="157" spans="1:15" ht="12.9" customHeight="1" x14ac:dyDescent="0.2">
      <c r="A157" s="352"/>
      <c r="B157" s="329">
        <v>21</v>
      </c>
      <c r="C157" s="330" t="s">
        <v>268</v>
      </c>
      <c r="D157" s="408">
        <f t="shared" si="14"/>
        <v>0</v>
      </c>
      <c r="E157" s="395">
        <f t="shared" si="15"/>
        <v>676.0682489051195</v>
      </c>
      <c r="F157" s="580">
        <f t="shared" si="17"/>
        <v>676.0682489051195</v>
      </c>
      <c r="G157" s="713"/>
      <c r="H157" s="713"/>
      <c r="I157" s="586">
        <f>生産係数!D13</f>
        <v>1.3541112229384302E-3</v>
      </c>
      <c r="J157" s="313" t="s">
        <v>25</v>
      </c>
      <c r="K157" s="595">
        <f t="shared" si="16"/>
        <v>2222813.2939387923</v>
      </c>
      <c r="L157" s="596" t="s">
        <v>26</v>
      </c>
      <c r="M157" s="395">
        <f t="shared" si="18"/>
        <v>3009.9364278192584</v>
      </c>
      <c r="N157" s="352"/>
      <c r="O157" s="352"/>
    </row>
    <row r="158" spans="1:15" ht="12.9" customHeight="1" x14ac:dyDescent="0.2">
      <c r="A158" s="352"/>
      <c r="B158" s="329">
        <v>22</v>
      </c>
      <c r="C158" s="330" t="s">
        <v>356</v>
      </c>
      <c r="D158" s="408">
        <f t="shared" si="14"/>
        <v>0</v>
      </c>
      <c r="E158" s="395">
        <f t="shared" si="15"/>
        <v>2474.2477379632337</v>
      </c>
      <c r="F158" s="580">
        <f t="shared" si="17"/>
        <v>2474.2477379632337</v>
      </c>
      <c r="G158" s="713"/>
      <c r="H158" s="713"/>
      <c r="I158" s="586">
        <f>生産係数!D14</f>
        <v>6.2613268171138575E-4</v>
      </c>
      <c r="J158" s="313" t="s">
        <v>25</v>
      </c>
      <c r="K158" s="595">
        <f t="shared" si="16"/>
        <v>2222813.2939387923</v>
      </c>
      <c r="L158" s="596" t="s">
        <v>26</v>
      </c>
      <c r="M158" s="395">
        <f t="shared" si="18"/>
        <v>1391.7760486776149</v>
      </c>
      <c r="N158" s="352"/>
      <c r="O158" s="352"/>
    </row>
    <row r="159" spans="1:15" ht="12.9" customHeight="1" x14ac:dyDescent="0.2">
      <c r="A159" s="352"/>
      <c r="B159" s="329">
        <v>25</v>
      </c>
      <c r="C159" s="330" t="s">
        <v>269</v>
      </c>
      <c r="D159" s="408">
        <f t="shared" si="14"/>
        <v>0</v>
      </c>
      <c r="E159" s="395">
        <f t="shared" si="15"/>
        <v>64560.471995102162</v>
      </c>
      <c r="F159" s="580">
        <f t="shared" si="17"/>
        <v>64560.471995102162</v>
      </c>
      <c r="G159" s="713"/>
      <c r="H159" s="713"/>
      <c r="I159" s="586">
        <f>生産係数!D15</f>
        <v>5.7697173188345793E-4</v>
      </c>
      <c r="J159" s="313" t="s">
        <v>25</v>
      </c>
      <c r="K159" s="595">
        <f t="shared" si="16"/>
        <v>2222813.2939387923</v>
      </c>
      <c r="L159" s="596" t="s">
        <v>26</v>
      </c>
      <c r="M159" s="395">
        <f t="shared" si="18"/>
        <v>1282.5004358574388</v>
      </c>
      <c r="N159" s="352"/>
      <c r="O159" s="352"/>
    </row>
    <row r="160" spans="1:15" ht="12.9" customHeight="1" x14ac:dyDescent="0.2">
      <c r="A160" s="352"/>
      <c r="B160" s="329">
        <v>26</v>
      </c>
      <c r="C160" s="330" t="s">
        <v>270</v>
      </c>
      <c r="D160" s="408">
        <f t="shared" si="14"/>
        <v>0</v>
      </c>
      <c r="E160" s="395">
        <f t="shared" si="15"/>
        <v>5020.013174087876</v>
      </c>
      <c r="F160" s="580">
        <f t="shared" si="17"/>
        <v>5020.013174087876</v>
      </c>
      <c r="G160" s="713"/>
      <c r="H160" s="713"/>
      <c r="I160" s="586">
        <f>生産係数!D16</f>
        <v>1.4845239815342961E-4</v>
      </c>
      <c r="J160" s="313" t="s">
        <v>25</v>
      </c>
      <c r="K160" s="595">
        <f t="shared" si="16"/>
        <v>2222813.2939387923</v>
      </c>
      <c r="L160" s="596" t="s">
        <v>26</v>
      </c>
      <c r="M160" s="395">
        <f t="shared" si="18"/>
        <v>329.98196413253794</v>
      </c>
      <c r="N160" s="352"/>
      <c r="O160" s="352"/>
    </row>
    <row r="161" spans="1:15" ht="12.9" customHeight="1" x14ac:dyDescent="0.2">
      <c r="A161" s="352"/>
      <c r="B161" s="329">
        <v>27</v>
      </c>
      <c r="C161" s="330" t="s">
        <v>271</v>
      </c>
      <c r="D161" s="408">
        <f t="shared" si="14"/>
        <v>0</v>
      </c>
      <c r="E161" s="395">
        <f t="shared" si="15"/>
        <v>4233.2303414271182</v>
      </c>
      <c r="F161" s="580">
        <f t="shared" si="17"/>
        <v>4233.2303414271182</v>
      </c>
      <c r="G161" s="713"/>
      <c r="H161" s="713"/>
      <c r="I161" s="586">
        <f>生産係数!D17</f>
        <v>2.5098475078352557E-4</v>
      </c>
      <c r="J161" s="313" t="s">
        <v>25</v>
      </c>
      <c r="K161" s="595">
        <f t="shared" si="16"/>
        <v>2222813.2939387923</v>
      </c>
      <c r="L161" s="596" t="s">
        <v>26</v>
      </c>
      <c r="M161" s="395">
        <f t="shared" si="18"/>
        <v>557.89224061753532</v>
      </c>
      <c r="N161" s="352"/>
      <c r="O161" s="352"/>
    </row>
    <row r="162" spans="1:15" ht="12.9" customHeight="1" x14ac:dyDescent="0.2">
      <c r="A162" s="352"/>
      <c r="B162" s="329">
        <v>28</v>
      </c>
      <c r="C162" s="330" t="s">
        <v>272</v>
      </c>
      <c r="D162" s="408">
        <f t="shared" si="14"/>
        <v>0</v>
      </c>
      <c r="E162" s="395">
        <f t="shared" si="15"/>
        <v>45165.960590511553</v>
      </c>
      <c r="F162" s="580">
        <f t="shared" si="17"/>
        <v>45165.960590511553</v>
      </c>
      <c r="G162" s="713"/>
      <c r="H162" s="713"/>
      <c r="I162" s="586">
        <f>生産係数!D18</f>
        <v>4.5587181761607386E-4</v>
      </c>
      <c r="J162" s="313" t="s">
        <v>25</v>
      </c>
      <c r="K162" s="595">
        <f t="shared" si="16"/>
        <v>2222813.2939387923</v>
      </c>
      <c r="L162" s="596" t="s">
        <v>26</v>
      </c>
      <c r="M162" s="395">
        <f t="shared" si="18"/>
        <v>1013.3179365290495</v>
      </c>
      <c r="N162" s="352"/>
      <c r="O162" s="352"/>
    </row>
    <row r="163" spans="1:15" ht="12.9" customHeight="1" x14ac:dyDescent="0.2">
      <c r="A163" s="352"/>
      <c r="B163" s="329">
        <v>29</v>
      </c>
      <c r="C163" s="330" t="s">
        <v>357</v>
      </c>
      <c r="D163" s="408">
        <f t="shared" si="14"/>
        <v>0</v>
      </c>
      <c r="E163" s="395">
        <f t="shared" si="15"/>
        <v>1787.761776449137</v>
      </c>
      <c r="F163" s="580">
        <f t="shared" si="17"/>
        <v>1787.761776449137</v>
      </c>
      <c r="G163" s="713"/>
      <c r="H163" s="713"/>
      <c r="I163" s="586">
        <f>生産係数!D19</f>
        <v>8.9663971922982632E-5</v>
      </c>
      <c r="J163" s="313" t="s">
        <v>25</v>
      </c>
      <c r="K163" s="595">
        <f t="shared" si="16"/>
        <v>2222813.2939387923</v>
      </c>
      <c r="L163" s="596" t="s">
        <v>26</v>
      </c>
      <c r="M163" s="395">
        <f t="shared" si="18"/>
        <v>199.30626877776041</v>
      </c>
      <c r="N163" s="352"/>
      <c r="O163" s="352"/>
    </row>
    <row r="164" spans="1:15" ht="12.9" customHeight="1" x14ac:dyDescent="0.2">
      <c r="A164" s="352"/>
      <c r="B164" s="329">
        <v>30</v>
      </c>
      <c r="C164" s="330" t="s">
        <v>358</v>
      </c>
      <c r="D164" s="408">
        <f t="shared" si="14"/>
        <v>0</v>
      </c>
      <c r="E164" s="395">
        <f t="shared" si="15"/>
        <v>511.58118501716854</v>
      </c>
      <c r="F164" s="580">
        <f t="shared" si="17"/>
        <v>511.58118501716854</v>
      </c>
      <c r="G164" s="713"/>
      <c r="H164" s="713"/>
      <c r="I164" s="586">
        <f>生産係数!D20</f>
        <v>1.1856913574192014E-4</v>
      </c>
      <c r="J164" s="313" t="s">
        <v>25</v>
      </c>
      <c r="K164" s="595">
        <f t="shared" si="16"/>
        <v>2222813.2939387923</v>
      </c>
      <c r="L164" s="596" t="s">
        <v>26</v>
      </c>
      <c r="M164" s="395">
        <f t="shared" si="18"/>
        <v>263.55705117797328</v>
      </c>
      <c r="N164" s="352"/>
      <c r="O164" s="352"/>
    </row>
    <row r="165" spans="1:15" ht="12.9" customHeight="1" x14ac:dyDescent="0.2">
      <c r="A165" s="352"/>
      <c r="B165" s="329">
        <v>31</v>
      </c>
      <c r="C165" s="330" t="s">
        <v>359</v>
      </c>
      <c r="D165" s="408">
        <f t="shared" si="14"/>
        <v>0</v>
      </c>
      <c r="E165" s="395">
        <f t="shared" si="15"/>
        <v>149.44454625062727</v>
      </c>
      <c r="F165" s="580">
        <f t="shared" si="17"/>
        <v>149.44454625062727</v>
      </c>
      <c r="G165" s="713"/>
      <c r="H165" s="713"/>
      <c r="I165" s="586">
        <f>生産係数!D21</f>
        <v>1.6755614449667089E-4</v>
      </c>
      <c r="J165" s="313" t="s">
        <v>25</v>
      </c>
      <c r="K165" s="595">
        <f t="shared" si="16"/>
        <v>2222813.2939387923</v>
      </c>
      <c r="L165" s="596" t="s">
        <v>26</v>
      </c>
      <c r="M165" s="395">
        <f t="shared" si="18"/>
        <v>372.44602546832925</v>
      </c>
      <c r="N165" s="352"/>
      <c r="O165" s="352"/>
    </row>
    <row r="166" spans="1:15" ht="12.9" customHeight="1" x14ac:dyDescent="0.2">
      <c r="A166" s="352"/>
      <c r="B166" s="329">
        <v>32</v>
      </c>
      <c r="C166" s="330" t="s">
        <v>273</v>
      </c>
      <c r="D166" s="408">
        <f t="shared" si="14"/>
        <v>0</v>
      </c>
      <c r="E166" s="395">
        <f t="shared" si="15"/>
        <v>287.09649869568983</v>
      </c>
      <c r="F166" s="580">
        <f t="shared" si="17"/>
        <v>287.09649869568983</v>
      </c>
      <c r="G166" s="713"/>
      <c r="H166" s="713"/>
      <c r="I166" s="586">
        <f>生産係数!D22</f>
        <v>1.1704076084174946E-4</v>
      </c>
      <c r="J166" s="313" t="s">
        <v>25</v>
      </c>
      <c r="K166" s="595">
        <f t="shared" si="16"/>
        <v>2222813.2939387923</v>
      </c>
      <c r="L166" s="596" t="s">
        <v>26</v>
      </c>
      <c r="M166" s="395">
        <f t="shared" si="18"/>
        <v>260.15975913175151</v>
      </c>
      <c r="N166" s="352"/>
      <c r="O166" s="352"/>
    </row>
    <row r="167" spans="1:15" ht="12.9" customHeight="1" x14ac:dyDescent="0.2">
      <c r="A167" s="352"/>
      <c r="B167" s="329">
        <v>33</v>
      </c>
      <c r="C167" s="330" t="s">
        <v>274</v>
      </c>
      <c r="D167" s="408">
        <f t="shared" si="14"/>
        <v>0</v>
      </c>
      <c r="E167" s="395">
        <f t="shared" si="15"/>
        <v>1398.9500781142958</v>
      </c>
      <c r="F167" s="580">
        <f t="shared" si="17"/>
        <v>1398.9500781142958</v>
      </c>
      <c r="G167" s="713"/>
      <c r="H167" s="713"/>
      <c r="I167" s="586">
        <f>生産係数!D23</f>
        <v>9.7303366631433541E-4</v>
      </c>
      <c r="J167" s="313" t="s">
        <v>25</v>
      </c>
      <c r="K167" s="595">
        <f t="shared" si="16"/>
        <v>2222813.2939387923</v>
      </c>
      <c r="L167" s="596" t="s">
        <v>26</v>
      </c>
      <c r="M167" s="395">
        <f t="shared" si="18"/>
        <v>2162.8721689335075</v>
      </c>
      <c r="N167" s="352"/>
      <c r="O167" s="352"/>
    </row>
    <row r="168" spans="1:15" ht="12.9" customHeight="1" x14ac:dyDescent="0.2">
      <c r="A168" s="352"/>
      <c r="B168" s="329">
        <v>34</v>
      </c>
      <c r="C168" s="330" t="s">
        <v>360</v>
      </c>
      <c r="D168" s="408">
        <f t="shared" si="14"/>
        <v>0</v>
      </c>
      <c r="E168" s="395">
        <f t="shared" si="15"/>
        <v>0</v>
      </c>
      <c r="F168" s="580">
        <f t="shared" si="17"/>
        <v>0</v>
      </c>
      <c r="G168" s="713"/>
      <c r="H168" s="713"/>
      <c r="I168" s="586">
        <f>生産係数!D24</f>
        <v>0</v>
      </c>
      <c r="J168" s="313" t="s">
        <v>25</v>
      </c>
      <c r="K168" s="595">
        <f t="shared" si="16"/>
        <v>2222813.2939387923</v>
      </c>
      <c r="L168" s="596" t="s">
        <v>26</v>
      </c>
      <c r="M168" s="395">
        <f t="shared" si="18"/>
        <v>0</v>
      </c>
      <c r="N168" s="352"/>
      <c r="O168" s="352"/>
    </row>
    <row r="169" spans="1:15" ht="12.9" customHeight="1" x14ac:dyDescent="0.2">
      <c r="A169" s="352"/>
      <c r="B169" s="329">
        <v>35</v>
      </c>
      <c r="C169" s="330" t="s">
        <v>275</v>
      </c>
      <c r="D169" s="408">
        <f t="shared" si="14"/>
        <v>0</v>
      </c>
      <c r="E169" s="395">
        <f t="shared" si="15"/>
        <v>2127.5612027614056</v>
      </c>
      <c r="F169" s="580">
        <f t="shared" si="17"/>
        <v>2127.5612027614056</v>
      </c>
      <c r="G169" s="713"/>
      <c r="H169" s="713"/>
      <c r="I169" s="586">
        <f>生産係数!D25</f>
        <v>8.4573044242716999E-3</v>
      </c>
      <c r="J169" s="313" t="s">
        <v>25</v>
      </c>
      <c r="K169" s="595">
        <f t="shared" si="16"/>
        <v>2222813.2939387923</v>
      </c>
      <c r="L169" s="596" t="s">
        <v>26</v>
      </c>
      <c r="M169" s="395">
        <f t="shared" si="18"/>
        <v>18799.0087051585</v>
      </c>
      <c r="N169" s="352"/>
      <c r="O169" s="352"/>
    </row>
    <row r="170" spans="1:15" ht="12.9" customHeight="1" x14ac:dyDescent="0.2">
      <c r="A170" s="352"/>
      <c r="B170" s="329">
        <v>39</v>
      </c>
      <c r="C170" s="330" t="s">
        <v>361</v>
      </c>
      <c r="D170" s="408">
        <f t="shared" si="14"/>
        <v>0</v>
      </c>
      <c r="E170" s="395">
        <f t="shared" si="15"/>
        <v>2885.854547992054</v>
      </c>
      <c r="F170" s="580">
        <f t="shared" si="17"/>
        <v>2885.854547992054</v>
      </c>
      <c r="G170" s="713"/>
      <c r="H170" s="713"/>
      <c r="I170" s="586">
        <f>生産係数!D26</f>
        <v>2.8296114824145607E-3</v>
      </c>
      <c r="J170" s="313" t="s">
        <v>25</v>
      </c>
      <c r="K170" s="595">
        <f t="shared" si="16"/>
        <v>2222813.2939387923</v>
      </c>
      <c r="L170" s="596" t="s">
        <v>26</v>
      </c>
      <c r="M170" s="395">
        <f t="shared" si="18"/>
        <v>6289.6980197929388</v>
      </c>
      <c r="N170" s="352"/>
      <c r="O170" s="352"/>
    </row>
    <row r="171" spans="1:15" ht="12.9" customHeight="1" x14ac:dyDescent="0.2">
      <c r="A171" s="352"/>
      <c r="B171" s="329">
        <v>41</v>
      </c>
      <c r="C171" s="330" t="s">
        <v>276</v>
      </c>
      <c r="D171" s="408">
        <f t="shared" si="14"/>
        <v>2639736.0239153649</v>
      </c>
      <c r="E171" s="395">
        <f t="shared" si="15"/>
        <v>3057.5828241261802</v>
      </c>
      <c r="F171" s="580">
        <f t="shared" si="17"/>
        <v>2642793.6067394912</v>
      </c>
      <c r="G171" s="713"/>
      <c r="H171" s="713"/>
      <c r="I171" s="586">
        <f>生産係数!D27</f>
        <v>3.1260370564455001E-3</v>
      </c>
      <c r="J171" s="313" t="s">
        <v>25</v>
      </c>
      <c r="K171" s="595">
        <f t="shared" si="16"/>
        <v>2222813.2939387923</v>
      </c>
      <c r="L171" s="596" t="s">
        <v>26</v>
      </c>
      <c r="M171" s="395">
        <f t="shared" si="18"/>
        <v>6948.5967264123483</v>
      </c>
      <c r="N171" s="352"/>
      <c r="O171" s="352"/>
    </row>
    <row r="172" spans="1:15" ht="12.9" customHeight="1" x14ac:dyDescent="0.2">
      <c r="A172" s="352"/>
      <c r="B172" s="329">
        <v>46</v>
      </c>
      <c r="C172" s="330" t="s">
        <v>277</v>
      </c>
      <c r="D172" s="408">
        <f t="shared" si="14"/>
        <v>0</v>
      </c>
      <c r="E172" s="395">
        <f t="shared" si="15"/>
        <v>3896.9943491159966</v>
      </c>
      <c r="F172" s="580">
        <f t="shared" si="17"/>
        <v>3896.9943491159966</v>
      </c>
      <c r="G172" s="713"/>
      <c r="H172" s="713"/>
      <c r="I172" s="586">
        <f>生産係数!D28</f>
        <v>1.8120369879295908E-2</v>
      </c>
      <c r="J172" s="313" t="s">
        <v>25</v>
      </c>
      <c r="K172" s="595">
        <f t="shared" si="16"/>
        <v>2222813.2939387923</v>
      </c>
      <c r="L172" s="596" t="s">
        <v>26</v>
      </c>
      <c r="M172" s="395">
        <f t="shared" si="18"/>
        <v>40278.19905878701</v>
      </c>
      <c r="N172" s="352"/>
      <c r="O172" s="352"/>
    </row>
    <row r="173" spans="1:15" ht="12.9" customHeight="1" x14ac:dyDescent="0.2">
      <c r="A173" s="352"/>
      <c r="B173" s="329">
        <v>47</v>
      </c>
      <c r="C173" s="330" t="s">
        <v>362</v>
      </c>
      <c r="D173" s="408">
        <f t="shared" si="14"/>
        <v>0</v>
      </c>
      <c r="E173" s="395">
        <f t="shared" si="15"/>
        <v>242.73415335885682</v>
      </c>
      <c r="F173" s="580">
        <f t="shared" si="17"/>
        <v>242.73415335885682</v>
      </c>
      <c r="G173" s="713"/>
      <c r="H173" s="713"/>
      <c r="I173" s="586">
        <f>生産係数!D29</f>
        <v>8.1000211899730761E-3</v>
      </c>
      <c r="J173" s="313" t="s">
        <v>25</v>
      </c>
      <c r="K173" s="595">
        <f t="shared" si="16"/>
        <v>2222813.2939387923</v>
      </c>
      <c r="L173" s="596" t="s">
        <v>26</v>
      </c>
      <c r="M173" s="395">
        <f t="shared" si="18"/>
        <v>18004.834782258069</v>
      </c>
      <c r="N173" s="352"/>
      <c r="O173" s="352"/>
    </row>
    <row r="174" spans="1:15" ht="12.9" customHeight="1" x14ac:dyDescent="0.2">
      <c r="A174" s="352"/>
      <c r="B174" s="329">
        <v>48</v>
      </c>
      <c r="C174" s="330" t="s">
        <v>363</v>
      </c>
      <c r="D174" s="408">
        <f t="shared" si="14"/>
        <v>0</v>
      </c>
      <c r="E174" s="395">
        <f t="shared" si="15"/>
        <v>3880.2527502534608</v>
      </c>
      <c r="F174" s="580">
        <f t="shared" si="17"/>
        <v>3880.2527502534608</v>
      </c>
      <c r="G174" s="713"/>
      <c r="H174" s="713"/>
      <c r="I174" s="586">
        <f>生産係数!D30</f>
        <v>4.2371952225291566E-3</v>
      </c>
      <c r="J174" s="313" t="s">
        <v>25</v>
      </c>
      <c r="K174" s="595">
        <f t="shared" si="16"/>
        <v>2222813.2939387923</v>
      </c>
      <c r="L174" s="596" t="s">
        <v>26</v>
      </c>
      <c r="M174" s="395">
        <f t="shared" si="18"/>
        <v>9418.4938696517493</v>
      </c>
      <c r="N174" s="352"/>
      <c r="O174" s="352"/>
    </row>
    <row r="175" spans="1:15" ht="12.9" customHeight="1" x14ac:dyDescent="0.2">
      <c r="A175" s="352"/>
      <c r="B175" s="329">
        <v>51</v>
      </c>
      <c r="C175" s="330" t="s">
        <v>278</v>
      </c>
      <c r="D175" s="408">
        <f t="shared" si="14"/>
        <v>0</v>
      </c>
      <c r="E175" s="395">
        <f t="shared" si="15"/>
        <v>94916.277829979619</v>
      </c>
      <c r="F175" s="580">
        <f t="shared" si="17"/>
        <v>94916.277829979619</v>
      </c>
      <c r="G175" s="713"/>
      <c r="H175" s="713"/>
      <c r="I175" s="586">
        <f>生産係数!D31</f>
        <v>8.1991832110694468E-2</v>
      </c>
      <c r="J175" s="313" t="s">
        <v>25</v>
      </c>
      <c r="K175" s="595">
        <f t="shared" si="16"/>
        <v>2222813.2939387923</v>
      </c>
      <c r="L175" s="596" t="s">
        <v>26</v>
      </c>
      <c r="M175" s="395">
        <f t="shared" si="18"/>
        <v>182252.53441004921</v>
      </c>
      <c r="N175" s="352"/>
      <c r="O175" s="352"/>
    </row>
    <row r="176" spans="1:15" ht="12.9" customHeight="1" x14ac:dyDescent="0.2">
      <c r="A176" s="352"/>
      <c r="B176" s="329">
        <v>53</v>
      </c>
      <c r="C176" s="330" t="s">
        <v>279</v>
      </c>
      <c r="D176" s="408">
        <f t="shared" si="14"/>
        <v>0</v>
      </c>
      <c r="E176" s="395">
        <f t="shared" si="15"/>
        <v>32306.89290178856</v>
      </c>
      <c r="F176" s="580">
        <f t="shared" si="17"/>
        <v>32306.89290178856</v>
      </c>
      <c r="G176" s="713"/>
      <c r="H176" s="713"/>
      <c r="I176" s="586">
        <f>生産係数!D32</f>
        <v>6.5145300484837951E-2</v>
      </c>
      <c r="J176" s="313" t="s">
        <v>25</v>
      </c>
      <c r="K176" s="595">
        <f t="shared" si="16"/>
        <v>2222813.2939387923</v>
      </c>
      <c r="L176" s="596" t="s">
        <v>26</v>
      </c>
      <c r="M176" s="395">
        <f t="shared" si="18"/>
        <v>144805.83995533505</v>
      </c>
      <c r="N176" s="426"/>
      <c r="O176" s="352"/>
    </row>
    <row r="177" spans="1:15" ht="12.9" customHeight="1" x14ac:dyDescent="0.2">
      <c r="A177" s="352"/>
      <c r="B177" s="329">
        <v>55</v>
      </c>
      <c r="C177" s="330" t="s">
        <v>280</v>
      </c>
      <c r="D177" s="408">
        <f t="shared" si="14"/>
        <v>0</v>
      </c>
      <c r="E177" s="395">
        <f t="shared" si="15"/>
        <v>767.87313691557222</v>
      </c>
      <c r="F177" s="580">
        <f t="shared" si="17"/>
        <v>767.87313691557222</v>
      </c>
      <c r="G177" s="713"/>
      <c r="H177" s="713"/>
      <c r="I177" s="586">
        <f>生産係数!D33</f>
        <v>0.19813054910532243</v>
      </c>
      <c r="J177" s="313" t="s">
        <v>25</v>
      </c>
      <c r="K177" s="595">
        <f t="shared" si="16"/>
        <v>2222813.2939387923</v>
      </c>
      <c r="L177" s="596" t="s">
        <v>26</v>
      </c>
      <c r="M177" s="395">
        <f t="shared" si="18"/>
        <v>440407.21848670341</v>
      </c>
      <c r="N177" s="426"/>
      <c r="O177" s="352"/>
    </row>
    <row r="178" spans="1:15" ht="12.9" customHeight="1" x14ac:dyDescent="0.2">
      <c r="A178" s="352"/>
      <c r="B178" s="329">
        <v>57</v>
      </c>
      <c r="C178" s="330" t="s">
        <v>281</v>
      </c>
      <c r="D178" s="408">
        <f t="shared" si="14"/>
        <v>0</v>
      </c>
      <c r="E178" s="395">
        <f t="shared" si="15"/>
        <v>106910.52574562465</v>
      </c>
      <c r="F178" s="580">
        <f t="shared" si="17"/>
        <v>106910.52574562465</v>
      </c>
      <c r="G178" s="713"/>
      <c r="H178" s="713"/>
      <c r="I178" s="586">
        <f>生産係数!D34</f>
        <v>4.6269399283734518E-2</v>
      </c>
      <c r="J178" s="313" t="s">
        <v>25</v>
      </c>
      <c r="K178" s="595">
        <f t="shared" si="16"/>
        <v>2222813.2939387923</v>
      </c>
      <c r="L178" s="596" t="s">
        <v>26</v>
      </c>
      <c r="M178" s="395">
        <f t="shared" si="18"/>
        <v>102848.23583044713</v>
      </c>
      <c r="N178" s="426"/>
      <c r="O178" s="352"/>
    </row>
    <row r="179" spans="1:15" ht="12.9" customHeight="1" x14ac:dyDescent="0.2">
      <c r="A179" s="352"/>
      <c r="B179" s="329">
        <v>59</v>
      </c>
      <c r="C179" s="330" t="s">
        <v>282</v>
      </c>
      <c r="D179" s="408">
        <f t="shared" si="14"/>
        <v>0</v>
      </c>
      <c r="E179" s="395">
        <f t="shared" si="15"/>
        <v>14633.789096290271</v>
      </c>
      <c r="F179" s="580">
        <f t="shared" si="17"/>
        <v>14633.789096290271</v>
      </c>
      <c r="G179" s="713"/>
      <c r="H179" s="713"/>
      <c r="I179" s="586">
        <f>生産係数!D35</f>
        <v>6.0420439528654335E-2</v>
      </c>
      <c r="J179" s="313" t="s">
        <v>25</v>
      </c>
      <c r="K179" s="595">
        <f t="shared" si="16"/>
        <v>2222813.2939387923</v>
      </c>
      <c r="L179" s="596" t="s">
        <v>26</v>
      </c>
      <c r="M179" s="395">
        <f t="shared" si="18"/>
        <v>134303.35620991775</v>
      </c>
      <c r="N179" s="426"/>
      <c r="O179" s="352"/>
    </row>
    <row r="180" spans="1:15" ht="12.9" customHeight="1" x14ac:dyDescent="0.2">
      <c r="A180" s="352"/>
      <c r="B180" s="329">
        <v>61</v>
      </c>
      <c r="C180" s="330" t="s">
        <v>283</v>
      </c>
      <c r="D180" s="408">
        <f t="shared" si="14"/>
        <v>0</v>
      </c>
      <c r="E180" s="395">
        <f t="shared" si="15"/>
        <v>587.1103314481071</v>
      </c>
      <c r="F180" s="580">
        <f t="shared" si="17"/>
        <v>587.1103314481071</v>
      </c>
      <c r="G180" s="713"/>
      <c r="H180" s="713"/>
      <c r="I180" s="586">
        <f>生産係数!D36</f>
        <v>6.6081519466827422E-3</v>
      </c>
      <c r="J180" s="313" t="s">
        <v>25</v>
      </c>
      <c r="K180" s="595">
        <f t="shared" si="16"/>
        <v>2222813.2939387923</v>
      </c>
      <c r="L180" s="596" t="s">
        <v>26</v>
      </c>
      <c r="M180" s="395">
        <f t="shared" si="18"/>
        <v>14688.687995453909</v>
      </c>
      <c r="N180" s="426"/>
      <c r="O180" s="352"/>
    </row>
    <row r="181" spans="1:15" ht="12.9" customHeight="1" x14ac:dyDescent="0.2">
      <c r="A181" s="352"/>
      <c r="B181" s="329">
        <v>63</v>
      </c>
      <c r="C181" s="330" t="s">
        <v>284</v>
      </c>
      <c r="D181" s="408">
        <f t="shared" si="14"/>
        <v>0</v>
      </c>
      <c r="E181" s="395">
        <f t="shared" si="15"/>
        <v>1294.021107713744</v>
      </c>
      <c r="F181" s="580">
        <f t="shared" si="17"/>
        <v>1294.021107713744</v>
      </c>
      <c r="G181" s="713"/>
      <c r="H181" s="713"/>
      <c r="I181" s="586">
        <f>生産係数!D37</f>
        <v>1.6692696013537664E-2</v>
      </c>
      <c r="J181" s="313" t="s">
        <v>25</v>
      </c>
      <c r="K181" s="595">
        <f t="shared" si="16"/>
        <v>2222813.2939387923</v>
      </c>
      <c r="L181" s="596" t="s">
        <v>26</v>
      </c>
      <c r="M181" s="395">
        <f t="shared" si="18"/>
        <v>37104.746610570604</v>
      </c>
      <c r="N181" s="426"/>
      <c r="O181" s="352"/>
    </row>
    <row r="182" spans="1:15" ht="12.9" customHeight="1" x14ac:dyDescent="0.2">
      <c r="A182" s="352"/>
      <c r="B182" s="329">
        <v>64</v>
      </c>
      <c r="C182" s="330" t="s">
        <v>285</v>
      </c>
      <c r="D182" s="408">
        <f t="shared" si="14"/>
        <v>0</v>
      </c>
      <c r="E182" s="395">
        <f t="shared" si="15"/>
        <v>227.03555384385328</v>
      </c>
      <c r="F182" s="580">
        <f t="shared" si="17"/>
        <v>227.03555384385328</v>
      </c>
      <c r="G182" s="713"/>
      <c r="H182" s="713"/>
      <c r="I182" s="586">
        <f>生産係数!D38</f>
        <v>7.3591708966222205E-2</v>
      </c>
      <c r="J182" s="313" t="s">
        <v>25</v>
      </c>
      <c r="K182" s="595">
        <f t="shared" si="16"/>
        <v>2222813.2939387923</v>
      </c>
      <c r="L182" s="596" t="s">
        <v>26</v>
      </c>
      <c r="M182" s="395">
        <f t="shared" si="18"/>
        <v>163580.62901379334</v>
      </c>
      <c r="N182" s="426"/>
      <c r="O182" s="352"/>
    </row>
    <row r="183" spans="1:15" ht="12.9" customHeight="1" x14ac:dyDescent="0.2">
      <c r="A183" s="352"/>
      <c r="B183" s="329">
        <v>65</v>
      </c>
      <c r="C183" s="330" t="s">
        <v>364</v>
      </c>
      <c r="D183" s="408">
        <f t="shared" si="14"/>
        <v>0</v>
      </c>
      <c r="E183" s="408">
        <f t="shared" si="15"/>
        <v>8325.3956852076681</v>
      </c>
      <c r="F183" s="408">
        <f>D183+E183</f>
        <v>8325.3956852076681</v>
      </c>
      <c r="G183" s="713"/>
      <c r="H183" s="713"/>
      <c r="I183" s="586">
        <f>生産係数!D39</f>
        <v>2.4204622436438259E-2</v>
      </c>
      <c r="J183" s="313" t="s">
        <v>25</v>
      </c>
      <c r="K183" s="595">
        <f t="shared" si="16"/>
        <v>2222813.2939387923</v>
      </c>
      <c r="L183" s="596" t="s">
        <v>26</v>
      </c>
      <c r="M183" s="395">
        <f>I183*K183</f>
        <v>53802.356526484124</v>
      </c>
      <c r="N183" s="426"/>
      <c r="O183" s="352"/>
    </row>
    <row r="184" spans="1:15" ht="12.9" customHeight="1" x14ac:dyDescent="0.2">
      <c r="A184" s="352"/>
      <c r="B184" s="329">
        <v>66</v>
      </c>
      <c r="C184" s="330" t="s">
        <v>286</v>
      </c>
      <c r="D184" s="408">
        <f t="shared" ref="D184:D186" si="19">J45</f>
        <v>0</v>
      </c>
      <c r="E184" s="408">
        <f t="shared" ref="E184:E186" si="20">J138</f>
        <v>208544.60683659933</v>
      </c>
      <c r="F184" s="408">
        <f t="shared" ref="F184:F186" si="21">D184+E184</f>
        <v>208544.60683659933</v>
      </c>
      <c r="G184" s="713"/>
      <c r="H184" s="713"/>
      <c r="I184" s="586">
        <f>生産係数!D40</f>
        <v>3.5520296038687171E-2</v>
      </c>
      <c r="J184" s="313" t="s">
        <v>25</v>
      </c>
      <c r="K184" s="595">
        <f t="shared" ref="K184:K186" si="22">$H$188</f>
        <v>2222813.2939387923</v>
      </c>
      <c r="L184" s="596" t="s">
        <v>26</v>
      </c>
      <c r="M184" s="395">
        <f t="shared" ref="M184:M186" si="23">I184*K184</f>
        <v>78954.986239435268</v>
      </c>
      <c r="N184" s="426"/>
      <c r="O184" s="352"/>
    </row>
    <row r="185" spans="1:15" ht="12.9" customHeight="1" x14ac:dyDescent="0.2">
      <c r="A185" s="352"/>
      <c r="B185" s="329">
        <v>67</v>
      </c>
      <c r="C185" s="330" t="s">
        <v>287</v>
      </c>
      <c r="D185" s="408">
        <f t="shared" si="19"/>
        <v>0</v>
      </c>
      <c r="E185" s="408">
        <f t="shared" si="20"/>
        <v>592.49855902341585</v>
      </c>
      <c r="F185" s="408">
        <f t="shared" si="21"/>
        <v>592.49855902341585</v>
      </c>
      <c r="G185" s="713"/>
      <c r="H185" s="713"/>
      <c r="I185" s="586">
        <f>生産係数!D41</f>
        <v>7.2060941363390307E-2</v>
      </c>
      <c r="J185" s="313" t="s">
        <v>25</v>
      </c>
      <c r="K185" s="595">
        <f t="shared" si="22"/>
        <v>2222813.2939387923</v>
      </c>
      <c r="L185" s="596" t="s">
        <v>26</v>
      </c>
      <c r="M185" s="395">
        <f t="shared" si="23"/>
        <v>160178.01843628776</v>
      </c>
      <c r="N185" s="426"/>
      <c r="O185" s="352"/>
    </row>
    <row r="186" spans="1:15" ht="12.9" customHeight="1" x14ac:dyDescent="0.2">
      <c r="A186" s="352"/>
      <c r="B186" s="329">
        <v>68</v>
      </c>
      <c r="C186" s="330" t="s">
        <v>288</v>
      </c>
      <c r="D186" s="408">
        <f t="shared" si="19"/>
        <v>0</v>
      </c>
      <c r="E186" s="408">
        <f t="shared" si="20"/>
        <v>0</v>
      </c>
      <c r="F186" s="408">
        <f t="shared" si="21"/>
        <v>0</v>
      </c>
      <c r="G186" s="713"/>
      <c r="H186" s="713"/>
      <c r="I186" s="586">
        <f>生産係数!D42</f>
        <v>1.2894584683944518E-3</v>
      </c>
      <c r="J186" s="313" t="s">
        <v>25</v>
      </c>
      <c r="K186" s="595">
        <f t="shared" si="22"/>
        <v>2222813.2939387923</v>
      </c>
      <c r="L186" s="596" t="s">
        <v>26</v>
      </c>
      <c r="M186" s="395">
        <f t="shared" si="23"/>
        <v>2866.2254255291414</v>
      </c>
      <c r="N186" s="426"/>
      <c r="O186" s="352"/>
    </row>
    <row r="187" spans="1:15" ht="12.9" customHeight="1" x14ac:dyDescent="0.2">
      <c r="A187" s="352"/>
      <c r="B187" s="329">
        <v>69</v>
      </c>
      <c r="C187" s="330" t="s">
        <v>289</v>
      </c>
      <c r="D187" s="411">
        <f>J48</f>
        <v>0</v>
      </c>
      <c r="E187" s="587">
        <f>J141</f>
        <v>232.8543399682344</v>
      </c>
      <c r="F187" s="597">
        <f>D187+E187</f>
        <v>232.8543399682344</v>
      </c>
      <c r="G187" s="714"/>
      <c r="H187" s="714"/>
      <c r="I187" s="586">
        <f>生産係数!D43</f>
        <v>1.0092209549241962E-4</v>
      </c>
      <c r="J187" s="313" t="s">
        <v>25</v>
      </c>
      <c r="K187" s="595">
        <f>$H$188</f>
        <v>2222813.2939387923</v>
      </c>
      <c r="L187" s="596" t="s">
        <v>26</v>
      </c>
      <c r="M187" s="587">
        <f>I187*K187</f>
        <v>224.33097551271058</v>
      </c>
      <c r="N187" s="426"/>
      <c r="O187" s="352"/>
    </row>
    <row r="188" spans="1:15" ht="15" customHeight="1" x14ac:dyDescent="0.2">
      <c r="A188" s="352"/>
      <c r="B188" s="699" t="s">
        <v>242</v>
      </c>
      <c r="C188" s="700"/>
      <c r="D188" s="587">
        <f>SUM(D149:D187)</f>
        <v>2639736.0239153649</v>
      </c>
      <c r="E188" s="587">
        <f>SUM(E149:E187)</f>
        <v>623046.06386881194</v>
      </c>
      <c r="F188" s="587">
        <f t="shared" si="17"/>
        <v>3262782.0877841767</v>
      </c>
      <c r="G188" s="598">
        <f>入力!L42</f>
        <v>0.68126317790605229</v>
      </c>
      <c r="H188" s="599">
        <f>F188*G188</f>
        <v>2222813.2939387923</v>
      </c>
      <c r="I188" s="600"/>
      <c r="J188" s="601" t="s">
        <v>190</v>
      </c>
      <c r="K188" s="602"/>
      <c r="L188" s="603"/>
      <c r="M188" s="597">
        <f>SUM(M149:M187)</f>
        <v>1694261.2800844444</v>
      </c>
      <c r="N188" s="352"/>
      <c r="O188" s="352"/>
    </row>
    <row r="189" spans="1:15" ht="15" customHeight="1" x14ac:dyDescent="0.2">
      <c r="A189" s="352"/>
      <c r="B189" s="352"/>
      <c r="C189" s="352"/>
      <c r="D189" s="352"/>
      <c r="E189" s="352"/>
      <c r="F189" s="439"/>
      <c r="G189" s="440" t="str">
        <f>"※　"&amp;入力!K58&amp;" － 〔"&amp;入力!K42&amp;"〕"</f>
        <v>※　松江市の平均消費性向　（総務省「家計調査」） － 〔平成２７年平均〕</v>
      </c>
      <c r="H189" s="352"/>
      <c r="I189" s="352"/>
      <c r="J189" s="352"/>
      <c r="K189" s="352"/>
      <c r="L189" s="352"/>
      <c r="M189" s="413" t="s">
        <v>209</v>
      </c>
      <c r="N189" s="352"/>
      <c r="O189" s="352"/>
    </row>
    <row r="190" spans="1:15" ht="12.9" customHeight="1" x14ac:dyDescent="0.2">
      <c r="A190" s="352"/>
      <c r="B190" s="352"/>
      <c r="C190" s="352"/>
      <c r="D190" s="352"/>
      <c r="E190" s="352"/>
      <c r="F190" s="439"/>
      <c r="G190" s="380"/>
      <c r="H190" s="352"/>
      <c r="I190" s="352"/>
      <c r="J190" s="352"/>
      <c r="K190" s="352"/>
      <c r="L190" s="352"/>
      <c r="M190" s="352"/>
      <c r="N190" s="352"/>
      <c r="O190" s="352"/>
    </row>
    <row r="191" spans="1:15" ht="24.9" customHeight="1" x14ac:dyDescent="0.15">
      <c r="A191" s="352"/>
      <c r="B191" s="378" t="s">
        <v>383</v>
      </c>
      <c r="C191" s="355"/>
      <c r="D191" s="355"/>
      <c r="E191" s="355"/>
      <c r="F191" s="355"/>
      <c r="G191" s="355"/>
      <c r="H191" s="415" t="s">
        <v>222</v>
      </c>
      <c r="I191" s="352"/>
      <c r="J191" s="352"/>
      <c r="K191" s="352"/>
      <c r="L191" s="352"/>
      <c r="M191" s="352"/>
      <c r="N191" s="352"/>
      <c r="O191" s="352"/>
    </row>
    <row r="192" spans="1:15" ht="15" customHeight="1" x14ac:dyDescent="0.2">
      <c r="A192" s="352"/>
      <c r="B192" s="701" t="s">
        <v>223</v>
      </c>
      <c r="C192" s="702"/>
      <c r="D192" s="707" t="s">
        <v>340</v>
      </c>
      <c r="E192" s="441"/>
      <c r="F192" s="441"/>
      <c r="G192" s="441"/>
      <c r="H192" s="442"/>
      <c r="I192" s="352"/>
      <c r="J192" s="352"/>
      <c r="K192" s="352"/>
      <c r="L192" s="352"/>
      <c r="M192" s="352"/>
      <c r="N192" s="352"/>
      <c r="O192" s="352"/>
    </row>
    <row r="193" spans="1:15" ht="15" customHeight="1" x14ac:dyDescent="0.15">
      <c r="A193" s="352"/>
      <c r="B193" s="703"/>
      <c r="C193" s="704"/>
      <c r="D193" s="703"/>
      <c r="E193" s="721" t="s">
        <v>224</v>
      </c>
      <c r="F193" s="443" t="s">
        <v>9</v>
      </c>
      <c r="G193" s="721" t="s">
        <v>225</v>
      </c>
      <c r="H193" s="444" t="s">
        <v>10</v>
      </c>
      <c r="I193" s="352"/>
      <c r="J193" s="352"/>
      <c r="K193" s="352"/>
      <c r="L193" s="352"/>
      <c r="M193" s="352"/>
      <c r="N193" s="352"/>
      <c r="O193" s="352"/>
    </row>
    <row r="194" spans="1:15" ht="15" customHeight="1" x14ac:dyDescent="0.2">
      <c r="A194" s="352"/>
      <c r="B194" s="703"/>
      <c r="C194" s="704"/>
      <c r="D194" s="703"/>
      <c r="E194" s="722"/>
      <c r="F194" s="445" t="s">
        <v>11</v>
      </c>
      <c r="G194" s="722"/>
      <c r="H194" s="446" t="s">
        <v>11</v>
      </c>
      <c r="I194" s="352"/>
      <c r="J194" s="352"/>
      <c r="K194" s="352"/>
      <c r="L194" s="352"/>
      <c r="M194" s="352"/>
      <c r="N194" s="352"/>
      <c r="O194" s="352"/>
    </row>
    <row r="195" spans="1:15" ht="15" customHeight="1" x14ac:dyDescent="0.2">
      <c r="A195" s="352"/>
      <c r="B195" s="705"/>
      <c r="C195" s="706"/>
      <c r="D195" s="447" t="s">
        <v>226</v>
      </c>
      <c r="E195" s="404" t="s">
        <v>227</v>
      </c>
      <c r="F195" s="435" t="s">
        <v>51</v>
      </c>
      <c r="G195" s="404" t="s">
        <v>27</v>
      </c>
      <c r="H195" s="438" t="s">
        <v>248</v>
      </c>
      <c r="I195" s="352"/>
      <c r="J195" s="352"/>
      <c r="K195" s="352"/>
      <c r="L195" s="352"/>
      <c r="M195" s="352"/>
      <c r="N195" s="352"/>
      <c r="O195" s="352"/>
    </row>
    <row r="196" spans="1:15" ht="12.9" customHeight="1" x14ac:dyDescent="0.2">
      <c r="A196" s="352"/>
      <c r="B196" s="329" t="s">
        <v>256</v>
      </c>
      <c r="C196" s="448" t="s">
        <v>257</v>
      </c>
      <c r="D196" s="405">
        <f t="shared" ref="D196:D230" si="24">M149</f>
        <v>24518.952316170431</v>
      </c>
      <c r="E196" s="604">
        <f>投入!AR5</f>
        <v>0.43609594608331398</v>
      </c>
      <c r="F196" s="605">
        <f>D196*E196</f>
        <v>10692.615707292007</v>
      </c>
      <c r="G196" s="604">
        <f>投入!AS5</f>
        <v>0.16197150718005351</v>
      </c>
      <c r="H196" s="584">
        <f>D196*G196</f>
        <v>3971.3716611259888</v>
      </c>
      <c r="I196" s="352"/>
      <c r="J196" s="352"/>
      <c r="K196" s="352"/>
      <c r="L196" s="352"/>
      <c r="M196" s="352"/>
      <c r="N196" s="352"/>
      <c r="O196" s="352"/>
    </row>
    <row r="197" spans="1:15" ht="12.9" customHeight="1" x14ac:dyDescent="0.2">
      <c r="A197" s="352"/>
      <c r="B197" s="329" t="s">
        <v>258</v>
      </c>
      <c r="C197" s="448" t="s">
        <v>259</v>
      </c>
      <c r="D197" s="408">
        <f t="shared" si="24"/>
        <v>1703.412137081493</v>
      </c>
      <c r="E197" s="606">
        <f>投入!AR6</f>
        <v>0.74619498704267107</v>
      </c>
      <c r="F197" s="595">
        <f t="shared" ref="F197:F229" si="25">D197*E197</f>
        <v>1271.0775975578533</v>
      </c>
      <c r="G197" s="606">
        <f>投入!AS6</f>
        <v>0.18168085481243768</v>
      </c>
      <c r="H197" s="580">
        <f t="shared" ref="H197:H229" si="26">D197*G197</f>
        <v>309.4773731628469</v>
      </c>
      <c r="I197" s="352"/>
      <c r="J197" s="352"/>
      <c r="K197" s="352"/>
      <c r="L197" s="352"/>
      <c r="M197" s="352"/>
      <c r="N197" s="352"/>
      <c r="O197" s="352"/>
    </row>
    <row r="198" spans="1:15" ht="12.9" customHeight="1" x14ac:dyDescent="0.2">
      <c r="A198" s="352"/>
      <c r="B198" s="329" t="s">
        <v>260</v>
      </c>
      <c r="C198" s="448" t="s">
        <v>261</v>
      </c>
      <c r="D198" s="408">
        <f t="shared" si="24"/>
        <v>3308.9032501394654</v>
      </c>
      <c r="E198" s="606">
        <f>投入!AR7</f>
        <v>0.65710994069636752</v>
      </c>
      <c r="F198" s="595">
        <f t="shared" si="25"/>
        <v>2174.3132184691617</v>
      </c>
      <c r="G198" s="606">
        <f>投入!AS7</f>
        <v>0.38124947072350762</v>
      </c>
      <c r="H198" s="580">
        <f t="shared" si="26"/>
        <v>1261.5176127909654</v>
      </c>
      <c r="I198" s="352"/>
      <c r="J198" s="352"/>
      <c r="K198" s="352"/>
      <c r="L198" s="352"/>
      <c r="M198" s="352"/>
      <c r="N198" s="352"/>
      <c r="O198" s="352"/>
    </row>
    <row r="199" spans="1:15" ht="12.9" customHeight="1" x14ac:dyDescent="0.2">
      <c r="A199" s="352"/>
      <c r="B199" s="329" t="s">
        <v>264</v>
      </c>
      <c r="C199" s="448" t="s">
        <v>262</v>
      </c>
      <c r="D199" s="408">
        <f t="shared" si="24"/>
        <v>1205.0129263272595</v>
      </c>
      <c r="E199" s="606">
        <f>投入!AR8</f>
        <v>0.529706142692277</v>
      </c>
      <c r="F199" s="595">
        <f t="shared" si="25"/>
        <v>638.30274909914556</v>
      </c>
      <c r="G199" s="606">
        <f>投入!AS8</f>
        <v>0.24192732438396758</v>
      </c>
      <c r="H199" s="580">
        <f t="shared" si="26"/>
        <v>291.52555311444894</v>
      </c>
      <c r="I199" s="352"/>
      <c r="J199" s="352"/>
      <c r="K199" s="352"/>
      <c r="L199" s="352"/>
      <c r="M199" s="352"/>
      <c r="N199" s="352"/>
      <c r="O199" s="352"/>
    </row>
    <row r="200" spans="1:15" ht="12.9" customHeight="1" x14ac:dyDescent="0.2">
      <c r="A200" s="352"/>
      <c r="B200" s="329">
        <v>11</v>
      </c>
      <c r="C200" s="448" t="s">
        <v>263</v>
      </c>
      <c r="D200" s="408">
        <f t="shared" si="24"/>
        <v>32167.451577020041</v>
      </c>
      <c r="E200" s="606">
        <f>投入!AR9</f>
        <v>0.34356323687099677</v>
      </c>
      <c r="F200" s="595">
        <f t="shared" si="25"/>
        <v>11051.553785692055</v>
      </c>
      <c r="G200" s="606">
        <f>投入!AS9</f>
        <v>0.14490583380747815</v>
      </c>
      <c r="H200" s="580">
        <f t="shared" si="26"/>
        <v>4661.2513922297667</v>
      </c>
      <c r="I200" s="352"/>
      <c r="J200" s="352"/>
      <c r="K200" s="352"/>
      <c r="L200" s="352"/>
      <c r="M200" s="352"/>
      <c r="N200" s="352"/>
      <c r="O200" s="352"/>
    </row>
    <row r="201" spans="1:15" ht="12.9" customHeight="1" x14ac:dyDescent="0.2">
      <c r="A201" s="352"/>
      <c r="B201" s="329">
        <v>15</v>
      </c>
      <c r="C201" s="448" t="s">
        <v>265</v>
      </c>
      <c r="D201" s="408">
        <f t="shared" si="24"/>
        <v>1234.0613240654786</v>
      </c>
      <c r="E201" s="606">
        <f>投入!AR10</f>
        <v>0.40711325302014784</v>
      </c>
      <c r="F201" s="595">
        <f t="shared" si="25"/>
        <v>502.40272006664787</v>
      </c>
      <c r="G201" s="606">
        <f>投入!AS10</f>
        <v>0.25800887037242864</v>
      </c>
      <c r="H201" s="580">
        <f t="shared" si="26"/>
        <v>318.39876819243773</v>
      </c>
      <c r="I201" s="352"/>
      <c r="J201" s="352"/>
      <c r="K201" s="352"/>
      <c r="L201" s="352"/>
      <c r="M201" s="352"/>
      <c r="N201" s="352"/>
      <c r="O201" s="352"/>
    </row>
    <row r="202" spans="1:15" ht="12.9" customHeight="1" x14ac:dyDescent="0.2">
      <c r="A202" s="352"/>
      <c r="B202" s="329">
        <v>16</v>
      </c>
      <c r="C202" s="448" t="s">
        <v>266</v>
      </c>
      <c r="D202" s="408">
        <f t="shared" si="24"/>
        <v>1970.902692782224</v>
      </c>
      <c r="E202" s="606">
        <f>投入!AR11</f>
        <v>0.38712962375527743</v>
      </c>
      <c r="F202" s="595">
        <f t="shared" si="25"/>
        <v>762.99481791504547</v>
      </c>
      <c r="G202" s="606">
        <f>投入!AS11</f>
        <v>0.1177229038988135</v>
      </c>
      <c r="H202" s="580">
        <f t="shared" si="26"/>
        <v>232.02038829631451</v>
      </c>
      <c r="I202" s="352"/>
      <c r="J202" s="352"/>
      <c r="K202" s="352"/>
      <c r="L202" s="352"/>
      <c r="M202" s="352"/>
      <c r="N202" s="352"/>
      <c r="O202" s="352"/>
    </row>
    <row r="203" spans="1:15" ht="12.9" customHeight="1" x14ac:dyDescent="0.2">
      <c r="A203" s="352"/>
      <c r="B203" s="329">
        <v>20</v>
      </c>
      <c r="C203" s="448" t="s">
        <v>267</v>
      </c>
      <c r="D203" s="408">
        <f t="shared" si="24"/>
        <v>1552.8402561555715</v>
      </c>
      <c r="E203" s="606">
        <f>投入!AR12</f>
        <v>0.42040273668849493</v>
      </c>
      <c r="F203" s="595">
        <f t="shared" si="25"/>
        <v>652.81829332786572</v>
      </c>
      <c r="G203" s="606">
        <f>投入!AS12</f>
        <v>0.10073994513941738</v>
      </c>
      <c r="H203" s="580">
        <f t="shared" si="26"/>
        <v>156.43304221539111</v>
      </c>
      <c r="I203" s="352"/>
      <c r="J203" s="352"/>
      <c r="K203" s="352"/>
      <c r="L203" s="352"/>
      <c r="M203" s="352"/>
      <c r="N203" s="352"/>
      <c r="O203" s="352"/>
    </row>
    <row r="204" spans="1:15" ht="12.9" customHeight="1" x14ac:dyDescent="0.2">
      <c r="A204" s="352"/>
      <c r="B204" s="329">
        <v>21</v>
      </c>
      <c r="C204" s="448" t="s">
        <v>268</v>
      </c>
      <c r="D204" s="408">
        <f t="shared" si="24"/>
        <v>3009.9364278192584</v>
      </c>
      <c r="E204" s="606">
        <f>投入!AR13</f>
        <v>0.3810779608837378</v>
      </c>
      <c r="F204" s="595">
        <f t="shared" si="25"/>
        <v>1147.0204363030448</v>
      </c>
      <c r="G204" s="606">
        <f>投入!AS13</f>
        <v>7.0564899492937344E-2</v>
      </c>
      <c r="H204" s="580">
        <f t="shared" si="26"/>
        <v>212.39586150919683</v>
      </c>
      <c r="I204" s="352"/>
      <c r="J204" s="352"/>
      <c r="K204" s="352"/>
      <c r="L204" s="352"/>
      <c r="M204" s="352"/>
      <c r="N204" s="352"/>
      <c r="O204" s="352"/>
    </row>
    <row r="205" spans="1:15" ht="12.9" customHeight="1" x14ac:dyDescent="0.2">
      <c r="A205" s="352"/>
      <c r="B205" s="329">
        <v>22</v>
      </c>
      <c r="C205" s="448" t="s">
        <v>356</v>
      </c>
      <c r="D205" s="408">
        <f t="shared" si="24"/>
        <v>1391.7760486776149</v>
      </c>
      <c r="E205" s="606">
        <f>投入!AR14</f>
        <v>0.38781548280640815</v>
      </c>
      <c r="F205" s="595">
        <f t="shared" si="25"/>
        <v>539.75230027630425</v>
      </c>
      <c r="G205" s="606">
        <f>投入!AS14</f>
        <v>0.18164302621114772</v>
      </c>
      <c r="H205" s="580">
        <f t="shared" si="26"/>
        <v>252.80641328999562</v>
      </c>
      <c r="I205" s="352"/>
      <c r="J205" s="352"/>
      <c r="K205" s="352"/>
      <c r="L205" s="352"/>
      <c r="M205" s="352"/>
      <c r="N205" s="352"/>
      <c r="O205" s="352"/>
    </row>
    <row r="206" spans="1:15" ht="12.9" customHeight="1" x14ac:dyDescent="0.2">
      <c r="A206" s="352"/>
      <c r="B206" s="329">
        <v>25</v>
      </c>
      <c r="C206" s="448" t="s">
        <v>269</v>
      </c>
      <c r="D206" s="408">
        <f t="shared" si="24"/>
        <v>1282.5004358574388</v>
      </c>
      <c r="E206" s="606">
        <f>投入!AR15</f>
        <v>0.54815939117645329</v>
      </c>
      <c r="F206" s="595">
        <f t="shared" si="25"/>
        <v>703.0146581031496</v>
      </c>
      <c r="G206" s="606">
        <f>投入!AS15</f>
        <v>0.1989645562779126</v>
      </c>
      <c r="H206" s="580">
        <f t="shared" si="26"/>
        <v>255.17213014660481</v>
      </c>
      <c r="I206" s="352"/>
      <c r="J206" s="352"/>
      <c r="K206" s="352"/>
      <c r="L206" s="352"/>
      <c r="M206" s="352"/>
      <c r="N206" s="352"/>
      <c r="O206" s="352"/>
    </row>
    <row r="207" spans="1:15" ht="12.9" customHeight="1" x14ac:dyDescent="0.2">
      <c r="A207" s="352"/>
      <c r="B207" s="329">
        <v>26</v>
      </c>
      <c r="C207" s="448" t="s">
        <v>270</v>
      </c>
      <c r="D207" s="408">
        <f t="shared" si="24"/>
        <v>329.98196413253794</v>
      </c>
      <c r="E207" s="606">
        <f>投入!AR16</f>
        <v>0.32508893692565644</v>
      </c>
      <c r="F207" s="595">
        <f t="shared" si="25"/>
        <v>107.27348592448685</v>
      </c>
      <c r="G207" s="606">
        <f>投入!AS16</f>
        <v>8.2863346277022451E-2</v>
      </c>
      <c r="H207" s="580">
        <f t="shared" si="26"/>
        <v>27.343409759086494</v>
      </c>
      <c r="I207" s="352"/>
      <c r="J207" s="352"/>
      <c r="K207" s="352"/>
      <c r="L207" s="352"/>
      <c r="M207" s="352"/>
      <c r="N207" s="352"/>
      <c r="O207" s="352"/>
    </row>
    <row r="208" spans="1:15" ht="12.9" customHeight="1" x14ac:dyDescent="0.2">
      <c r="A208" s="352"/>
      <c r="B208" s="329">
        <v>27</v>
      </c>
      <c r="C208" s="448" t="s">
        <v>271</v>
      </c>
      <c r="D208" s="408">
        <f t="shared" si="24"/>
        <v>557.89224061753532</v>
      </c>
      <c r="E208" s="606">
        <f>投入!AR17</f>
        <v>0.24908998007523697</v>
      </c>
      <c r="F208" s="595">
        <f t="shared" si="25"/>
        <v>138.96536709955117</v>
      </c>
      <c r="G208" s="606">
        <f>投入!AS17</f>
        <v>0.1788023825775398</v>
      </c>
      <c r="H208" s="580">
        <f t="shared" si="26"/>
        <v>99.752461843937439</v>
      </c>
      <c r="I208" s="352"/>
      <c r="J208" s="352"/>
      <c r="K208" s="352"/>
      <c r="L208" s="352"/>
      <c r="M208" s="352"/>
      <c r="N208" s="352"/>
      <c r="O208" s="352"/>
    </row>
    <row r="209" spans="1:15" ht="12.9" customHeight="1" x14ac:dyDescent="0.2">
      <c r="A209" s="352"/>
      <c r="B209" s="329">
        <v>28</v>
      </c>
      <c r="C209" s="448" t="s">
        <v>272</v>
      </c>
      <c r="D209" s="408">
        <f t="shared" si="24"/>
        <v>1013.3179365290495</v>
      </c>
      <c r="E209" s="606">
        <f>投入!AR18</f>
        <v>0.4957350523535406</v>
      </c>
      <c r="F209" s="595">
        <f t="shared" si="25"/>
        <v>502.33722031601008</v>
      </c>
      <c r="G209" s="606">
        <f>投入!AS18</f>
        <v>0.28456326059745707</v>
      </c>
      <c r="H209" s="580">
        <f t="shared" si="26"/>
        <v>288.35305604059334</v>
      </c>
      <c r="I209" s="352"/>
      <c r="J209" s="352"/>
      <c r="K209" s="352"/>
      <c r="L209" s="352"/>
      <c r="M209" s="352"/>
      <c r="N209" s="352"/>
      <c r="O209" s="352"/>
    </row>
    <row r="210" spans="1:15" ht="12.9" customHeight="1" x14ac:dyDescent="0.2">
      <c r="A210" s="352"/>
      <c r="B210" s="329">
        <v>29</v>
      </c>
      <c r="C210" s="448" t="s">
        <v>357</v>
      </c>
      <c r="D210" s="408">
        <f t="shared" si="24"/>
        <v>199.30626877776041</v>
      </c>
      <c r="E210" s="606">
        <f>投入!AR19</f>
        <v>0.46193413866381833</v>
      </c>
      <c r="F210" s="595">
        <f t="shared" si="25"/>
        <v>92.066369598154225</v>
      </c>
      <c r="G210" s="606">
        <f>投入!AS19</f>
        <v>0.1605670472460323</v>
      </c>
      <c r="H210" s="580">
        <f t="shared" si="26"/>
        <v>32.002019075269068</v>
      </c>
      <c r="I210" s="352"/>
      <c r="J210" s="352"/>
      <c r="K210" s="352"/>
      <c r="L210" s="352"/>
      <c r="M210" s="352"/>
      <c r="N210" s="352"/>
      <c r="O210" s="352"/>
    </row>
    <row r="211" spans="1:15" ht="12.9" customHeight="1" x14ac:dyDescent="0.2">
      <c r="A211" s="352"/>
      <c r="B211" s="329">
        <v>30</v>
      </c>
      <c r="C211" s="448" t="s">
        <v>358</v>
      </c>
      <c r="D211" s="408">
        <f t="shared" si="24"/>
        <v>263.55705117797328</v>
      </c>
      <c r="E211" s="606">
        <f>投入!AR20</f>
        <v>0.45133716564117754</v>
      </c>
      <c r="F211" s="595">
        <f t="shared" si="25"/>
        <v>118.95309246341323</v>
      </c>
      <c r="G211" s="606">
        <f>投入!AS20</f>
        <v>0.21316276851958796</v>
      </c>
      <c r="H211" s="580">
        <f t="shared" si="26"/>
        <v>56.180550691955517</v>
      </c>
      <c r="I211" s="352"/>
      <c r="J211" s="352"/>
      <c r="K211" s="352"/>
      <c r="L211" s="352"/>
      <c r="M211" s="352"/>
      <c r="N211" s="352"/>
      <c r="O211" s="352"/>
    </row>
    <row r="212" spans="1:15" ht="12.9" customHeight="1" x14ac:dyDescent="0.2">
      <c r="A212" s="352"/>
      <c r="B212" s="329">
        <v>31</v>
      </c>
      <c r="C212" s="448" t="s">
        <v>359</v>
      </c>
      <c r="D212" s="408">
        <f t="shared" si="24"/>
        <v>372.44602546832925</v>
      </c>
      <c r="E212" s="606">
        <f>投入!AR21</f>
        <v>0.39255948850990424</v>
      </c>
      <c r="F212" s="595">
        <f t="shared" si="25"/>
        <v>146.2072212553941</v>
      </c>
      <c r="G212" s="606">
        <f>投入!AS21</f>
        <v>0.2466368312293169</v>
      </c>
      <c r="H212" s="580">
        <f t="shared" si="26"/>
        <v>91.858907525462186</v>
      </c>
      <c r="I212" s="352"/>
      <c r="J212" s="352"/>
      <c r="K212" s="352"/>
      <c r="L212" s="352"/>
      <c r="M212" s="352"/>
      <c r="N212" s="352"/>
      <c r="O212" s="352"/>
    </row>
    <row r="213" spans="1:15" ht="12.9" customHeight="1" x14ac:dyDescent="0.2">
      <c r="A213" s="352"/>
      <c r="B213" s="329">
        <v>32</v>
      </c>
      <c r="C213" s="448" t="s">
        <v>273</v>
      </c>
      <c r="D213" s="408">
        <f t="shared" si="24"/>
        <v>260.15975913175151</v>
      </c>
      <c r="E213" s="606">
        <f>投入!AR22</f>
        <v>0.37829740155409136</v>
      </c>
      <c r="F213" s="595">
        <f t="shared" si="25"/>
        <v>98.417760868479888</v>
      </c>
      <c r="G213" s="606">
        <f>投入!AS22</f>
        <v>0.30074200688648722</v>
      </c>
      <c r="H213" s="580">
        <f t="shared" si="26"/>
        <v>78.240968072388071</v>
      </c>
      <c r="I213" s="352"/>
      <c r="J213" s="352"/>
      <c r="K213" s="352"/>
      <c r="L213" s="352"/>
      <c r="M213" s="352"/>
      <c r="N213" s="352"/>
      <c r="O213" s="352"/>
    </row>
    <row r="214" spans="1:15" ht="12.9" customHeight="1" x14ac:dyDescent="0.2">
      <c r="A214" s="352"/>
      <c r="B214" s="329">
        <v>33</v>
      </c>
      <c r="C214" s="448" t="s">
        <v>274</v>
      </c>
      <c r="D214" s="408">
        <f t="shared" si="24"/>
        <v>2162.8721689335075</v>
      </c>
      <c r="E214" s="606">
        <f>投入!AR23</f>
        <v>0.38157954997151322</v>
      </c>
      <c r="F214" s="595">
        <f t="shared" si="25"/>
        <v>825.30778886755854</v>
      </c>
      <c r="G214" s="606">
        <f>投入!AS23</f>
        <v>0.23176188009859752</v>
      </c>
      <c r="H214" s="580">
        <f t="shared" si="26"/>
        <v>501.27132028496112</v>
      </c>
      <c r="I214" s="352"/>
      <c r="J214" s="352"/>
      <c r="K214" s="352"/>
      <c r="L214" s="352"/>
      <c r="M214" s="352"/>
      <c r="N214" s="352"/>
      <c r="O214" s="352"/>
    </row>
    <row r="215" spans="1:15" ht="12.9" customHeight="1" x14ac:dyDescent="0.2">
      <c r="A215" s="352"/>
      <c r="B215" s="329">
        <v>34</v>
      </c>
      <c r="C215" s="448" t="s">
        <v>360</v>
      </c>
      <c r="D215" s="408">
        <f t="shared" si="24"/>
        <v>0</v>
      </c>
      <c r="E215" s="606">
        <f>投入!AR24</f>
        <v>0.23247157780339447</v>
      </c>
      <c r="F215" s="595">
        <f t="shared" si="25"/>
        <v>0</v>
      </c>
      <c r="G215" s="606">
        <f>投入!AS24</f>
        <v>3.7653434381751325E-2</v>
      </c>
      <c r="H215" s="580">
        <f t="shared" si="26"/>
        <v>0</v>
      </c>
      <c r="I215" s="352"/>
      <c r="J215" s="352"/>
      <c r="K215" s="352"/>
      <c r="L215" s="352"/>
      <c r="M215" s="352"/>
      <c r="N215" s="352"/>
      <c r="O215" s="352"/>
    </row>
    <row r="216" spans="1:15" ht="12.9" customHeight="1" x14ac:dyDescent="0.2">
      <c r="A216" s="352"/>
      <c r="B216" s="329">
        <v>35</v>
      </c>
      <c r="C216" s="448" t="s">
        <v>275</v>
      </c>
      <c r="D216" s="408">
        <f t="shared" si="24"/>
        <v>18799.0087051585</v>
      </c>
      <c r="E216" s="606">
        <f>投入!AR25</f>
        <v>0.28508799433321946</v>
      </c>
      <c r="F216" s="595">
        <f t="shared" si="25"/>
        <v>5359.3716872063696</v>
      </c>
      <c r="G216" s="606">
        <f>投入!AS25</f>
        <v>0.15890652258735746</v>
      </c>
      <c r="H216" s="580">
        <f t="shared" si="26"/>
        <v>2987.2851014261987</v>
      </c>
      <c r="I216" s="352"/>
      <c r="J216" s="352"/>
      <c r="K216" s="352"/>
      <c r="L216" s="352"/>
      <c r="M216" s="352"/>
      <c r="N216" s="352"/>
      <c r="O216" s="352"/>
    </row>
    <row r="217" spans="1:15" ht="12.9" customHeight="1" x14ac:dyDescent="0.2">
      <c r="A217" s="352"/>
      <c r="B217" s="329">
        <v>39</v>
      </c>
      <c r="C217" s="448" t="s">
        <v>361</v>
      </c>
      <c r="D217" s="408">
        <f t="shared" si="24"/>
        <v>6289.6980197929388</v>
      </c>
      <c r="E217" s="606">
        <f>投入!AR26</f>
        <v>0.50105904438230897</v>
      </c>
      <c r="F217" s="595">
        <f t="shared" si="25"/>
        <v>3151.510079250751</v>
      </c>
      <c r="G217" s="606">
        <f>投入!AS26</f>
        <v>0.27068246114125283</v>
      </c>
      <c r="H217" s="580">
        <f t="shared" si="26"/>
        <v>1702.510939832817</v>
      </c>
      <c r="I217" s="352"/>
      <c r="J217" s="352"/>
      <c r="K217" s="352"/>
      <c r="L217" s="352"/>
      <c r="M217" s="352"/>
      <c r="N217" s="352"/>
      <c r="O217" s="352"/>
    </row>
    <row r="218" spans="1:15" ht="12.9" customHeight="1" x14ac:dyDescent="0.2">
      <c r="A218" s="352"/>
      <c r="B218" s="329">
        <v>41</v>
      </c>
      <c r="C218" s="448" t="s">
        <v>276</v>
      </c>
      <c r="D218" s="408">
        <f t="shared" si="24"/>
        <v>6948.5967264123483</v>
      </c>
      <c r="E218" s="606">
        <f>投入!AR27</f>
        <v>0.53436356472084157</v>
      </c>
      <c r="F218" s="595">
        <f t="shared" si="25"/>
        <v>3713.0769165332727</v>
      </c>
      <c r="G218" s="606">
        <f>投入!AS27</f>
        <v>0.2639736023915365</v>
      </c>
      <c r="H218" s="580">
        <f t="shared" si="26"/>
        <v>1834.2461094371054</v>
      </c>
      <c r="I218" s="352"/>
      <c r="J218" s="352"/>
      <c r="K218" s="352"/>
      <c r="L218" s="352"/>
      <c r="M218" s="352"/>
      <c r="N218" s="352"/>
      <c r="O218" s="352"/>
    </row>
    <row r="219" spans="1:15" ht="12.9" customHeight="1" x14ac:dyDescent="0.2">
      <c r="A219" s="352"/>
      <c r="B219" s="329">
        <v>46</v>
      </c>
      <c r="C219" s="448" t="s">
        <v>277</v>
      </c>
      <c r="D219" s="408">
        <f t="shared" si="24"/>
        <v>40278.19905878701</v>
      </c>
      <c r="E219" s="606">
        <f>投入!AR28</f>
        <v>0.40479645065072478</v>
      </c>
      <c r="F219" s="595">
        <f t="shared" si="25"/>
        <v>16304.472017600345</v>
      </c>
      <c r="G219" s="606">
        <f>投入!AS28</f>
        <v>0.10648048484941813</v>
      </c>
      <c r="H219" s="580">
        <f t="shared" si="26"/>
        <v>4288.8421646410179</v>
      </c>
      <c r="I219" s="352"/>
      <c r="J219" s="352"/>
      <c r="K219" s="352"/>
      <c r="L219" s="352"/>
      <c r="M219" s="352"/>
      <c r="N219" s="352"/>
      <c r="O219" s="352"/>
    </row>
    <row r="220" spans="1:15" ht="12.9" customHeight="1" x14ac:dyDescent="0.2">
      <c r="A220" s="352"/>
      <c r="B220" s="329">
        <v>47</v>
      </c>
      <c r="C220" s="448" t="s">
        <v>362</v>
      </c>
      <c r="D220" s="408">
        <f t="shared" si="24"/>
        <v>18004.834782258069</v>
      </c>
      <c r="E220" s="606">
        <f>投入!AR29</f>
        <v>0.61069729484989677</v>
      </c>
      <c r="F220" s="595">
        <f t="shared" si="25"/>
        <v>10995.503895744332</v>
      </c>
      <c r="G220" s="606">
        <f>投入!AS29</f>
        <v>2.9264065287293476E-2</v>
      </c>
      <c r="H220" s="580">
        <f t="shared" si="26"/>
        <v>526.89466055493256</v>
      </c>
      <c r="I220" s="352"/>
      <c r="J220" s="352"/>
      <c r="K220" s="352"/>
      <c r="L220" s="352"/>
      <c r="M220" s="352"/>
      <c r="N220" s="352"/>
      <c r="O220" s="352"/>
    </row>
    <row r="221" spans="1:15" ht="12.9" customHeight="1" x14ac:dyDescent="0.2">
      <c r="A221" s="352"/>
      <c r="B221" s="329">
        <v>48</v>
      </c>
      <c r="C221" s="448" t="s">
        <v>363</v>
      </c>
      <c r="D221" s="408">
        <f t="shared" si="24"/>
        <v>9418.4938696517493</v>
      </c>
      <c r="E221" s="606">
        <f>投入!AR30</f>
        <v>0.72857595077478199</v>
      </c>
      <c r="F221" s="595">
        <f t="shared" si="25"/>
        <v>6862.0881259479784</v>
      </c>
      <c r="G221" s="606">
        <f>投入!AS30</f>
        <v>0.15954248454876907</v>
      </c>
      <c r="H221" s="580">
        <f t="shared" si="26"/>
        <v>1502.6499126715905</v>
      </c>
      <c r="I221" s="352"/>
      <c r="J221" s="352"/>
      <c r="K221" s="352"/>
      <c r="L221" s="352"/>
      <c r="M221" s="352"/>
      <c r="N221" s="352"/>
      <c r="O221" s="352"/>
    </row>
    <row r="222" spans="1:15" ht="12.9" customHeight="1" x14ac:dyDescent="0.2">
      <c r="A222" s="352"/>
      <c r="B222" s="329">
        <v>51</v>
      </c>
      <c r="C222" s="448" t="s">
        <v>278</v>
      </c>
      <c r="D222" s="408">
        <f t="shared" si="24"/>
        <v>182252.53441004921</v>
      </c>
      <c r="E222" s="606">
        <f>投入!AR31</f>
        <v>0.74784825096476315</v>
      </c>
      <c r="F222" s="595">
        <f t="shared" si="25"/>
        <v>136297.23909245062</v>
      </c>
      <c r="G222" s="606">
        <f>投入!AS31</f>
        <v>0.40146699040994654</v>
      </c>
      <c r="H222" s="580">
        <f t="shared" si="26"/>
        <v>73168.376484187684</v>
      </c>
      <c r="I222" s="352"/>
      <c r="J222" s="352"/>
      <c r="K222" s="352"/>
      <c r="L222" s="352"/>
      <c r="M222" s="352"/>
      <c r="N222" s="352"/>
      <c r="O222" s="352"/>
    </row>
    <row r="223" spans="1:15" ht="12.9" customHeight="1" x14ac:dyDescent="0.2">
      <c r="A223" s="352"/>
      <c r="B223" s="329">
        <v>53</v>
      </c>
      <c r="C223" s="448" t="s">
        <v>279</v>
      </c>
      <c r="D223" s="408">
        <f t="shared" si="24"/>
        <v>144805.83995533505</v>
      </c>
      <c r="E223" s="606">
        <f>投入!AR32</f>
        <v>0.74640467644699404</v>
      </c>
      <c r="F223" s="595">
        <f t="shared" si="25"/>
        <v>108083.75611949706</v>
      </c>
      <c r="G223" s="606">
        <f>投入!AS32</f>
        <v>0.29868581768703317</v>
      </c>
      <c r="H223" s="580">
        <f t="shared" si="26"/>
        <v>43251.450712916907</v>
      </c>
      <c r="I223" s="352"/>
      <c r="J223" s="352"/>
      <c r="K223" s="352"/>
      <c r="L223" s="352"/>
      <c r="M223" s="352"/>
      <c r="N223" s="352"/>
      <c r="O223" s="352"/>
    </row>
    <row r="224" spans="1:15" ht="12.9" customHeight="1" x14ac:dyDescent="0.2">
      <c r="A224" s="352"/>
      <c r="B224" s="329">
        <v>55</v>
      </c>
      <c r="C224" s="448" t="s">
        <v>280</v>
      </c>
      <c r="D224" s="408">
        <f t="shared" si="24"/>
        <v>440407.21848670341</v>
      </c>
      <c r="E224" s="606">
        <f>投入!AR33</f>
        <v>0.90832416895525325</v>
      </c>
      <c r="F224" s="595">
        <f t="shared" si="25"/>
        <v>400032.52073382953</v>
      </c>
      <c r="G224" s="606">
        <f>投入!AS33</f>
        <v>1.7430064747670979E-2</v>
      </c>
      <c r="H224" s="580">
        <f t="shared" si="26"/>
        <v>7676.3263335649199</v>
      </c>
      <c r="I224" s="352"/>
      <c r="J224" s="352"/>
      <c r="K224" s="352"/>
      <c r="L224" s="352"/>
      <c r="M224" s="352"/>
      <c r="N224" s="352"/>
      <c r="O224" s="352"/>
    </row>
    <row r="225" spans="1:15" ht="12.9" customHeight="1" x14ac:dyDescent="0.2">
      <c r="A225" s="352"/>
      <c r="B225" s="329">
        <v>57</v>
      </c>
      <c r="C225" s="448" t="s">
        <v>281</v>
      </c>
      <c r="D225" s="408">
        <f t="shared" si="24"/>
        <v>102848.23583044713</v>
      </c>
      <c r="E225" s="606">
        <f>投入!AR34</f>
        <v>0.54542941599283778</v>
      </c>
      <c r="F225" s="595">
        <f t="shared" si="25"/>
        <v>56096.453204894431</v>
      </c>
      <c r="G225" s="606">
        <f>投入!AS34</f>
        <v>0.26058667882697284</v>
      </c>
      <c r="H225" s="580">
        <f t="shared" si="26"/>
        <v>26800.880198269486</v>
      </c>
      <c r="I225" s="352"/>
      <c r="J225" s="352"/>
      <c r="K225" s="352"/>
      <c r="L225" s="352"/>
      <c r="M225" s="352"/>
      <c r="N225" s="352"/>
      <c r="O225" s="352"/>
    </row>
    <row r="226" spans="1:15" ht="12.9" customHeight="1" x14ac:dyDescent="0.2">
      <c r="A226" s="352"/>
      <c r="B226" s="329">
        <v>59</v>
      </c>
      <c r="C226" s="448" t="s">
        <v>282</v>
      </c>
      <c r="D226" s="408">
        <f t="shared" si="24"/>
        <v>134303.35620991775</v>
      </c>
      <c r="E226" s="606">
        <f>投入!AR35</f>
        <v>0.56293988969720188</v>
      </c>
      <c r="F226" s="595">
        <f t="shared" si="25"/>
        <v>75604.716530775113</v>
      </c>
      <c r="G226" s="606">
        <f>投入!AS35</f>
        <v>0.11361864701677042</v>
      </c>
      <c r="H226" s="580">
        <f t="shared" si="26"/>
        <v>15259.365622382227</v>
      </c>
      <c r="I226" s="352"/>
      <c r="J226" s="352"/>
      <c r="K226" s="352"/>
      <c r="L226" s="352"/>
      <c r="M226" s="352"/>
      <c r="N226" s="352"/>
      <c r="O226" s="352"/>
    </row>
    <row r="227" spans="1:15" ht="12.9" customHeight="1" x14ac:dyDescent="0.2">
      <c r="A227" s="352"/>
      <c r="B227" s="329">
        <v>61</v>
      </c>
      <c r="C227" s="448" t="s">
        <v>283</v>
      </c>
      <c r="D227" s="408">
        <f t="shared" si="24"/>
        <v>14688.687995453909</v>
      </c>
      <c r="E227" s="606">
        <f>投入!AR36</f>
        <v>0.77612536241348773</v>
      </c>
      <c r="F227" s="595">
        <f t="shared" si="25"/>
        <v>11400.263293850312</v>
      </c>
      <c r="G227" s="606">
        <f>投入!AS36</f>
        <v>0.54721076165272853</v>
      </c>
      <c r="H227" s="580">
        <f t="shared" si="26"/>
        <v>8037.8081456716236</v>
      </c>
      <c r="I227" s="352"/>
      <c r="J227" s="352"/>
      <c r="K227" s="352"/>
      <c r="L227" s="352"/>
      <c r="M227" s="352"/>
      <c r="N227" s="352"/>
      <c r="O227" s="352"/>
    </row>
    <row r="228" spans="1:15" ht="12.9" customHeight="1" x14ac:dyDescent="0.2">
      <c r="A228" s="352"/>
      <c r="B228" s="329">
        <v>63</v>
      </c>
      <c r="C228" s="448" t="s">
        <v>284</v>
      </c>
      <c r="D228" s="408">
        <f t="shared" si="24"/>
        <v>37104.746610570604</v>
      </c>
      <c r="E228" s="606">
        <f>投入!AR37</f>
        <v>0.79775541136485939</v>
      </c>
      <c r="F228" s="595">
        <f t="shared" si="25"/>
        <v>29600.512395904625</v>
      </c>
      <c r="G228" s="606">
        <f>投入!AS37</f>
        <v>0.47870785415981609</v>
      </c>
      <c r="H228" s="580">
        <f t="shared" si="26"/>
        <v>17762.333629089964</v>
      </c>
      <c r="I228" s="352"/>
      <c r="J228" s="352"/>
      <c r="K228" s="352"/>
      <c r="L228" s="352"/>
      <c r="M228" s="352"/>
      <c r="N228" s="352"/>
      <c r="O228" s="352"/>
    </row>
    <row r="229" spans="1:15" ht="12.9" customHeight="1" x14ac:dyDescent="0.2">
      <c r="A229" s="352"/>
      <c r="B229" s="329">
        <v>64</v>
      </c>
      <c r="C229" s="448" t="s">
        <v>285</v>
      </c>
      <c r="D229" s="408">
        <f t="shared" si="24"/>
        <v>163580.62901379334</v>
      </c>
      <c r="E229" s="606">
        <f>投入!AR38</f>
        <v>0.66376834067397872</v>
      </c>
      <c r="F229" s="595">
        <f t="shared" si="25"/>
        <v>108579.64268689131</v>
      </c>
      <c r="G229" s="606">
        <f>投入!AS38</f>
        <v>0.60109347364390764</v>
      </c>
      <c r="H229" s="580">
        <f t="shared" si="26"/>
        <v>98327.248514756415</v>
      </c>
      <c r="I229" s="352"/>
      <c r="J229" s="352"/>
      <c r="K229" s="352"/>
      <c r="L229" s="352"/>
      <c r="M229" s="352"/>
      <c r="N229" s="352"/>
      <c r="O229" s="352"/>
    </row>
    <row r="230" spans="1:15" ht="12.9" customHeight="1" x14ac:dyDescent="0.2">
      <c r="A230" s="352"/>
      <c r="B230" s="329">
        <v>65</v>
      </c>
      <c r="C230" s="448" t="s">
        <v>364</v>
      </c>
      <c r="D230" s="408">
        <f t="shared" si="24"/>
        <v>53802.356526484124</v>
      </c>
      <c r="E230" s="607">
        <f>投入!AR39</f>
        <v>0.65385967065270778</v>
      </c>
      <c r="F230" s="408">
        <f>D230*E230</f>
        <v>35179.191118746472</v>
      </c>
      <c r="G230" s="607">
        <f>投入!AS39</f>
        <v>0.55306521216208471</v>
      </c>
      <c r="H230" s="395">
        <f>D230*G230</f>
        <v>29756.211727140064</v>
      </c>
      <c r="I230" s="309"/>
      <c r="J230" s="352"/>
      <c r="K230" s="352"/>
      <c r="L230" s="352"/>
      <c r="M230" s="352"/>
      <c r="N230" s="352"/>
      <c r="O230" s="352"/>
    </row>
    <row r="231" spans="1:15" ht="12.9" customHeight="1" x14ac:dyDescent="0.2">
      <c r="A231" s="352"/>
      <c r="B231" s="329">
        <v>66</v>
      </c>
      <c r="C231" s="448" t="s">
        <v>286</v>
      </c>
      <c r="D231" s="408">
        <f t="shared" ref="D231:D233" si="27">M184</f>
        <v>78954.986239435268</v>
      </c>
      <c r="E231" s="607">
        <f>投入!AR40</f>
        <v>0.65319316473222688</v>
      </c>
      <c r="F231" s="408">
        <f t="shared" ref="F231:F233" si="28">D231*E231</f>
        <v>51572.85733312615</v>
      </c>
      <c r="G231" s="607">
        <f>投入!AS40</f>
        <v>0.30699521440293648</v>
      </c>
      <c r="H231" s="395">
        <f t="shared" ref="H231:H233" si="29">D231*G231</f>
        <v>24238.802928756329</v>
      </c>
      <c r="I231" s="309"/>
      <c r="J231" s="352"/>
      <c r="K231" s="352"/>
      <c r="L231" s="352"/>
      <c r="M231" s="352"/>
      <c r="N231" s="352"/>
      <c r="O231" s="352"/>
    </row>
    <row r="232" spans="1:15" ht="12.9" customHeight="1" x14ac:dyDescent="0.2">
      <c r="A232" s="352"/>
      <c r="B232" s="329">
        <v>67</v>
      </c>
      <c r="C232" s="448" t="s">
        <v>287</v>
      </c>
      <c r="D232" s="408">
        <f t="shared" si="27"/>
        <v>160178.01843628776</v>
      </c>
      <c r="E232" s="607">
        <f>投入!AR41</f>
        <v>0.54274943014915922</v>
      </c>
      <c r="F232" s="408">
        <f t="shared" si="28"/>
        <v>86936.528228716707</v>
      </c>
      <c r="G232" s="607">
        <f>投入!AS41</f>
        <v>0.24405046278447473</v>
      </c>
      <c r="H232" s="395">
        <f t="shared" si="29"/>
        <v>39091.519527276156</v>
      </c>
      <c r="I232" s="309"/>
      <c r="J232" s="352"/>
      <c r="K232" s="352"/>
      <c r="L232" s="352"/>
      <c r="M232" s="352"/>
      <c r="N232" s="352"/>
      <c r="O232" s="352"/>
    </row>
    <row r="233" spans="1:15" ht="12.9" customHeight="1" x14ac:dyDescent="0.2">
      <c r="A233" s="352"/>
      <c r="B233" s="329">
        <v>68</v>
      </c>
      <c r="C233" s="448" t="s">
        <v>288</v>
      </c>
      <c r="D233" s="408">
        <f t="shared" si="27"/>
        <v>2866.2254255291414</v>
      </c>
      <c r="E233" s="607">
        <f>投入!AR42</f>
        <v>0</v>
      </c>
      <c r="F233" s="408">
        <f t="shared" si="28"/>
        <v>0</v>
      </c>
      <c r="G233" s="607">
        <f>投入!AS42</f>
        <v>0</v>
      </c>
      <c r="H233" s="395">
        <f t="shared" si="29"/>
        <v>0</v>
      </c>
      <c r="I233" s="309"/>
      <c r="J233" s="352"/>
      <c r="K233" s="352"/>
      <c r="L233" s="352"/>
      <c r="M233" s="352"/>
      <c r="N233" s="352"/>
      <c r="O233" s="352"/>
    </row>
    <row r="234" spans="1:15" ht="12.9" customHeight="1" x14ac:dyDescent="0.2">
      <c r="A234" s="352"/>
      <c r="B234" s="329">
        <v>69</v>
      </c>
      <c r="C234" s="448" t="s">
        <v>289</v>
      </c>
      <c r="D234" s="411">
        <f>M187</f>
        <v>224.33097551271058</v>
      </c>
      <c r="E234" s="608">
        <f>投入!AR43</f>
        <v>0.4471143327841845</v>
      </c>
      <c r="F234" s="590">
        <f>D234*E234</f>
        <v>100.30159443919082</v>
      </c>
      <c r="G234" s="608">
        <f>投入!AS43</f>
        <v>5.3519604612850082E-2</v>
      </c>
      <c r="H234" s="597">
        <f>D234*G234</f>
        <v>12.006105111855224</v>
      </c>
      <c r="I234" s="352"/>
      <c r="J234" s="352"/>
      <c r="K234" s="352"/>
      <c r="L234" s="352"/>
      <c r="M234" s="352"/>
      <c r="N234" s="352"/>
      <c r="O234" s="352"/>
    </row>
    <row r="235" spans="1:15" ht="15" customHeight="1" x14ac:dyDescent="0.2">
      <c r="A235" s="352"/>
      <c r="B235" s="699" t="s">
        <v>242</v>
      </c>
      <c r="C235" s="700"/>
      <c r="D235" s="599">
        <f>SUM(D196:D234)</f>
        <v>1694261.2800844444</v>
      </c>
      <c r="E235" s="396" t="s">
        <v>190</v>
      </c>
      <c r="F235" s="602">
        <f>SUM(F196:F234)</f>
        <v>1178035.3996459001</v>
      </c>
      <c r="G235" s="396" t="s">
        <v>190</v>
      </c>
      <c r="H235" s="603">
        <f>SUM(H196:H234)</f>
        <v>409322.13170705491</v>
      </c>
      <c r="I235" s="352"/>
      <c r="J235" s="352"/>
      <c r="K235" s="352"/>
      <c r="L235" s="352"/>
      <c r="M235" s="352"/>
      <c r="N235" s="352"/>
      <c r="O235" s="352"/>
    </row>
    <row r="236" spans="1:15" x14ac:dyDescent="0.2">
      <c r="A236" s="352"/>
      <c r="B236" s="352"/>
      <c r="C236" s="352"/>
      <c r="D236" s="352"/>
      <c r="E236" s="352"/>
      <c r="F236" s="352"/>
      <c r="G236" s="352"/>
      <c r="H236" s="352"/>
      <c r="I236" s="352"/>
      <c r="J236" s="352"/>
      <c r="K236" s="352"/>
      <c r="L236" s="352"/>
      <c r="M236" s="352"/>
      <c r="N236" s="352"/>
      <c r="O236" s="352"/>
    </row>
    <row r="237" spans="1:15" ht="24.9" customHeight="1" x14ac:dyDescent="0.15">
      <c r="A237" s="378" t="s">
        <v>335</v>
      </c>
      <c r="B237" s="355"/>
      <c r="C237" s="355"/>
      <c r="D237" s="355"/>
      <c r="E237" s="355"/>
      <c r="F237" s="415" t="s">
        <v>228</v>
      </c>
      <c r="G237" s="352"/>
      <c r="H237" s="352"/>
      <c r="I237" s="352"/>
      <c r="J237" s="352"/>
      <c r="K237" s="352"/>
      <c r="L237" s="352"/>
      <c r="M237" s="352"/>
      <c r="N237" s="352"/>
      <c r="O237" s="352"/>
    </row>
    <row r="238" spans="1:15" ht="12.75" customHeight="1" x14ac:dyDescent="0.15">
      <c r="A238" s="355"/>
      <c r="B238" s="701" t="s">
        <v>229</v>
      </c>
      <c r="C238" s="702"/>
      <c r="D238" s="707" t="s">
        <v>230</v>
      </c>
      <c r="E238" s="449"/>
      <c r="F238" s="450"/>
      <c r="G238" s="352"/>
      <c r="H238" s="352"/>
      <c r="I238" s="352"/>
      <c r="J238" s="352"/>
      <c r="K238" s="352"/>
      <c r="L238" s="352"/>
      <c r="M238" s="352"/>
      <c r="N238" s="352"/>
      <c r="O238" s="352"/>
    </row>
    <row r="239" spans="1:15" ht="12.75" customHeight="1" x14ac:dyDescent="0.15">
      <c r="A239" s="355"/>
      <c r="B239" s="703"/>
      <c r="C239" s="704"/>
      <c r="D239" s="703"/>
      <c r="E239" s="419" t="s">
        <v>0</v>
      </c>
      <c r="F239" s="444" t="s">
        <v>1</v>
      </c>
      <c r="G239" s="352"/>
      <c r="H239" s="352"/>
      <c r="I239" s="352"/>
      <c r="J239" s="352"/>
      <c r="K239" s="352"/>
      <c r="L239" s="352"/>
      <c r="M239" s="352"/>
      <c r="N239" s="352"/>
      <c r="O239" s="352"/>
    </row>
    <row r="240" spans="1:15" ht="12.75" customHeight="1" x14ac:dyDescent="0.2">
      <c r="A240" s="355"/>
      <c r="B240" s="703"/>
      <c r="C240" s="704"/>
      <c r="D240" s="703"/>
      <c r="E240" s="420" t="s">
        <v>2</v>
      </c>
      <c r="F240" s="446" t="s">
        <v>2</v>
      </c>
      <c r="G240" s="352"/>
      <c r="H240" s="352"/>
      <c r="I240" s="352"/>
      <c r="J240" s="352"/>
      <c r="K240" s="352"/>
      <c r="L240" s="352"/>
      <c r="M240" s="352"/>
      <c r="N240" s="352"/>
      <c r="O240" s="352"/>
    </row>
    <row r="241" spans="1:15" ht="12.75" customHeight="1" x14ac:dyDescent="0.2">
      <c r="A241" s="355"/>
      <c r="B241" s="705"/>
      <c r="C241" s="706"/>
      <c r="D241" s="451" t="s">
        <v>231</v>
      </c>
      <c r="E241" s="434" t="s">
        <v>232</v>
      </c>
      <c r="F241" s="452" t="s">
        <v>249</v>
      </c>
      <c r="G241" s="352"/>
      <c r="H241" s="352"/>
      <c r="I241" s="352"/>
      <c r="J241" s="352"/>
      <c r="K241" s="352"/>
      <c r="L241" s="352"/>
      <c r="M241" s="352"/>
      <c r="N241" s="352"/>
      <c r="O241" s="352"/>
    </row>
    <row r="242" spans="1:15" ht="12.9" customHeight="1" x14ac:dyDescent="0.2">
      <c r="A242" s="352"/>
      <c r="B242" s="329" t="s">
        <v>256</v>
      </c>
      <c r="C242" s="448" t="s">
        <v>257</v>
      </c>
      <c r="D242" s="408">
        <f t="shared" ref="D242:D275" si="30">F10+F103+M149</f>
        <v>33317.09173290027</v>
      </c>
      <c r="E242" s="395">
        <f t="shared" ref="E242:E275" si="31">H10+H103+F196</f>
        <v>14529.448640003702</v>
      </c>
      <c r="F242" s="580">
        <f t="shared" ref="F242:F275" si="32">J10+J103+H196</f>
        <v>5396.4195628339585</v>
      </c>
      <c r="G242" s="352"/>
      <c r="H242" s="352"/>
      <c r="I242" s="352"/>
      <c r="J242" s="352"/>
      <c r="K242" s="352"/>
      <c r="L242" s="352"/>
      <c r="M242" s="352"/>
      <c r="N242" s="352"/>
      <c r="O242" s="352"/>
    </row>
    <row r="243" spans="1:15" ht="12.9" customHeight="1" x14ac:dyDescent="0.2">
      <c r="A243" s="352"/>
      <c r="B243" s="329" t="s">
        <v>258</v>
      </c>
      <c r="C243" s="448" t="s">
        <v>259</v>
      </c>
      <c r="D243" s="408">
        <f t="shared" si="30"/>
        <v>5893.8780308707264</v>
      </c>
      <c r="E243" s="395">
        <f t="shared" si="31"/>
        <v>4397.9822408766659</v>
      </c>
      <c r="F243" s="580">
        <f t="shared" si="32"/>
        <v>1070.8047988088406</v>
      </c>
      <c r="G243" s="352"/>
      <c r="H243" s="352"/>
      <c r="I243" s="352"/>
      <c r="J243" s="352"/>
      <c r="K243" s="352"/>
      <c r="L243" s="352"/>
      <c r="M243" s="352"/>
      <c r="N243" s="352"/>
      <c r="O243" s="352"/>
    </row>
    <row r="244" spans="1:15" ht="12.9" customHeight="1" x14ac:dyDescent="0.2">
      <c r="A244" s="352"/>
      <c r="B244" s="329" t="s">
        <v>260</v>
      </c>
      <c r="C244" s="448" t="s">
        <v>261</v>
      </c>
      <c r="D244" s="408">
        <f t="shared" si="30"/>
        <v>3336.8415410746898</v>
      </c>
      <c r="E244" s="395">
        <f t="shared" si="31"/>
        <v>2192.6717471687648</v>
      </c>
      <c r="F244" s="580">
        <f t="shared" si="32"/>
        <v>1272.1690714229389</v>
      </c>
      <c r="G244" s="352"/>
      <c r="H244" s="352"/>
      <c r="I244" s="352"/>
      <c r="J244" s="352"/>
      <c r="K244" s="352"/>
      <c r="L244" s="352"/>
      <c r="M244" s="352"/>
      <c r="N244" s="352"/>
      <c r="O244" s="352"/>
    </row>
    <row r="245" spans="1:15" ht="12.9" customHeight="1" x14ac:dyDescent="0.2">
      <c r="A245" s="352"/>
      <c r="B245" s="329" t="s">
        <v>264</v>
      </c>
      <c r="C245" s="448" t="s">
        <v>262</v>
      </c>
      <c r="D245" s="408">
        <f>F13+F106+M152</f>
        <v>13211.157427850076</v>
      </c>
      <c r="E245" s="395">
        <f t="shared" si="31"/>
        <v>6998.0312416068873</v>
      </c>
      <c r="F245" s="580">
        <f t="shared" si="32"/>
        <v>3196.139968535148</v>
      </c>
      <c r="G245" s="352"/>
      <c r="H245" s="352"/>
      <c r="I245" s="352"/>
      <c r="J245" s="352"/>
      <c r="K245" s="352"/>
      <c r="L245" s="352"/>
      <c r="M245" s="352"/>
      <c r="N245" s="352"/>
      <c r="O245" s="352"/>
    </row>
    <row r="246" spans="1:15" ht="12.9" customHeight="1" x14ac:dyDescent="0.2">
      <c r="A246" s="352"/>
      <c r="B246" s="329">
        <v>11</v>
      </c>
      <c r="C246" s="448" t="s">
        <v>263</v>
      </c>
      <c r="D246" s="408">
        <f t="shared" si="30"/>
        <v>32567.517416009781</v>
      </c>
      <c r="E246" s="395">
        <f t="shared" si="31"/>
        <v>11189.001700296882</v>
      </c>
      <c r="F246" s="580">
        <f t="shared" si="32"/>
        <v>4719.2232662064634</v>
      </c>
      <c r="G246" s="352"/>
      <c r="H246" s="352"/>
      <c r="I246" s="352"/>
      <c r="J246" s="352"/>
      <c r="K246" s="352"/>
      <c r="L246" s="352"/>
      <c r="M246" s="352"/>
      <c r="N246" s="352"/>
      <c r="O246" s="352"/>
    </row>
    <row r="247" spans="1:15" ht="12.9" customHeight="1" x14ac:dyDescent="0.2">
      <c r="A247" s="352"/>
      <c r="B247" s="329">
        <v>15</v>
      </c>
      <c r="C247" s="448" t="s">
        <v>265</v>
      </c>
      <c r="D247" s="408">
        <f t="shared" si="30"/>
        <v>2408.6520619874773</v>
      </c>
      <c r="E247" s="395">
        <f t="shared" si="31"/>
        <v>980.5941763494086</v>
      </c>
      <c r="F247" s="580">
        <f t="shared" si="32"/>
        <v>621.45359763360989</v>
      </c>
      <c r="G247" s="352"/>
      <c r="H247" s="352"/>
      <c r="I247" s="352"/>
      <c r="J247" s="352"/>
      <c r="K247" s="352"/>
      <c r="L247" s="352"/>
      <c r="M247" s="352"/>
      <c r="N247" s="352"/>
      <c r="O247" s="352"/>
    </row>
    <row r="248" spans="1:15" ht="12.9" customHeight="1" x14ac:dyDescent="0.2">
      <c r="A248" s="352"/>
      <c r="B248" s="329">
        <v>16</v>
      </c>
      <c r="C248" s="448" t="s">
        <v>266</v>
      </c>
      <c r="D248" s="408">
        <f t="shared" si="30"/>
        <v>49989.066250487464</v>
      </c>
      <c r="E248" s="395">
        <f t="shared" si="31"/>
        <v>19352.248409428848</v>
      </c>
      <c r="F248" s="580">
        <f t="shared" si="32"/>
        <v>5884.8580421975566</v>
      </c>
      <c r="G248" s="352"/>
      <c r="H248" s="352"/>
      <c r="I248" s="352"/>
      <c r="J248" s="352"/>
      <c r="K248" s="352"/>
      <c r="L248" s="352"/>
      <c r="M248" s="352"/>
      <c r="N248" s="352"/>
      <c r="O248" s="352"/>
    </row>
    <row r="249" spans="1:15" ht="12.9" customHeight="1" x14ac:dyDescent="0.2">
      <c r="A249" s="352"/>
      <c r="B249" s="329">
        <v>20</v>
      </c>
      <c r="C249" s="448" t="s">
        <v>267</v>
      </c>
      <c r="D249" s="408">
        <f t="shared" si="30"/>
        <v>3894.2271332782184</v>
      </c>
      <c r="E249" s="395">
        <f t="shared" si="31"/>
        <v>1637.1437441167554</v>
      </c>
      <c r="F249" s="580">
        <f t="shared" si="32"/>
        <v>392.3042277668784</v>
      </c>
      <c r="G249" s="352"/>
      <c r="H249" s="352"/>
      <c r="I249" s="352"/>
      <c r="J249" s="352"/>
      <c r="K249" s="352"/>
      <c r="L249" s="352"/>
      <c r="M249" s="352"/>
      <c r="N249" s="352"/>
      <c r="O249" s="352"/>
    </row>
    <row r="250" spans="1:15" ht="12.9" customHeight="1" x14ac:dyDescent="0.2">
      <c r="A250" s="352"/>
      <c r="B250" s="329">
        <v>21</v>
      </c>
      <c r="C250" s="448" t="s">
        <v>268</v>
      </c>
      <c r="D250" s="408">
        <f t="shared" si="30"/>
        <v>12590.737275878078</v>
      </c>
      <c r="E250" s="395">
        <f t="shared" si="31"/>
        <v>4798.0524871144862</v>
      </c>
      <c r="F250" s="580">
        <f t="shared" si="32"/>
        <v>888.46411041431634</v>
      </c>
      <c r="G250" s="352"/>
      <c r="H250" s="352"/>
      <c r="I250" s="352"/>
      <c r="J250" s="352"/>
      <c r="K250" s="352"/>
      <c r="L250" s="352"/>
      <c r="M250" s="352"/>
      <c r="N250" s="352"/>
      <c r="O250" s="352"/>
    </row>
    <row r="251" spans="1:15" ht="12.9" customHeight="1" x14ac:dyDescent="0.2">
      <c r="A251" s="352"/>
      <c r="B251" s="329">
        <v>22</v>
      </c>
      <c r="C251" s="448" t="s">
        <v>356</v>
      </c>
      <c r="D251" s="408">
        <f t="shared" si="30"/>
        <v>15013.260944481366</v>
      </c>
      <c r="E251" s="395">
        <f t="shared" si="31"/>
        <v>5822.3750416826324</v>
      </c>
      <c r="F251" s="580">
        <f t="shared" si="32"/>
        <v>2727.0541512532295</v>
      </c>
      <c r="G251" s="352"/>
      <c r="H251" s="352"/>
      <c r="I251" s="352"/>
      <c r="J251" s="352"/>
      <c r="K251" s="352"/>
      <c r="L251" s="352"/>
      <c r="M251" s="352"/>
      <c r="N251" s="352"/>
      <c r="O251" s="352"/>
    </row>
    <row r="252" spans="1:15" ht="12.9" customHeight="1" x14ac:dyDescent="0.2">
      <c r="A252" s="352"/>
      <c r="B252" s="329">
        <v>25</v>
      </c>
      <c r="C252" s="448" t="s">
        <v>269</v>
      </c>
      <c r="D252" s="408">
        <f t="shared" si="30"/>
        <v>325764.77608762955</v>
      </c>
      <c r="E252" s="395">
        <f t="shared" si="31"/>
        <v>178571.02132692863</v>
      </c>
      <c r="F252" s="580">
        <f t="shared" si="32"/>
        <v>64815.644125248764</v>
      </c>
      <c r="G252" s="352"/>
      <c r="H252" s="352"/>
      <c r="I252" s="352"/>
      <c r="J252" s="352"/>
      <c r="K252" s="352"/>
      <c r="L252" s="352"/>
      <c r="M252" s="352"/>
      <c r="N252" s="352"/>
      <c r="O252" s="352"/>
    </row>
    <row r="253" spans="1:15" ht="12.9" customHeight="1" x14ac:dyDescent="0.2">
      <c r="A253" s="352"/>
      <c r="B253" s="329">
        <v>26</v>
      </c>
      <c r="C253" s="448" t="s">
        <v>270</v>
      </c>
      <c r="D253" s="408">
        <f t="shared" si="30"/>
        <v>60911.812165695344</v>
      </c>
      <c r="E253" s="395">
        <f t="shared" si="31"/>
        <v>19801.756263161169</v>
      </c>
      <c r="F253" s="580">
        <f t="shared" si="32"/>
        <v>5047.3565838469622</v>
      </c>
      <c r="G253" s="352"/>
      <c r="H253" s="352"/>
      <c r="I253" s="352"/>
      <c r="J253" s="352"/>
      <c r="K253" s="352"/>
      <c r="L253" s="352"/>
      <c r="M253" s="352"/>
      <c r="N253" s="352"/>
      <c r="O253" s="352"/>
    </row>
    <row r="254" spans="1:15" ht="12.9" customHeight="1" x14ac:dyDescent="0.2">
      <c r="A254" s="352"/>
      <c r="B254" s="329">
        <v>27</v>
      </c>
      <c r="C254" s="448" t="s">
        <v>271</v>
      </c>
      <c r="D254" s="408">
        <f t="shared" si="30"/>
        <v>24233.361663354826</v>
      </c>
      <c r="E254" s="395">
        <f t="shared" si="31"/>
        <v>6036.2875738810644</v>
      </c>
      <c r="F254" s="580">
        <f t="shared" si="32"/>
        <v>4332.9828032710557</v>
      </c>
      <c r="G254" s="352"/>
      <c r="H254" s="352"/>
      <c r="I254" s="352"/>
      <c r="J254" s="352"/>
      <c r="K254" s="352"/>
      <c r="L254" s="352"/>
      <c r="M254" s="352"/>
      <c r="N254" s="352"/>
      <c r="O254" s="352"/>
    </row>
    <row r="255" spans="1:15" ht="12.9" customHeight="1" x14ac:dyDescent="0.2">
      <c r="A255" s="352"/>
      <c r="B255" s="329">
        <v>28</v>
      </c>
      <c r="C255" s="448" t="s">
        <v>272</v>
      </c>
      <c r="D255" s="408">
        <f t="shared" si="30"/>
        <v>159733.59860692552</v>
      </c>
      <c r="E255" s="395">
        <f t="shared" si="31"/>
        <v>79185.543868023655</v>
      </c>
      <c r="F255" s="580">
        <f t="shared" si="32"/>
        <v>45454.313646552146</v>
      </c>
      <c r="G255" s="352"/>
      <c r="H255" s="352"/>
      <c r="I255" s="352"/>
      <c r="J255" s="352"/>
      <c r="K255" s="352"/>
      <c r="L255" s="352"/>
      <c r="M255" s="352"/>
      <c r="N255" s="352"/>
      <c r="O255" s="352"/>
    </row>
    <row r="256" spans="1:15" ht="12.9" customHeight="1" x14ac:dyDescent="0.2">
      <c r="A256" s="352"/>
      <c r="B256" s="329">
        <v>29</v>
      </c>
      <c r="C256" s="448" t="s">
        <v>357</v>
      </c>
      <c r="D256" s="408">
        <f t="shared" si="30"/>
        <v>11333.357788762434</v>
      </c>
      <c r="E256" s="395">
        <f t="shared" si="31"/>
        <v>5235.2648683208517</v>
      </c>
      <c r="F256" s="580">
        <f t="shared" si="32"/>
        <v>1819.7637955244061</v>
      </c>
      <c r="G256" s="352"/>
      <c r="H256" s="352"/>
      <c r="I256" s="352"/>
      <c r="J256" s="352"/>
      <c r="K256" s="352"/>
      <c r="L256" s="352"/>
      <c r="M256" s="352"/>
      <c r="N256" s="352"/>
      <c r="O256" s="352"/>
    </row>
    <row r="257" spans="1:15" ht="12.9" customHeight="1" x14ac:dyDescent="0.2">
      <c r="A257" s="352"/>
      <c r="B257" s="329">
        <v>30</v>
      </c>
      <c r="C257" s="448" t="s">
        <v>358</v>
      </c>
      <c r="D257" s="408">
        <f t="shared" si="30"/>
        <v>2663.5126746205274</v>
      </c>
      <c r="E257" s="395">
        <f t="shared" si="31"/>
        <v>1202.1422612125807</v>
      </c>
      <c r="F257" s="580">
        <f t="shared" si="32"/>
        <v>567.76173570912408</v>
      </c>
      <c r="G257" s="352"/>
      <c r="H257" s="352"/>
      <c r="I257" s="352"/>
      <c r="J257" s="352"/>
      <c r="K257" s="352"/>
      <c r="L257" s="352"/>
      <c r="M257" s="352"/>
      <c r="N257" s="352"/>
      <c r="O257" s="352"/>
    </row>
    <row r="258" spans="1:15" ht="12.9" customHeight="1" x14ac:dyDescent="0.2">
      <c r="A258" s="352"/>
      <c r="B258" s="329">
        <v>31</v>
      </c>
      <c r="C258" s="448" t="s">
        <v>359</v>
      </c>
      <c r="D258" s="408">
        <f t="shared" si="30"/>
        <v>978.3755839440355</v>
      </c>
      <c r="E258" s="395">
        <f t="shared" si="31"/>
        <v>384.0706188036495</v>
      </c>
      <c r="F258" s="580">
        <f t="shared" si="32"/>
        <v>241.30345377608944</v>
      </c>
      <c r="G258" s="352"/>
      <c r="H258" s="352"/>
      <c r="I258" s="352"/>
      <c r="J258" s="352"/>
      <c r="K258" s="352"/>
      <c r="L258" s="352"/>
      <c r="M258" s="352"/>
      <c r="N258" s="352"/>
      <c r="O258" s="352"/>
    </row>
    <row r="259" spans="1:15" ht="12.9" customHeight="1" x14ac:dyDescent="0.2">
      <c r="A259" s="352"/>
      <c r="B259" s="329">
        <v>32</v>
      </c>
      <c r="C259" s="448" t="s">
        <v>273</v>
      </c>
      <c r="D259" s="408">
        <f t="shared" si="30"/>
        <v>1214.7869549396594</v>
      </c>
      <c r="E259" s="395">
        <f t="shared" si="31"/>
        <v>459.55074849548021</v>
      </c>
      <c r="F259" s="580">
        <f t="shared" si="32"/>
        <v>365.33746676807789</v>
      </c>
      <c r="G259" s="352"/>
      <c r="H259" s="352"/>
      <c r="I259" s="352"/>
      <c r="J259" s="352"/>
      <c r="K259" s="352"/>
      <c r="L259" s="352"/>
      <c r="M259" s="352"/>
      <c r="N259" s="352"/>
      <c r="O259" s="352"/>
    </row>
    <row r="260" spans="1:15" ht="12.9" customHeight="1" x14ac:dyDescent="0.2">
      <c r="A260" s="352"/>
      <c r="B260" s="329">
        <v>33</v>
      </c>
      <c r="C260" s="448" t="s">
        <v>274</v>
      </c>
      <c r="D260" s="408">
        <f t="shared" si="30"/>
        <v>8199.0247817753861</v>
      </c>
      <c r="E260" s="395">
        <f t="shared" si="31"/>
        <v>3128.5801864351365</v>
      </c>
      <c r="F260" s="580">
        <f t="shared" si="32"/>
        <v>1900.2213983992569</v>
      </c>
      <c r="G260" s="352"/>
      <c r="H260" s="352"/>
      <c r="I260" s="352"/>
      <c r="J260" s="352"/>
      <c r="K260" s="352"/>
      <c r="L260" s="352"/>
      <c r="M260" s="352"/>
      <c r="N260" s="352"/>
      <c r="O260" s="352"/>
    </row>
    <row r="261" spans="1:15" ht="12.9" customHeight="1" x14ac:dyDescent="0.2">
      <c r="A261" s="352"/>
      <c r="B261" s="329">
        <v>34</v>
      </c>
      <c r="C261" s="448" t="s">
        <v>360</v>
      </c>
      <c r="D261" s="408">
        <f t="shared" si="30"/>
        <v>0</v>
      </c>
      <c r="E261" s="395">
        <f t="shared" si="31"/>
        <v>0</v>
      </c>
      <c r="F261" s="580">
        <f t="shared" si="32"/>
        <v>0</v>
      </c>
      <c r="G261" s="352"/>
      <c r="H261" s="352"/>
      <c r="I261" s="352"/>
      <c r="J261" s="352"/>
      <c r="K261" s="352"/>
      <c r="L261" s="352"/>
      <c r="M261" s="352"/>
      <c r="N261" s="352"/>
      <c r="O261" s="352"/>
    </row>
    <row r="262" spans="1:15" ht="12.9" customHeight="1" x14ac:dyDescent="0.2">
      <c r="A262" s="352"/>
      <c r="B262" s="329">
        <v>35</v>
      </c>
      <c r="C262" s="448" t="s">
        <v>275</v>
      </c>
      <c r="D262" s="408">
        <f t="shared" si="30"/>
        <v>32187.768135041544</v>
      </c>
      <c r="E262" s="395">
        <f t="shared" si="31"/>
        <v>9176.3462596817062</v>
      </c>
      <c r="F262" s="580">
        <f t="shared" si="32"/>
        <v>5114.8463041876039</v>
      </c>
      <c r="G262" s="352"/>
      <c r="H262" s="352"/>
      <c r="I262" s="352"/>
      <c r="J262" s="352"/>
      <c r="K262" s="352"/>
      <c r="L262" s="352"/>
      <c r="M262" s="352"/>
      <c r="N262" s="352"/>
      <c r="O262" s="352"/>
    </row>
    <row r="263" spans="1:15" ht="12.9" customHeight="1" x14ac:dyDescent="0.2">
      <c r="A263" s="352"/>
      <c r="B263" s="329">
        <v>39</v>
      </c>
      <c r="C263" s="448" t="s">
        <v>361</v>
      </c>
      <c r="D263" s="408">
        <f t="shared" si="30"/>
        <v>16951.100076744464</v>
      </c>
      <c r="E263" s="395">
        <f t="shared" si="31"/>
        <v>8493.5020056824651</v>
      </c>
      <c r="F263" s="580">
        <f t="shared" si="32"/>
        <v>4588.3654878248708</v>
      </c>
      <c r="G263" s="352"/>
      <c r="H263" s="352"/>
      <c r="I263" s="352"/>
      <c r="J263" s="352"/>
      <c r="K263" s="352"/>
      <c r="L263" s="352"/>
      <c r="M263" s="352"/>
      <c r="N263" s="352"/>
      <c r="O263" s="352"/>
    </row>
    <row r="264" spans="1:15" ht="12.9" customHeight="1" x14ac:dyDescent="0.2">
      <c r="A264" s="352"/>
      <c r="B264" s="329">
        <v>41</v>
      </c>
      <c r="C264" s="448" t="s">
        <v>276</v>
      </c>
      <c r="D264" s="408">
        <f t="shared" si="30"/>
        <v>10018531.508034306</v>
      </c>
      <c r="E264" s="395">
        <f t="shared" si="31"/>
        <v>5353538.2099012807</v>
      </c>
      <c r="F264" s="580">
        <f t="shared" si="32"/>
        <v>2644627.8528489284</v>
      </c>
      <c r="G264" s="352"/>
      <c r="H264" s="352"/>
      <c r="I264" s="352"/>
      <c r="J264" s="352"/>
      <c r="K264" s="352"/>
      <c r="L264" s="352"/>
      <c r="M264" s="352"/>
      <c r="N264" s="352"/>
      <c r="O264" s="352"/>
    </row>
    <row r="265" spans="1:15" ht="12.9" customHeight="1" x14ac:dyDescent="0.2">
      <c r="A265" s="352"/>
      <c r="B265" s="329">
        <v>46</v>
      </c>
      <c r="C265" s="448" t="s">
        <v>277</v>
      </c>
      <c r="D265" s="408">
        <f t="shared" si="30"/>
        <v>76876.401580376027</v>
      </c>
      <c r="E265" s="395">
        <f t="shared" si="31"/>
        <v>31119.294498535986</v>
      </c>
      <c r="F265" s="580">
        <f t="shared" si="32"/>
        <v>8185.8365137570145</v>
      </c>
      <c r="G265" s="352"/>
      <c r="H265" s="352"/>
      <c r="I265" s="352"/>
      <c r="J265" s="352"/>
      <c r="K265" s="352"/>
      <c r="L265" s="352"/>
      <c r="M265" s="352"/>
      <c r="N265" s="352"/>
      <c r="O265" s="352"/>
    </row>
    <row r="266" spans="1:15" ht="12.9" customHeight="1" x14ac:dyDescent="0.2">
      <c r="A266" s="352"/>
      <c r="B266" s="329">
        <v>47</v>
      </c>
      <c r="C266" s="448" t="s">
        <v>362</v>
      </c>
      <c r="D266" s="408">
        <f t="shared" si="30"/>
        <v>26299.449729835178</v>
      </c>
      <c r="E266" s="395">
        <f t="shared" si="31"/>
        <v>16061.00280605119</v>
      </c>
      <c r="F266" s="580">
        <f t="shared" si="32"/>
        <v>769.62881391378937</v>
      </c>
      <c r="G266" s="352"/>
      <c r="H266" s="352"/>
      <c r="I266" s="352"/>
      <c r="J266" s="352"/>
      <c r="K266" s="352"/>
      <c r="L266" s="352"/>
      <c r="M266" s="352"/>
      <c r="N266" s="352"/>
      <c r="O266" s="352"/>
    </row>
    <row r="267" spans="1:15" ht="12.9" customHeight="1" x14ac:dyDescent="0.2">
      <c r="A267" s="352"/>
      <c r="B267" s="329">
        <v>48</v>
      </c>
      <c r="C267" s="448" t="s">
        <v>363</v>
      </c>
      <c r="D267" s="408">
        <f t="shared" si="30"/>
        <v>33739.619124958539</v>
      </c>
      <c r="E267" s="395">
        <f t="shared" si="31"/>
        <v>24581.875082745686</v>
      </c>
      <c r="F267" s="580">
        <f t="shared" si="32"/>
        <v>5382.9026629250511</v>
      </c>
      <c r="G267" s="352"/>
      <c r="H267" s="352"/>
      <c r="I267" s="352"/>
      <c r="J267" s="352"/>
      <c r="K267" s="352"/>
      <c r="L267" s="352"/>
      <c r="M267" s="352"/>
      <c r="N267" s="352"/>
      <c r="O267" s="352"/>
    </row>
    <row r="268" spans="1:15" ht="12.9" customHeight="1" x14ac:dyDescent="0.2">
      <c r="A268" s="352"/>
      <c r="B268" s="329">
        <v>51</v>
      </c>
      <c r="C268" s="448" t="s">
        <v>278</v>
      </c>
      <c r="D268" s="408">
        <f t="shared" si="30"/>
        <v>418676.15103929827</v>
      </c>
      <c r="E268" s="395">
        <f t="shared" si="31"/>
        <v>313106.22727539821</v>
      </c>
      <c r="F268" s="580">
        <f t="shared" si="32"/>
        <v>168084.6543141673</v>
      </c>
      <c r="G268" s="352"/>
      <c r="H268" s="352"/>
      <c r="I268" s="352"/>
      <c r="J268" s="352"/>
      <c r="K268" s="352"/>
      <c r="L268" s="352"/>
      <c r="M268" s="352"/>
      <c r="N268" s="352"/>
      <c r="O268" s="352"/>
    </row>
    <row r="269" spans="1:15" ht="12.9" customHeight="1" x14ac:dyDescent="0.2">
      <c r="A269" s="352"/>
      <c r="B269" s="329">
        <v>53</v>
      </c>
      <c r="C269" s="448" t="s">
        <v>279</v>
      </c>
      <c r="D269" s="408">
        <f t="shared" si="30"/>
        <v>252969.30466874887</v>
      </c>
      <c r="E269" s="395">
        <f t="shared" si="31"/>
        <v>188817.47200229857</v>
      </c>
      <c r="F269" s="580">
        <f t="shared" si="32"/>
        <v>75558.34361470546</v>
      </c>
      <c r="G269" s="352"/>
      <c r="H269" s="352"/>
      <c r="I269" s="352"/>
      <c r="J269" s="352"/>
      <c r="K269" s="352"/>
      <c r="L269" s="352"/>
      <c r="M269" s="352"/>
      <c r="N269" s="352"/>
      <c r="O269" s="352"/>
    </row>
    <row r="270" spans="1:15" ht="12.9" customHeight="1" x14ac:dyDescent="0.2">
      <c r="A270" s="352"/>
      <c r="B270" s="329">
        <v>55</v>
      </c>
      <c r="C270" s="448" t="s">
        <v>280</v>
      </c>
      <c r="D270" s="408">
        <f t="shared" si="30"/>
        <v>484461.73853765021</v>
      </c>
      <c r="E270" s="395">
        <f t="shared" si="31"/>
        <v>440048.30604782834</v>
      </c>
      <c r="F270" s="580">
        <f t="shared" si="32"/>
        <v>8444.1994704804929</v>
      </c>
      <c r="G270" s="352"/>
      <c r="H270" s="352"/>
      <c r="I270" s="352"/>
      <c r="J270" s="352"/>
      <c r="K270" s="352"/>
      <c r="L270" s="352"/>
      <c r="M270" s="352"/>
      <c r="N270" s="352"/>
      <c r="O270" s="352"/>
    </row>
    <row r="271" spans="1:15" ht="12.9" customHeight="1" x14ac:dyDescent="0.2">
      <c r="A271" s="352"/>
      <c r="B271" s="329">
        <v>57</v>
      </c>
      <c r="C271" s="448" t="s">
        <v>281</v>
      </c>
      <c r="D271" s="408">
        <f t="shared" si="30"/>
        <v>513116.81220925832</v>
      </c>
      <c r="E271" s="395">
        <f t="shared" si="31"/>
        <v>279869.0032194024</v>
      </c>
      <c r="F271" s="580">
        <f t="shared" si="32"/>
        <v>133711.40594389412</v>
      </c>
      <c r="G271" s="352"/>
      <c r="H271" s="352"/>
      <c r="I271" s="352"/>
      <c r="J271" s="352"/>
      <c r="K271" s="352"/>
      <c r="L271" s="352"/>
      <c r="M271" s="352"/>
      <c r="N271" s="352"/>
      <c r="O271" s="352"/>
    </row>
    <row r="272" spans="1:15" ht="12.9" customHeight="1" x14ac:dyDescent="0.2">
      <c r="A272" s="352"/>
      <c r="B272" s="329">
        <v>59</v>
      </c>
      <c r="C272" s="448" t="s">
        <v>282</v>
      </c>
      <c r="D272" s="408">
        <f t="shared" si="30"/>
        <v>263100.78058102721</v>
      </c>
      <c r="E272" s="395">
        <f t="shared" si="31"/>
        <v>148109.92439953118</v>
      </c>
      <c r="F272" s="580">
        <f t="shared" si="32"/>
        <v>29893.1547186725</v>
      </c>
      <c r="G272" s="352"/>
      <c r="H272" s="352"/>
      <c r="I272" s="352"/>
      <c r="J272" s="352"/>
      <c r="K272" s="352"/>
      <c r="L272" s="352"/>
      <c r="M272" s="352"/>
      <c r="N272" s="352"/>
      <c r="O272" s="352"/>
    </row>
    <row r="273" spans="1:15" ht="12.9" customHeight="1" x14ac:dyDescent="0.2">
      <c r="A273" s="352"/>
      <c r="B273" s="329">
        <v>61</v>
      </c>
      <c r="C273" s="448" t="s">
        <v>283</v>
      </c>
      <c r="D273" s="408">
        <f t="shared" si="30"/>
        <v>15761.602441936779</v>
      </c>
      <c r="E273" s="395">
        <f t="shared" si="31"/>
        <v>12232.979407465496</v>
      </c>
      <c r="F273" s="580">
        <f t="shared" si="32"/>
        <v>8624.9184771197306</v>
      </c>
      <c r="G273" s="352"/>
      <c r="H273" s="352"/>
      <c r="I273" s="352"/>
      <c r="J273" s="352"/>
      <c r="K273" s="352"/>
      <c r="L273" s="352"/>
      <c r="M273" s="352"/>
      <c r="N273" s="352"/>
      <c r="O273" s="352"/>
    </row>
    <row r="274" spans="1:15" ht="12.9" customHeight="1" x14ac:dyDescent="0.2">
      <c r="A274" s="352"/>
      <c r="B274" s="329">
        <v>63</v>
      </c>
      <c r="C274" s="448" t="s">
        <v>284</v>
      </c>
      <c r="D274" s="408">
        <f t="shared" si="30"/>
        <v>39807.900729453591</v>
      </c>
      <c r="E274" s="395">
        <f t="shared" si="31"/>
        <v>31756.968221996736</v>
      </c>
      <c r="F274" s="580">
        <f t="shared" si="32"/>
        <v>19056.354736803707</v>
      </c>
      <c r="G274" s="352"/>
      <c r="H274" s="352"/>
      <c r="I274" s="352"/>
      <c r="J274" s="352"/>
      <c r="K274" s="352"/>
      <c r="L274" s="352"/>
      <c r="M274" s="352"/>
      <c r="N274" s="352"/>
      <c r="O274" s="352"/>
    </row>
    <row r="275" spans="1:15" ht="12.9" customHeight="1" x14ac:dyDescent="0.2">
      <c r="A275" s="352"/>
      <c r="B275" s="329">
        <v>64</v>
      </c>
      <c r="C275" s="448" t="s">
        <v>285</v>
      </c>
      <c r="D275" s="408">
        <f t="shared" si="30"/>
        <v>163958.33325414639</v>
      </c>
      <c r="E275" s="395">
        <f t="shared" si="31"/>
        <v>108830.35080377599</v>
      </c>
      <c r="F275" s="580">
        <f t="shared" si="32"/>
        <v>98554.284068600275</v>
      </c>
      <c r="G275" s="352"/>
      <c r="H275" s="352"/>
      <c r="I275" s="352"/>
      <c r="J275" s="352"/>
      <c r="K275" s="352"/>
      <c r="L275" s="352"/>
      <c r="M275" s="352"/>
      <c r="N275" s="352"/>
      <c r="O275" s="352"/>
    </row>
    <row r="276" spans="1:15" ht="12.9" customHeight="1" x14ac:dyDescent="0.2">
      <c r="A276" s="352"/>
      <c r="B276" s="329">
        <v>65</v>
      </c>
      <c r="C276" s="448" t="s">
        <v>364</v>
      </c>
      <c r="D276" s="408">
        <f t="shared" ref="D276:D279" si="33">F44+F137+M183</f>
        <v>68855.546461648177</v>
      </c>
      <c r="E276" s="395">
        <f t="shared" ref="E276:E279" si="34">H44+H137+F230</f>
        <v>45021.864932025499</v>
      </c>
      <c r="F276" s="580">
        <f t="shared" ref="F276:F279" si="35">J44+J137+H230</f>
        <v>38081.60741234773</v>
      </c>
      <c r="G276" s="352"/>
      <c r="H276" s="352"/>
      <c r="I276" s="352"/>
      <c r="J276" s="352"/>
      <c r="K276" s="352"/>
      <c r="L276" s="352"/>
      <c r="M276" s="352"/>
      <c r="N276" s="352"/>
      <c r="O276" s="352"/>
    </row>
    <row r="277" spans="1:15" ht="12.9" customHeight="1" x14ac:dyDescent="0.2">
      <c r="A277" s="352"/>
      <c r="B277" s="329">
        <v>66</v>
      </c>
      <c r="C277" s="448" t="s">
        <v>286</v>
      </c>
      <c r="D277" s="408">
        <f t="shared" si="33"/>
        <v>758263.96909178991</v>
      </c>
      <c r="E277" s="395">
        <f t="shared" si="34"/>
        <v>495292.8416734857</v>
      </c>
      <c r="F277" s="580">
        <f t="shared" si="35"/>
        <v>232783.40976535567</v>
      </c>
      <c r="G277" s="352"/>
      <c r="H277" s="352"/>
      <c r="I277" s="352"/>
      <c r="J277" s="352"/>
      <c r="K277" s="352"/>
      <c r="L277" s="352"/>
      <c r="M277" s="352"/>
      <c r="N277" s="352"/>
      <c r="O277" s="352"/>
    </row>
    <row r="278" spans="1:15" ht="12.9" customHeight="1" x14ac:dyDescent="0.2">
      <c r="A278" s="352"/>
      <c r="B278" s="329">
        <v>67</v>
      </c>
      <c r="C278" s="448" t="s">
        <v>287</v>
      </c>
      <c r="D278" s="408">
        <f t="shared" si="33"/>
        <v>162605.78912052803</v>
      </c>
      <c r="E278" s="395">
        <f t="shared" si="34"/>
        <v>88254.199384120948</v>
      </c>
      <c r="F278" s="580">
        <f t="shared" si="35"/>
        <v>39684.018086299569</v>
      </c>
      <c r="G278" s="352"/>
      <c r="H278" s="352"/>
      <c r="I278" s="352"/>
      <c r="J278" s="352"/>
      <c r="K278" s="352"/>
      <c r="L278" s="352"/>
      <c r="M278" s="352"/>
      <c r="N278" s="352"/>
      <c r="O278" s="352"/>
    </row>
    <row r="279" spans="1:15" ht="12.9" customHeight="1" x14ac:dyDescent="0.2">
      <c r="A279" s="352"/>
      <c r="B279" s="329">
        <v>68</v>
      </c>
      <c r="C279" s="448" t="s">
        <v>288</v>
      </c>
      <c r="D279" s="408">
        <f t="shared" si="33"/>
        <v>18897.064793820009</v>
      </c>
      <c r="E279" s="395">
        <f t="shared" si="34"/>
        <v>0</v>
      </c>
      <c r="F279" s="580">
        <f t="shared" si="35"/>
        <v>0</v>
      </c>
      <c r="G279" s="352"/>
      <c r="H279" s="352"/>
      <c r="I279" s="352"/>
      <c r="J279" s="352"/>
      <c r="K279" s="352"/>
      <c r="L279" s="352"/>
      <c r="M279" s="352"/>
      <c r="N279" s="352"/>
      <c r="O279" s="352"/>
    </row>
    <row r="280" spans="1:15" ht="12.9" customHeight="1" x14ac:dyDescent="0.2">
      <c r="A280" s="352"/>
      <c r="B280" s="329">
        <v>69</v>
      </c>
      <c r="C280" s="448" t="s">
        <v>289</v>
      </c>
      <c r="D280" s="408">
        <f t="shared" ref="D280" si="36">F48+F141+M187</f>
        <v>4575.1542234170111</v>
      </c>
      <c r="E280" s="395">
        <f t="shared" ref="E280" si="37">H48+H141+F234</f>
        <v>2045.6170279878409</v>
      </c>
      <c r="F280" s="580">
        <f t="shared" ref="F280" si="38">J48+J141+H234</f>
        <v>244.86044508008962</v>
      </c>
      <c r="G280" s="352"/>
      <c r="H280" s="352"/>
      <c r="I280" s="352"/>
      <c r="J280" s="352"/>
      <c r="K280" s="352"/>
      <c r="L280" s="352"/>
      <c r="M280" s="352"/>
      <c r="N280" s="352"/>
      <c r="O280" s="352"/>
    </row>
    <row r="281" spans="1:15" ht="15" customHeight="1" x14ac:dyDescent="0.2">
      <c r="A281" s="352"/>
      <c r="B281" s="699" t="s">
        <v>242</v>
      </c>
      <c r="C281" s="700"/>
      <c r="D281" s="599">
        <f>SUM(D242:D280)</f>
        <v>14136891.029956449</v>
      </c>
      <c r="E281" s="374">
        <f>SUM(E242:E280)</f>
        <v>7962257.7520932034</v>
      </c>
      <c r="F281" s="603">
        <f>SUM(F242:F280)</f>
        <v>3672104.2194912322</v>
      </c>
      <c r="G281" s="352"/>
      <c r="H281" s="352"/>
      <c r="I281" s="352"/>
      <c r="J281" s="352"/>
      <c r="K281" s="352"/>
      <c r="L281" s="352"/>
      <c r="M281" s="352"/>
      <c r="N281" s="352"/>
      <c r="O281" s="352"/>
    </row>
    <row r="282" spans="1:15" x14ac:dyDescent="0.2">
      <c r="A282" s="352"/>
      <c r="B282" s="352"/>
      <c r="C282" s="352"/>
      <c r="D282" s="352"/>
      <c r="E282" s="352"/>
      <c r="F282" s="352"/>
      <c r="G282" s="352"/>
      <c r="H282" s="352"/>
      <c r="I282" s="352"/>
      <c r="J282" s="352"/>
      <c r="K282" s="352"/>
      <c r="L282" s="352"/>
      <c r="M282" s="352"/>
      <c r="N282" s="352"/>
      <c r="O282" s="352"/>
    </row>
    <row r="283" spans="1:15" x14ac:dyDescent="0.2">
      <c r="A283" s="352"/>
      <c r="B283" s="352"/>
      <c r="C283" s="352"/>
      <c r="D283" s="352"/>
      <c r="E283" s="352"/>
      <c r="F283" s="352"/>
      <c r="G283" s="352"/>
      <c r="H283" s="352"/>
      <c r="I283" s="352"/>
      <c r="J283" s="352"/>
      <c r="K283" s="352"/>
      <c r="L283" s="352"/>
      <c r="M283" s="352"/>
      <c r="N283" s="352"/>
      <c r="O283" s="352"/>
    </row>
    <row r="284" spans="1:15" ht="24.9" customHeight="1" x14ac:dyDescent="0.2">
      <c r="A284" s="378" t="s">
        <v>233</v>
      </c>
      <c r="B284" s="355"/>
      <c r="C284" s="355"/>
      <c r="D284" s="453"/>
      <c r="E284" s="414"/>
      <c r="F284" s="453"/>
      <c r="G284" s="355"/>
      <c r="H284" s="355"/>
      <c r="I284" s="352"/>
      <c r="J284" s="352"/>
      <c r="K284" s="352"/>
      <c r="L284" s="352"/>
      <c r="M284" s="352"/>
      <c r="N284" s="352"/>
      <c r="O284" s="352"/>
    </row>
    <row r="285" spans="1:15" ht="12.75" customHeight="1" x14ac:dyDescent="0.15">
      <c r="A285" s="355"/>
      <c r="B285" s="701" t="s">
        <v>185</v>
      </c>
      <c r="C285" s="702"/>
      <c r="D285" s="454" t="s">
        <v>14</v>
      </c>
      <c r="E285" s="455" t="s">
        <v>234</v>
      </c>
      <c r="F285" s="708" t="s">
        <v>29</v>
      </c>
      <c r="G285" s="456"/>
      <c r="H285" s="457"/>
      <c r="I285" s="352"/>
      <c r="J285" s="352"/>
      <c r="K285" s="352"/>
      <c r="L285" s="352"/>
      <c r="M285" s="352"/>
      <c r="N285" s="352"/>
      <c r="O285" s="352"/>
    </row>
    <row r="286" spans="1:15" ht="12.75" customHeight="1" x14ac:dyDescent="0.2">
      <c r="A286" s="355"/>
      <c r="B286" s="703"/>
      <c r="C286" s="704"/>
      <c r="D286" s="458" t="s">
        <v>5</v>
      </c>
      <c r="E286" s="459" t="s">
        <v>235</v>
      </c>
      <c r="F286" s="709"/>
      <c r="G286" s="456" t="s">
        <v>236</v>
      </c>
      <c r="H286" s="457"/>
      <c r="I286" s="352"/>
      <c r="J286" s="352"/>
      <c r="K286" s="352"/>
      <c r="L286" s="352"/>
      <c r="M286" s="352"/>
      <c r="N286" s="352"/>
      <c r="O286" s="352"/>
    </row>
    <row r="287" spans="1:15" ht="12.75" customHeight="1" x14ac:dyDescent="0.2">
      <c r="A287" s="355"/>
      <c r="B287" s="703"/>
      <c r="C287" s="704"/>
      <c r="D287" s="460" t="s">
        <v>30</v>
      </c>
      <c r="E287" s="461" t="s">
        <v>394</v>
      </c>
      <c r="F287" s="462" t="s">
        <v>31</v>
      </c>
      <c r="G287" s="456" t="s">
        <v>237</v>
      </c>
      <c r="H287" s="457"/>
      <c r="I287" s="352"/>
      <c r="J287" s="352"/>
      <c r="K287" s="352"/>
      <c r="L287" s="352"/>
      <c r="M287" s="352"/>
      <c r="N287" s="352"/>
      <c r="O287" s="352"/>
    </row>
    <row r="288" spans="1:15" ht="12.75" customHeight="1" x14ac:dyDescent="0.2">
      <c r="A288" s="355"/>
      <c r="B288" s="705"/>
      <c r="C288" s="706"/>
      <c r="D288" s="463" t="s">
        <v>32</v>
      </c>
      <c r="E288" s="464" t="s">
        <v>33</v>
      </c>
      <c r="F288" s="465" t="s">
        <v>34</v>
      </c>
      <c r="G288" s="456" t="s">
        <v>238</v>
      </c>
      <c r="H288" s="355"/>
      <c r="I288" s="352"/>
      <c r="J288" s="352"/>
      <c r="K288" s="352"/>
      <c r="L288" s="352"/>
      <c r="M288" s="352"/>
      <c r="N288" s="352"/>
      <c r="O288" s="352"/>
    </row>
    <row r="289" spans="1:15" ht="12.9" customHeight="1" x14ac:dyDescent="0.2">
      <c r="A289" s="352"/>
      <c r="B289" s="329" t="s">
        <v>256</v>
      </c>
      <c r="C289" s="448" t="s">
        <v>257</v>
      </c>
      <c r="D289" s="609">
        <f>D242/1000</f>
        <v>33.317091732900266</v>
      </c>
      <c r="E289" s="520">
        <v>7.0518811001637857E-2</v>
      </c>
      <c r="F289" s="610">
        <f>D289*E289</f>
        <v>2.3494816950366251</v>
      </c>
      <c r="G289" s="352"/>
      <c r="H289" s="352"/>
      <c r="I289" s="352"/>
      <c r="J289" s="352"/>
      <c r="K289" s="352"/>
      <c r="L289" s="352"/>
      <c r="M289" s="352"/>
      <c r="N289" s="352"/>
      <c r="O289" s="352"/>
    </row>
    <row r="290" spans="1:15" ht="12.9" customHeight="1" x14ac:dyDescent="0.2">
      <c r="A290" s="352"/>
      <c r="B290" s="329" t="s">
        <v>258</v>
      </c>
      <c r="C290" s="448" t="s">
        <v>259</v>
      </c>
      <c r="D290" s="611">
        <f t="shared" ref="D290:D322" si="39">D243/1000</f>
        <v>5.8938780308707264</v>
      </c>
      <c r="E290" s="627">
        <v>9.9365398025247714E-2</v>
      </c>
      <c r="F290" s="612">
        <f t="shared" ref="F290:F320" si="40">D290*E290</f>
        <v>0.585647536449733</v>
      </c>
      <c r="G290" s="352"/>
      <c r="H290" s="352"/>
      <c r="I290" s="352"/>
      <c r="J290" s="352"/>
      <c r="K290" s="352"/>
      <c r="L290" s="352"/>
      <c r="M290" s="352"/>
      <c r="N290" s="352"/>
      <c r="O290" s="352"/>
    </row>
    <row r="291" spans="1:15" ht="12.9" customHeight="1" x14ac:dyDescent="0.2">
      <c r="A291" s="352"/>
      <c r="B291" s="329" t="s">
        <v>260</v>
      </c>
      <c r="C291" s="448" t="s">
        <v>261</v>
      </c>
      <c r="D291" s="611">
        <f t="shared" si="39"/>
        <v>3.3368415410746897</v>
      </c>
      <c r="E291" s="627">
        <v>4.8508447458362899E-2</v>
      </c>
      <c r="F291" s="612">
        <f t="shared" si="40"/>
        <v>0.16186500257210426</v>
      </c>
      <c r="G291" s="352"/>
      <c r="H291" s="352"/>
      <c r="I291" s="352"/>
      <c r="J291" s="352"/>
      <c r="K291" s="352"/>
      <c r="L291" s="352"/>
      <c r="M291" s="352"/>
      <c r="N291" s="352"/>
      <c r="O291" s="352"/>
    </row>
    <row r="292" spans="1:15" ht="12.9" customHeight="1" x14ac:dyDescent="0.2">
      <c r="A292" s="352"/>
      <c r="B292" s="329" t="s">
        <v>264</v>
      </c>
      <c r="C292" s="448" t="s">
        <v>262</v>
      </c>
      <c r="D292" s="611">
        <f t="shared" si="39"/>
        <v>13.211157427850075</v>
      </c>
      <c r="E292" s="627">
        <v>9.7948821560017496E-2</v>
      </c>
      <c r="F292" s="612">
        <f t="shared" si="40"/>
        <v>1.2940173015017868</v>
      </c>
      <c r="G292" s="352"/>
      <c r="H292" s="352"/>
      <c r="I292" s="352"/>
      <c r="J292" s="352"/>
      <c r="K292" s="352"/>
      <c r="L292" s="352"/>
      <c r="M292" s="352"/>
      <c r="N292" s="352"/>
      <c r="O292" s="352"/>
    </row>
    <row r="293" spans="1:15" ht="12.9" customHeight="1" x14ac:dyDescent="0.2">
      <c r="A293" s="352"/>
      <c r="B293" s="329">
        <v>11</v>
      </c>
      <c r="C293" s="448" t="s">
        <v>263</v>
      </c>
      <c r="D293" s="611">
        <f t="shared" si="39"/>
        <v>32.567517416009778</v>
      </c>
      <c r="E293" s="627">
        <v>8.6404460896123345E-2</v>
      </c>
      <c r="F293" s="612">
        <f t="shared" si="40"/>
        <v>2.8139787850554328</v>
      </c>
      <c r="G293" s="352"/>
      <c r="H293" s="352"/>
      <c r="I293" s="352"/>
      <c r="J293" s="352"/>
      <c r="K293" s="352"/>
      <c r="L293" s="352"/>
      <c r="M293" s="352"/>
      <c r="N293" s="352"/>
      <c r="O293" s="352"/>
    </row>
    <row r="294" spans="1:15" ht="12.9" customHeight="1" x14ac:dyDescent="0.2">
      <c r="A294" s="352"/>
      <c r="B294" s="329">
        <v>15</v>
      </c>
      <c r="C294" s="448" t="s">
        <v>265</v>
      </c>
      <c r="D294" s="611">
        <f t="shared" si="39"/>
        <v>2.4086520619874774</v>
      </c>
      <c r="E294" s="627">
        <v>6.4310657351062797E-2</v>
      </c>
      <c r="F294" s="612">
        <f t="shared" si="40"/>
        <v>0.15490199743640753</v>
      </c>
      <c r="G294" s="352"/>
      <c r="H294" s="352"/>
      <c r="I294" s="352"/>
      <c r="J294" s="352"/>
      <c r="K294" s="352"/>
      <c r="L294" s="352"/>
      <c r="M294" s="352"/>
      <c r="N294" s="352"/>
      <c r="O294" s="352"/>
    </row>
    <row r="295" spans="1:15" ht="12.9" customHeight="1" x14ac:dyDescent="0.2">
      <c r="A295" s="352"/>
      <c r="B295" s="329">
        <v>16</v>
      </c>
      <c r="C295" s="448" t="s">
        <v>266</v>
      </c>
      <c r="D295" s="611">
        <f t="shared" si="39"/>
        <v>49.989066250487461</v>
      </c>
      <c r="E295" s="627">
        <v>5.6299700130585439E-2</v>
      </c>
      <c r="F295" s="612">
        <f t="shared" si="40"/>
        <v>2.8143694397104131</v>
      </c>
      <c r="G295" s="352"/>
      <c r="H295" s="352"/>
      <c r="I295" s="352"/>
      <c r="J295" s="352"/>
      <c r="K295" s="352"/>
      <c r="L295" s="352"/>
      <c r="M295" s="352"/>
      <c r="N295" s="352"/>
      <c r="O295" s="352"/>
    </row>
    <row r="296" spans="1:15" ht="12.9" customHeight="1" x14ac:dyDescent="0.2">
      <c r="A296" s="352"/>
      <c r="B296" s="329">
        <v>20</v>
      </c>
      <c r="C296" s="448" t="s">
        <v>267</v>
      </c>
      <c r="D296" s="611">
        <f t="shared" si="39"/>
        <v>3.8942271332782186</v>
      </c>
      <c r="E296" s="627">
        <v>2.4268102095826211E-2</v>
      </c>
      <c r="F296" s="612">
        <f t="shared" si="40"/>
        <v>9.4505501654732441E-2</v>
      </c>
      <c r="G296" s="352"/>
      <c r="H296" s="352"/>
      <c r="I296" s="352"/>
      <c r="J296" s="352"/>
      <c r="K296" s="352"/>
      <c r="L296" s="352"/>
      <c r="M296" s="352"/>
      <c r="N296" s="352"/>
      <c r="O296" s="352"/>
    </row>
    <row r="297" spans="1:15" ht="12.9" customHeight="1" x14ac:dyDescent="0.2">
      <c r="A297" s="352"/>
      <c r="B297" s="329">
        <v>21</v>
      </c>
      <c r="C297" s="448" t="s">
        <v>268</v>
      </c>
      <c r="D297" s="611">
        <f t="shared" si="39"/>
        <v>12.590737275878078</v>
      </c>
      <c r="E297" s="627">
        <v>2.9710702643969578E-2</v>
      </c>
      <c r="F297" s="612">
        <f t="shared" si="40"/>
        <v>0.37407965127195714</v>
      </c>
      <c r="G297" s="352"/>
      <c r="H297" s="352"/>
      <c r="I297" s="352"/>
      <c r="J297" s="352"/>
      <c r="K297" s="352"/>
      <c r="L297" s="352"/>
      <c r="M297" s="352"/>
      <c r="N297" s="352"/>
      <c r="O297" s="352"/>
    </row>
    <row r="298" spans="1:15" ht="12.9" customHeight="1" x14ac:dyDescent="0.2">
      <c r="A298" s="352"/>
      <c r="B298" s="329">
        <v>22</v>
      </c>
      <c r="C298" s="448" t="s">
        <v>356</v>
      </c>
      <c r="D298" s="611">
        <f t="shared" si="39"/>
        <v>15.013260944481367</v>
      </c>
      <c r="E298" s="627">
        <v>5.7949831736592045E-2</v>
      </c>
      <c r="F298" s="612">
        <f t="shared" si="40"/>
        <v>0.8700159455502442</v>
      </c>
      <c r="G298" s="352"/>
      <c r="H298" s="352"/>
      <c r="I298" s="352"/>
      <c r="J298" s="352"/>
      <c r="K298" s="352"/>
      <c r="L298" s="352"/>
      <c r="M298" s="352"/>
      <c r="N298" s="352"/>
      <c r="O298" s="352"/>
    </row>
    <row r="299" spans="1:15" ht="12.9" customHeight="1" x14ac:dyDescent="0.2">
      <c r="A299" s="352"/>
      <c r="B299" s="329">
        <v>25</v>
      </c>
      <c r="C299" s="448" t="s">
        <v>269</v>
      </c>
      <c r="D299" s="611">
        <f t="shared" si="39"/>
        <v>325.76477608762957</v>
      </c>
      <c r="E299" s="627">
        <v>5.9530779899937054E-2</v>
      </c>
      <c r="F299" s="612">
        <f t="shared" si="40"/>
        <v>19.393031184424952</v>
      </c>
      <c r="G299" s="352"/>
      <c r="H299" s="352"/>
      <c r="I299" s="352"/>
      <c r="J299" s="352"/>
      <c r="K299" s="352"/>
      <c r="L299" s="352"/>
      <c r="M299" s="352"/>
      <c r="N299" s="352"/>
      <c r="O299" s="352"/>
    </row>
    <row r="300" spans="1:15" ht="12.9" customHeight="1" x14ac:dyDescent="0.2">
      <c r="A300" s="352"/>
      <c r="B300" s="329">
        <v>26</v>
      </c>
      <c r="C300" s="448" t="s">
        <v>270</v>
      </c>
      <c r="D300" s="611">
        <f t="shared" si="39"/>
        <v>60.911812165695345</v>
      </c>
      <c r="E300" s="627">
        <v>2.1268989332191693E-2</v>
      </c>
      <c r="F300" s="612">
        <f t="shared" si="40"/>
        <v>1.2955326831566385</v>
      </c>
      <c r="G300" s="352"/>
      <c r="H300" s="352"/>
      <c r="I300" s="352"/>
      <c r="J300" s="352"/>
      <c r="K300" s="352"/>
      <c r="L300" s="352"/>
      <c r="M300" s="352"/>
      <c r="N300" s="352"/>
      <c r="O300" s="352"/>
    </row>
    <row r="301" spans="1:15" ht="12.9" customHeight="1" x14ac:dyDescent="0.2">
      <c r="A301" s="352"/>
      <c r="B301" s="329">
        <v>27</v>
      </c>
      <c r="C301" s="448" t="s">
        <v>271</v>
      </c>
      <c r="D301" s="611">
        <f t="shared" si="39"/>
        <v>24.233361663354827</v>
      </c>
      <c r="E301" s="627">
        <v>3.223691912799341E-2</v>
      </c>
      <c r="F301" s="612">
        <f t="shared" si="40"/>
        <v>0.78120892014098542</v>
      </c>
      <c r="G301" s="352"/>
      <c r="H301" s="352"/>
      <c r="I301" s="352"/>
      <c r="J301" s="352"/>
      <c r="K301" s="352"/>
      <c r="L301" s="352"/>
      <c r="M301" s="352"/>
      <c r="N301" s="352"/>
      <c r="O301" s="352"/>
    </row>
    <row r="302" spans="1:15" ht="12.9" customHeight="1" x14ac:dyDescent="0.2">
      <c r="A302" s="352"/>
      <c r="B302" s="329">
        <v>28</v>
      </c>
      <c r="C302" s="448" t="s">
        <v>272</v>
      </c>
      <c r="D302" s="611">
        <f t="shared" si="39"/>
        <v>159.73359860692551</v>
      </c>
      <c r="E302" s="627">
        <v>5.5387203428288366E-2</v>
      </c>
      <c r="F302" s="612">
        <f t="shared" si="40"/>
        <v>8.8471973203743417</v>
      </c>
      <c r="G302" s="352"/>
      <c r="H302" s="352"/>
      <c r="I302" s="352"/>
      <c r="J302" s="352"/>
      <c r="K302" s="352"/>
      <c r="L302" s="352"/>
      <c r="M302" s="352"/>
      <c r="N302" s="352"/>
      <c r="O302" s="352"/>
    </row>
    <row r="303" spans="1:15" ht="12.9" customHeight="1" x14ac:dyDescent="0.2">
      <c r="A303" s="352"/>
      <c r="B303" s="329">
        <v>29</v>
      </c>
      <c r="C303" s="448" t="s">
        <v>357</v>
      </c>
      <c r="D303" s="611">
        <f t="shared" si="39"/>
        <v>11.333357788762434</v>
      </c>
      <c r="E303" s="627">
        <v>2.9589534408556672E-2</v>
      </c>
      <c r="F303" s="612">
        <f t="shared" si="40"/>
        <v>0.33534878025506981</v>
      </c>
      <c r="G303" s="352"/>
      <c r="H303" s="352"/>
      <c r="I303" s="352"/>
      <c r="J303" s="352"/>
      <c r="K303" s="352"/>
      <c r="L303" s="352"/>
      <c r="M303" s="352"/>
      <c r="N303" s="352"/>
      <c r="O303" s="352"/>
    </row>
    <row r="304" spans="1:15" ht="12.9" customHeight="1" x14ac:dyDescent="0.2">
      <c r="A304" s="352"/>
      <c r="B304" s="329">
        <v>30</v>
      </c>
      <c r="C304" s="448" t="s">
        <v>358</v>
      </c>
      <c r="D304" s="611">
        <f t="shared" si="39"/>
        <v>2.6635126746205273</v>
      </c>
      <c r="E304" s="627">
        <v>6.3726986041632877E-2</v>
      </c>
      <c r="F304" s="612">
        <f t="shared" si="40"/>
        <v>0.16973763503725459</v>
      </c>
      <c r="G304" s="352"/>
      <c r="H304" s="352"/>
      <c r="I304" s="352"/>
      <c r="J304" s="352"/>
      <c r="K304" s="352"/>
      <c r="L304" s="352"/>
      <c r="M304" s="352"/>
      <c r="N304" s="352"/>
      <c r="O304" s="352"/>
    </row>
    <row r="305" spans="1:15" ht="12.9" customHeight="1" x14ac:dyDescent="0.2">
      <c r="A305" s="352"/>
      <c r="B305" s="329">
        <v>31</v>
      </c>
      <c r="C305" s="448" t="s">
        <v>359</v>
      </c>
      <c r="D305" s="611">
        <f t="shared" si="39"/>
        <v>0.97837558394403545</v>
      </c>
      <c r="E305" s="627">
        <v>3.1879036735230265E-2</v>
      </c>
      <c r="F305" s="612">
        <f t="shared" si="40"/>
        <v>3.1189671181404269E-2</v>
      </c>
      <c r="G305" s="352"/>
      <c r="H305" s="352"/>
      <c r="I305" s="352"/>
      <c r="J305" s="352"/>
      <c r="K305" s="352"/>
      <c r="L305" s="352"/>
      <c r="M305" s="352"/>
      <c r="N305" s="352"/>
      <c r="O305" s="352"/>
    </row>
    <row r="306" spans="1:15" ht="12.9" customHeight="1" x14ac:dyDescent="0.2">
      <c r="A306" s="352"/>
      <c r="B306" s="329">
        <v>32</v>
      </c>
      <c r="C306" s="448" t="s">
        <v>273</v>
      </c>
      <c r="D306" s="611">
        <f t="shared" si="39"/>
        <v>1.2147869549396595</v>
      </c>
      <c r="E306" s="627">
        <v>3.0299821835875467E-2</v>
      </c>
      <c r="F306" s="612">
        <f t="shared" si="40"/>
        <v>3.6807828303217362E-2</v>
      </c>
      <c r="G306" s="352"/>
      <c r="H306" s="352"/>
      <c r="I306" s="352"/>
      <c r="J306" s="352"/>
      <c r="K306" s="352"/>
      <c r="L306" s="352"/>
      <c r="M306" s="352"/>
      <c r="N306" s="352"/>
      <c r="O306" s="352"/>
    </row>
    <row r="307" spans="1:15" ht="12.9" customHeight="1" x14ac:dyDescent="0.2">
      <c r="A307" s="352"/>
      <c r="B307" s="329">
        <v>33</v>
      </c>
      <c r="C307" s="448" t="s">
        <v>274</v>
      </c>
      <c r="D307" s="611">
        <f t="shared" si="39"/>
        <v>8.1990247817753854</v>
      </c>
      <c r="E307" s="627">
        <v>7.3570283053318961E-2</v>
      </c>
      <c r="F307" s="612">
        <f t="shared" si="40"/>
        <v>0.60320457395639182</v>
      </c>
      <c r="G307" s="352"/>
      <c r="H307" s="352"/>
      <c r="I307" s="352"/>
      <c r="J307" s="352"/>
      <c r="K307" s="352"/>
      <c r="L307" s="352"/>
      <c r="M307" s="352"/>
      <c r="N307" s="352"/>
      <c r="O307" s="352"/>
    </row>
    <row r="308" spans="1:15" ht="12.9" customHeight="1" x14ac:dyDescent="0.2">
      <c r="A308" s="352"/>
      <c r="B308" s="329">
        <v>34</v>
      </c>
      <c r="C308" s="448" t="s">
        <v>360</v>
      </c>
      <c r="D308" s="611">
        <f t="shared" si="39"/>
        <v>0</v>
      </c>
      <c r="E308" s="627">
        <v>8.0119186182167484E-3</v>
      </c>
      <c r="F308" s="612">
        <f t="shared" si="40"/>
        <v>0</v>
      </c>
      <c r="G308" s="352"/>
      <c r="H308" s="352"/>
      <c r="I308" s="352"/>
      <c r="J308" s="352"/>
      <c r="K308" s="352"/>
      <c r="L308" s="352"/>
      <c r="M308" s="352"/>
      <c r="N308" s="352"/>
      <c r="O308" s="352"/>
    </row>
    <row r="309" spans="1:15" ht="12.9" customHeight="1" x14ac:dyDescent="0.2">
      <c r="A309" s="352"/>
      <c r="B309" s="329">
        <v>35</v>
      </c>
      <c r="C309" s="448" t="s">
        <v>275</v>
      </c>
      <c r="D309" s="611">
        <f t="shared" si="39"/>
        <v>32.187768135041544</v>
      </c>
      <c r="E309" s="627">
        <v>4.0754170217234556E-2</v>
      </c>
      <c r="F309" s="612">
        <f t="shared" si="40"/>
        <v>1.3117857814883616</v>
      </c>
      <c r="G309" s="352"/>
      <c r="H309" s="352"/>
      <c r="I309" s="352"/>
      <c r="J309" s="352"/>
      <c r="K309" s="352"/>
      <c r="L309" s="352"/>
      <c r="M309" s="352"/>
      <c r="N309" s="352"/>
      <c r="O309" s="352"/>
    </row>
    <row r="310" spans="1:15" ht="12.9" customHeight="1" x14ac:dyDescent="0.2">
      <c r="A310" s="352"/>
      <c r="B310" s="329">
        <v>39</v>
      </c>
      <c r="C310" s="448" t="s">
        <v>361</v>
      </c>
      <c r="D310" s="611">
        <f t="shared" si="39"/>
        <v>16.951100076744464</v>
      </c>
      <c r="E310" s="627">
        <v>0.12270601353511999</v>
      </c>
      <c r="F310" s="612">
        <f t="shared" si="40"/>
        <v>2.0800019154521796</v>
      </c>
      <c r="G310" s="352"/>
      <c r="H310" s="352"/>
      <c r="I310" s="352"/>
      <c r="J310" s="352"/>
      <c r="K310" s="352"/>
      <c r="L310" s="352"/>
      <c r="M310" s="352"/>
      <c r="N310" s="352"/>
      <c r="O310" s="352"/>
    </row>
    <row r="311" spans="1:15" ht="12.9" customHeight="1" x14ac:dyDescent="0.2">
      <c r="A311" s="352"/>
      <c r="B311" s="329">
        <v>41</v>
      </c>
      <c r="C311" s="448" t="s">
        <v>276</v>
      </c>
      <c r="D311" s="611">
        <f t="shared" si="39"/>
        <v>10018.531508034306</v>
      </c>
      <c r="E311" s="627">
        <v>6.7815288567369444E-2</v>
      </c>
      <c r="F311" s="612">
        <f t="shared" si="40"/>
        <v>679.40960523862941</v>
      </c>
      <c r="G311" s="352"/>
      <c r="H311" s="352"/>
      <c r="I311" s="352"/>
      <c r="J311" s="352"/>
      <c r="K311" s="352"/>
      <c r="L311" s="352"/>
      <c r="M311" s="352"/>
      <c r="N311" s="352"/>
      <c r="O311" s="352"/>
    </row>
    <row r="312" spans="1:15" ht="12.9" customHeight="1" x14ac:dyDescent="0.2">
      <c r="A312" s="352"/>
      <c r="B312" s="329">
        <v>46</v>
      </c>
      <c r="C312" s="448" t="s">
        <v>277</v>
      </c>
      <c r="D312" s="611">
        <f t="shared" si="39"/>
        <v>76.876401580376026</v>
      </c>
      <c r="E312" s="627">
        <v>1.048148321399033E-2</v>
      </c>
      <c r="F312" s="612">
        <f t="shared" si="40"/>
        <v>0.80577871271669099</v>
      </c>
      <c r="G312" s="352"/>
      <c r="H312" s="352"/>
      <c r="I312" s="352"/>
      <c r="J312" s="352"/>
      <c r="K312" s="352"/>
      <c r="L312" s="352"/>
      <c r="M312" s="352"/>
      <c r="N312" s="352"/>
      <c r="O312" s="352"/>
    </row>
    <row r="313" spans="1:15" ht="12.9" customHeight="1" x14ac:dyDescent="0.2">
      <c r="A313" s="352"/>
      <c r="B313" s="329">
        <v>47</v>
      </c>
      <c r="C313" s="448" t="s">
        <v>362</v>
      </c>
      <c r="D313" s="611">
        <f t="shared" si="39"/>
        <v>26.299449729835178</v>
      </c>
      <c r="E313" s="627">
        <v>3.2696403699960089E-2</v>
      </c>
      <c r="F313" s="612">
        <f t="shared" si="40"/>
        <v>0.85989742545349723</v>
      </c>
      <c r="G313" s="352"/>
      <c r="H313" s="352"/>
      <c r="I313" s="352"/>
      <c r="J313" s="352"/>
      <c r="K313" s="352"/>
      <c r="L313" s="352"/>
      <c r="M313" s="352"/>
      <c r="N313" s="352"/>
      <c r="O313" s="352"/>
    </row>
    <row r="314" spans="1:15" ht="12.9" customHeight="1" x14ac:dyDescent="0.2">
      <c r="A314" s="352"/>
      <c r="B314" s="329">
        <v>48</v>
      </c>
      <c r="C314" s="448" t="s">
        <v>363</v>
      </c>
      <c r="D314" s="611">
        <f t="shared" si="39"/>
        <v>33.739619124958537</v>
      </c>
      <c r="E314" s="627">
        <v>8.2944007585478874E-2</v>
      </c>
      <c r="F314" s="612">
        <f t="shared" si="40"/>
        <v>2.7984992246317288</v>
      </c>
      <c r="G314" s="352"/>
      <c r="H314" s="352"/>
      <c r="I314" s="352"/>
      <c r="J314" s="352"/>
      <c r="K314" s="352"/>
      <c r="L314" s="352"/>
      <c r="M314" s="352"/>
      <c r="N314" s="352"/>
      <c r="O314" s="352"/>
    </row>
    <row r="315" spans="1:15" ht="12.9" customHeight="1" x14ac:dyDescent="0.2">
      <c r="A315" s="352"/>
      <c r="B315" s="329">
        <v>51</v>
      </c>
      <c r="C315" s="448" t="s">
        <v>278</v>
      </c>
      <c r="D315" s="611">
        <f t="shared" si="39"/>
        <v>418.67615103929825</v>
      </c>
      <c r="E315" s="627">
        <v>0.15481136115389274</v>
      </c>
      <c r="F315" s="612">
        <f t="shared" si="40"/>
        <v>64.815824825066542</v>
      </c>
      <c r="G315" s="352"/>
      <c r="H315" s="352"/>
      <c r="I315" s="352"/>
      <c r="J315" s="352"/>
      <c r="K315" s="352"/>
      <c r="L315" s="352"/>
      <c r="M315" s="352"/>
      <c r="N315" s="352"/>
      <c r="O315" s="352"/>
    </row>
    <row r="316" spans="1:15" ht="12.9" customHeight="1" x14ac:dyDescent="0.2">
      <c r="A316" s="352"/>
      <c r="B316" s="329">
        <v>53</v>
      </c>
      <c r="C316" s="448" t="s">
        <v>279</v>
      </c>
      <c r="D316" s="611">
        <f t="shared" si="39"/>
        <v>252.96930466874886</v>
      </c>
      <c r="E316" s="627">
        <v>7.1014931555965527E-2</v>
      </c>
      <c r="F316" s="612">
        <f t="shared" si="40"/>
        <v>17.964597856811391</v>
      </c>
      <c r="G316" s="352"/>
      <c r="H316" s="352"/>
      <c r="I316" s="352"/>
      <c r="J316" s="352"/>
      <c r="K316" s="352"/>
      <c r="L316" s="352"/>
      <c r="M316" s="352"/>
      <c r="N316" s="352"/>
      <c r="O316" s="352"/>
    </row>
    <row r="317" spans="1:15" ht="12.9" customHeight="1" x14ac:dyDescent="0.2">
      <c r="A317" s="352"/>
      <c r="B317" s="329">
        <v>55</v>
      </c>
      <c r="C317" s="448" t="s">
        <v>280</v>
      </c>
      <c r="D317" s="611">
        <f t="shared" si="39"/>
        <v>484.46173853765021</v>
      </c>
      <c r="E317" s="627">
        <v>8.2767403395869292E-3</v>
      </c>
      <c r="F317" s="612">
        <f t="shared" si="40"/>
        <v>4.009764014340985</v>
      </c>
      <c r="G317" s="352"/>
      <c r="H317" s="352"/>
      <c r="I317" s="352"/>
      <c r="J317" s="352"/>
      <c r="K317" s="352"/>
      <c r="L317" s="352"/>
      <c r="M317" s="352"/>
      <c r="N317" s="352"/>
      <c r="O317" s="352"/>
    </row>
    <row r="318" spans="1:15" ht="12.9" customHeight="1" x14ac:dyDescent="0.2">
      <c r="A318" s="352"/>
      <c r="B318" s="329">
        <v>57</v>
      </c>
      <c r="C318" s="448" t="s">
        <v>281</v>
      </c>
      <c r="D318" s="611">
        <f t="shared" si="39"/>
        <v>513.11681220925834</v>
      </c>
      <c r="E318" s="627">
        <v>8.3796213073309811E-2</v>
      </c>
      <c r="F318" s="612">
        <f t="shared" si="40"/>
        <v>42.997245727384509</v>
      </c>
      <c r="G318" s="352"/>
      <c r="H318" s="352"/>
      <c r="I318" s="352"/>
      <c r="J318" s="352"/>
      <c r="K318" s="352"/>
      <c r="L318" s="352"/>
      <c r="M318" s="352"/>
      <c r="N318" s="352"/>
      <c r="O318" s="352"/>
    </row>
    <row r="319" spans="1:15" ht="12.9" customHeight="1" x14ac:dyDescent="0.2">
      <c r="A319" s="352"/>
      <c r="B319" s="329">
        <v>59</v>
      </c>
      <c r="C319" s="448" t="s">
        <v>282</v>
      </c>
      <c r="D319" s="611">
        <f t="shared" si="39"/>
        <v>263.10078058102721</v>
      </c>
      <c r="E319" s="627">
        <v>2.5097439004451133E-2</v>
      </c>
      <c r="F319" s="612">
        <f t="shared" si="40"/>
        <v>6.6031557926558113</v>
      </c>
      <c r="G319" s="352"/>
      <c r="H319" s="352"/>
      <c r="I319" s="352"/>
      <c r="J319" s="352"/>
      <c r="K319" s="352"/>
      <c r="L319" s="352"/>
      <c r="M319" s="352"/>
      <c r="N319" s="352"/>
      <c r="O319" s="352"/>
    </row>
    <row r="320" spans="1:15" ht="12.9" customHeight="1" x14ac:dyDescent="0.2">
      <c r="A320" s="352"/>
      <c r="B320" s="329">
        <v>61</v>
      </c>
      <c r="C320" s="448" t="s">
        <v>283</v>
      </c>
      <c r="D320" s="611">
        <f t="shared" si="39"/>
        <v>15.761602441936779</v>
      </c>
      <c r="E320" s="627">
        <v>4.2961282395216051E-2</v>
      </c>
      <c r="F320" s="612">
        <f t="shared" si="40"/>
        <v>0.67713865350917279</v>
      </c>
      <c r="G320" s="352"/>
      <c r="H320" s="352"/>
      <c r="I320" s="352"/>
      <c r="J320" s="352"/>
      <c r="K320" s="352"/>
      <c r="L320" s="352"/>
      <c r="M320" s="352"/>
      <c r="N320" s="352"/>
      <c r="O320" s="352"/>
    </row>
    <row r="321" spans="1:15" ht="12.9" customHeight="1" x14ac:dyDescent="0.2">
      <c r="A321" s="352"/>
      <c r="B321" s="329">
        <v>63</v>
      </c>
      <c r="C321" s="448" t="s">
        <v>284</v>
      </c>
      <c r="D321" s="611">
        <f t="shared" si="39"/>
        <v>39.807900729453593</v>
      </c>
      <c r="E321" s="627">
        <v>6.4286349833957354E-2</v>
      </c>
      <c r="F321" s="612">
        <f>D321*E321</f>
        <v>2.5591046324490998</v>
      </c>
      <c r="G321" s="352"/>
      <c r="H321" s="352"/>
      <c r="I321" s="352"/>
      <c r="J321" s="352"/>
      <c r="K321" s="352"/>
      <c r="L321" s="352"/>
      <c r="M321" s="352"/>
      <c r="N321" s="352"/>
      <c r="O321" s="352"/>
    </row>
    <row r="322" spans="1:15" ht="12.9" customHeight="1" x14ac:dyDescent="0.2">
      <c r="A322" s="352"/>
      <c r="B322" s="329">
        <v>64</v>
      </c>
      <c r="C322" s="448" t="s">
        <v>285</v>
      </c>
      <c r="D322" s="611">
        <f t="shared" si="39"/>
        <v>163.9583332541464</v>
      </c>
      <c r="E322" s="627">
        <v>0.12337450042533463</v>
      </c>
      <c r="F322" s="612">
        <f>D322*E322</f>
        <v>20.228277455800843</v>
      </c>
      <c r="G322" s="352"/>
      <c r="H322" s="352"/>
      <c r="I322" s="352"/>
      <c r="J322" s="352"/>
      <c r="K322" s="352"/>
      <c r="L322" s="352"/>
      <c r="M322" s="352"/>
      <c r="N322" s="352"/>
      <c r="O322" s="352"/>
    </row>
    <row r="323" spans="1:15" ht="12.9" customHeight="1" x14ac:dyDescent="0.2">
      <c r="A323" s="352"/>
      <c r="B323" s="329">
        <v>65</v>
      </c>
      <c r="C323" s="448" t="s">
        <v>364</v>
      </c>
      <c r="D323" s="611">
        <f t="shared" ref="D323:D326" si="41">D276/1000</f>
        <v>68.855546461648174</v>
      </c>
      <c r="E323" s="627">
        <v>0.11847657208655299</v>
      </c>
      <c r="F323" s="612">
        <f t="shared" ref="F323:F325" si="42">D323*E323</f>
        <v>8.1577691139224591</v>
      </c>
      <c r="G323" s="352"/>
      <c r="H323" s="352"/>
      <c r="I323" s="352"/>
      <c r="J323" s="352"/>
      <c r="K323" s="352"/>
      <c r="L323" s="352"/>
      <c r="M323" s="352"/>
      <c r="N323" s="352"/>
      <c r="O323" s="352"/>
    </row>
    <row r="324" spans="1:15" ht="12.9" customHeight="1" x14ac:dyDescent="0.2">
      <c r="A324" s="352"/>
      <c r="B324" s="329">
        <v>66</v>
      </c>
      <c r="C324" s="448" t="s">
        <v>286</v>
      </c>
      <c r="D324" s="611">
        <f t="shared" si="41"/>
        <v>758.26396909178993</v>
      </c>
      <c r="E324" s="627">
        <v>0.1284055440170227</v>
      </c>
      <c r="F324" s="612">
        <f t="shared" si="42"/>
        <v>97.365297459738173</v>
      </c>
      <c r="G324" s="352"/>
      <c r="H324" s="352"/>
      <c r="I324" s="352"/>
      <c r="J324" s="352"/>
      <c r="K324" s="352"/>
      <c r="L324" s="352"/>
      <c r="M324" s="352"/>
      <c r="N324" s="352"/>
      <c r="O324" s="352"/>
    </row>
    <row r="325" spans="1:15" ht="12.9" customHeight="1" x14ac:dyDescent="0.2">
      <c r="A325" s="352"/>
      <c r="B325" s="329">
        <v>67</v>
      </c>
      <c r="C325" s="448" t="s">
        <v>287</v>
      </c>
      <c r="D325" s="611">
        <f t="shared" si="41"/>
        <v>162.60578912052804</v>
      </c>
      <c r="E325" s="627">
        <v>0.15639866177357059</v>
      </c>
      <c r="F325" s="612">
        <f t="shared" si="42"/>
        <v>25.431327815086011</v>
      </c>
      <c r="G325" s="352"/>
      <c r="H325" s="352"/>
      <c r="I325" s="352"/>
      <c r="J325" s="352"/>
      <c r="K325" s="352"/>
      <c r="L325" s="352"/>
      <c r="M325" s="352"/>
      <c r="N325" s="352"/>
      <c r="O325" s="352"/>
    </row>
    <row r="326" spans="1:15" ht="12.9" customHeight="1" x14ac:dyDescent="0.15">
      <c r="A326" s="352"/>
      <c r="B326" s="329">
        <v>68</v>
      </c>
      <c r="C326" s="448" t="s">
        <v>288</v>
      </c>
      <c r="D326" s="611">
        <f t="shared" si="41"/>
        <v>18.897064793820007</v>
      </c>
      <c r="E326" s="627">
        <v>0</v>
      </c>
      <c r="F326" s="613" t="s">
        <v>35</v>
      </c>
      <c r="G326" s="352"/>
      <c r="H326" s="352"/>
      <c r="I326" s="352"/>
      <c r="J326" s="352"/>
      <c r="K326" s="352"/>
      <c r="L326" s="352"/>
      <c r="M326" s="352"/>
      <c r="N326" s="352"/>
      <c r="O326" s="352"/>
    </row>
    <row r="327" spans="1:15" ht="12.9" customHeight="1" x14ac:dyDescent="0.15">
      <c r="A327" s="352"/>
      <c r="B327" s="329">
        <v>69</v>
      </c>
      <c r="C327" s="448" t="s">
        <v>289</v>
      </c>
      <c r="D327" s="614">
        <f>D280/1000</f>
        <v>4.5751542234170106</v>
      </c>
      <c r="E327" s="628">
        <v>0</v>
      </c>
      <c r="F327" s="615" t="s">
        <v>35</v>
      </c>
      <c r="G327" s="352"/>
      <c r="H327" s="352"/>
      <c r="I327" s="352"/>
      <c r="J327" s="352"/>
      <c r="K327" s="352"/>
      <c r="L327" s="352"/>
      <c r="M327" s="352"/>
      <c r="N327" s="352"/>
      <c r="O327" s="352"/>
    </row>
    <row r="328" spans="1:15" ht="15" customHeight="1" x14ac:dyDescent="0.2">
      <c r="A328" s="352"/>
      <c r="B328" s="699" t="s">
        <v>242</v>
      </c>
      <c r="C328" s="700"/>
      <c r="D328" s="614">
        <f>SUM(D289:D327)</f>
        <v>14136.891029956447</v>
      </c>
      <c r="E328" s="518">
        <v>7.1846853087088672E-2</v>
      </c>
      <c r="F328" s="616">
        <f>SUM(F289:F327)</f>
        <v>1021.0811930982064</v>
      </c>
      <c r="G328" s="352"/>
      <c r="H328" s="352"/>
      <c r="I328" s="352"/>
      <c r="J328" s="352"/>
      <c r="K328" s="352"/>
      <c r="L328" s="352"/>
      <c r="M328" s="352"/>
      <c r="N328" s="352"/>
      <c r="O328" s="352"/>
    </row>
    <row r="329" spans="1:15" x14ac:dyDescent="0.2">
      <c r="A329" s="352"/>
      <c r="B329" s="352"/>
      <c r="C329" s="352"/>
      <c r="D329" s="352"/>
      <c r="E329" s="355"/>
      <c r="F329" s="352"/>
      <c r="G329" s="352"/>
      <c r="H329" s="352"/>
      <c r="I329" s="352"/>
      <c r="J329" s="352"/>
      <c r="K329" s="352"/>
      <c r="L329" s="352"/>
      <c r="M329" s="352"/>
      <c r="N329" s="352"/>
      <c r="O329" s="352"/>
    </row>
    <row r="330" spans="1:15" x14ac:dyDescent="0.2">
      <c r="A330" s="352"/>
      <c r="B330" s="352"/>
      <c r="C330" s="352"/>
      <c r="D330" s="352"/>
      <c r="E330" s="352"/>
      <c r="F330" s="352"/>
      <c r="G330" s="352"/>
      <c r="H330" s="352"/>
      <c r="I330" s="352"/>
      <c r="J330" s="352"/>
      <c r="K330" s="352"/>
      <c r="L330" s="352"/>
      <c r="M330" s="352"/>
      <c r="N330" s="352"/>
      <c r="O330" s="352"/>
    </row>
    <row r="331" spans="1:15" x14ac:dyDescent="0.2">
      <c r="A331" s="352"/>
      <c r="B331" s="352"/>
      <c r="C331" s="352"/>
      <c r="D331" s="352"/>
      <c r="E331" s="352"/>
      <c r="F331" s="352"/>
      <c r="G331" s="352"/>
      <c r="H331" s="352"/>
      <c r="I331" s="352"/>
      <c r="J331" s="352"/>
      <c r="K331" s="352"/>
      <c r="L331" s="352"/>
      <c r="M331" s="352"/>
      <c r="N331" s="352"/>
      <c r="O331" s="352"/>
    </row>
    <row r="332" spans="1:15" x14ac:dyDescent="0.2">
      <c r="A332" s="352"/>
      <c r="B332" s="352"/>
      <c r="C332" s="352"/>
      <c r="D332" s="352"/>
      <c r="E332" s="352"/>
      <c r="F332" s="352"/>
      <c r="G332" s="352"/>
      <c r="H332" s="352"/>
      <c r="I332" s="352"/>
      <c r="J332" s="352"/>
      <c r="K332" s="352"/>
      <c r="L332" s="352"/>
      <c r="M332" s="352"/>
      <c r="N332" s="352"/>
      <c r="O332" s="352"/>
    </row>
    <row r="333" spans="1:15" x14ac:dyDescent="0.2">
      <c r="A333" s="352"/>
      <c r="B333" s="352"/>
      <c r="C333" s="352"/>
      <c r="D333" s="352"/>
      <c r="E333" s="352"/>
      <c r="F333" s="352"/>
      <c r="G333" s="352"/>
      <c r="H333" s="352"/>
      <c r="I333" s="352"/>
      <c r="J333" s="352"/>
      <c r="K333" s="352"/>
      <c r="L333" s="352"/>
      <c r="M333" s="352"/>
      <c r="N333" s="352"/>
      <c r="O333" s="352"/>
    </row>
    <row r="334" spans="1:15" x14ac:dyDescent="0.2">
      <c r="A334" s="352"/>
      <c r="B334" s="352"/>
      <c r="C334" s="352"/>
      <c r="D334" s="352"/>
      <c r="E334" s="352"/>
      <c r="F334" s="352"/>
      <c r="G334" s="352"/>
      <c r="H334" s="352"/>
      <c r="I334" s="352"/>
      <c r="J334" s="352"/>
      <c r="K334" s="352"/>
      <c r="L334" s="352"/>
      <c r="M334" s="352"/>
      <c r="N334" s="352"/>
      <c r="O334" s="352"/>
    </row>
    <row r="335" spans="1:15" x14ac:dyDescent="0.2">
      <c r="A335" s="352"/>
      <c r="B335" s="352"/>
      <c r="C335" s="352"/>
      <c r="D335" s="352"/>
      <c r="E335" s="352"/>
      <c r="F335" s="352"/>
      <c r="G335" s="352"/>
      <c r="H335" s="352"/>
      <c r="I335" s="352"/>
      <c r="J335" s="352"/>
      <c r="K335" s="352"/>
      <c r="L335" s="352"/>
      <c r="M335" s="352"/>
      <c r="N335" s="352"/>
      <c r="O335" s="352"/>
    </row>
    <row r="336" spans="1:15" x14ac:dyDescent="0.2">
      <c r="A336" s="352"/>
      <c r="B336" s="352"/>
      <c r="C336" s="352"/>
      <c r="D336" s="352"/>
      <c r="E336" s="352"/>
      <c r="F336" s="352"/>
      <c r="G336" s="352"/>
      <c r="H336" s="352"/>
      <c r="I336" s="352"/>
      <c r="J336" s="352"/>
      <c r="K336" s="352"/>
      <c r="L336" s="352"/>
      <c r="M336" s="352"/>
      <c r="N336" s="352"/>
      <c r="O336" s="352"/>
    </row>
    <row r="337" spans="1:15" x14ac:dyDescent="0.2">
      <c r="A337" s="352"/>
      <c r="B337" s="352"/>
      <c r="C337" s="352"/>
      <c r="D337" s="352"/>
      <c r="E337" s="352"/>
      <c r="F337" s="352"/>
      <c r="G337" s="352"/>
      <c r="H337" s="352"/>
      <c r="I337" s="352"/>
      <c r="J337" s="352"/>
      <c r="K337" s="352"/>
      <c r="L337" s="352"/>
      <c r="M337" s="352"/>
      <c r="N337" s="352"/>
      <c r="O337" s="352"/>
    </row>
    <row r="338" spans="1:15" x14ac:dyDescent="0.2">
      <c r="A338" s="352"/>
      <c r="B338" s="352"/>
      <c r="C338" s="352"/>
      <c r="D338" s="352"/>
      <c r="E338" s="352"/>
      <c r="F338" s="352"/>
      <c r="G338" s="352"/>
      <c r="H338" s="352"/>
      <c r="I338" s="352"/>
      <c r="J338" s="352"/>
      <c r="K338" s="352"/>
      <c r="L338" s="352"/>
      <c r="M338" s="352"/>
      <c r="N338" s="352"/>
      <c r="O338" s="352"/>
    </row>
    <row r="339" spans="1:15" x14ac:dyDescent="0.2">
      <c r="A339" s="352"/>
      <c r="B339" s="352"/>
      <c r="C339" s="352"/>
      <c r="D339" s="352"/>
      <c r="E339" s="352"/>
      <c r="F339" s="352"/>
      <c r="G339" s="352"/>
      <c r="H339" s="352"/>
      <c r="I339" s="352"/>
      <c r="J339" s="352"/>
      <c r="K339" s="352"/>
      <c r="L339" s="352"/>
      <c r="M339" s="352"/>
      <c r="N339" s="352"/>
      <c r="O339" s="352"/>
    </row>
    <row r="340" spans="1:15" x14ac:dyDescent="0.2">
      <c r="A340" s="352"/>
      <c r="B340" s="352"/>
      <c r="C340" s="352"/>
      <c r="D340" s="352"/>
      <c r="E340" s="352"/>
      <c r="F340" s="352"/>
      <c r="G340" s="352"/>
      <c r="H340" s="352"/>
      <c r="I340" s="352"/>
      <c r="J340" s="352"/>
      <c r="K340" s="352"/>
      <c r="L340" s="352"/>
      <c r="M340" s="352"/>
      <c r="N340" s="352"/>
      <c r="O340" s="352"/>
    </row>
    <row r="341" spans="1:15" x14ac:dyDescent="0.2">
      <c r="A341" s="352"/>
      <c r="B341" s="352"/>
      <c r="C341" s="352"/>
      <c r="D341" s="352"/>
      <c r="E341" s="352"/>
      <c r="F341" s="352"/>
      <c r="G341" s="352"/>
      <c r="H341" s="352"/>
      <c r="I341" s="352"/>
      <c r="J341" s="352"/>
      <c r="K341" s="352"/>
      <c r="L341" s="352"/>
      <c r="M341" s="352"/>
      <c r="N341" s="352"/>
      <c r="O341" s="352"/>
    </row>
    <row r="342" spans="1:15" x14ac:dyDescent="0.2">
      <c r="A342" s="352"/>
      <c r="B342" s="352"/>
      <c r="C342" s="352"/>
      <c r="D342" s="352"/>
      <c r="E342" s="352"/>
      <c r="F342" s="352"/>
      <c r="G342" s="352"/>
      <c r="H342" s="352"/>
      <c r="I342" s="352"/>
      <c r="J342" s="352"/>
      <c r="K342" s="352"/>
      <c r="L342" s="352"/>
      <c r="M342" s="352"/>
      <c r="N342" s="352"/>
      <c r="O342" s="352"/>
    </row>
    <row r="343" spans="1:15" x14ac:dyDescent="0.2">
      <c r="A343" s="352"/>
      <c r="B343" s="352"/>
      <c r="C343" s="352"/>
      <c r="D343" s="352"/>
      <c r="E343" s="352"/>
      <c r="F343" s="352"/>
      <c r="G343" s="352"/>
      <c r="H343" s="352"/>
      <c r="I343" s="352"/>
      <c r="J343" s="352"/>
      <c r="K343" s="352"/>
      <c r="L343" s="352"/>
      <c r="M343" s="352"/>
      <c r="N343" s="352"/>
      <c r="O343" s="352"/>
    </row>
    <row r="344" spans="1:15" x14ac:dyDescent="0.2">
      <c r="A344" s="352"/>
      <c r="B344" s="352"/>
      <c r="C344" s="352"/>
      <c r="D344" s="352"/>
      <c r="E344" s="352"/>
      <c r="F344" s="352"/>
      <c r="G344" s="352"/>
      <c r="H344" s="352"/>
      <c r="I344" s="352"/>
      <c r="J344" s="352"/>
      <c r="K344" s="352"/>
      <c r="L344" s="352"/>
      <c r="M344" s="352"/>
      <c r="N344" s="352"/>
      <c r="O344" s="352"/>
    </row>
    <row r="345" spans="1:15" x14ac:dyDescent="0.2">
      <c r="A345" s="352"/>
      <c r="B345" s="352"/>
      <c r="C345" s="352"/>
      <c r="D345" s="352"/>
      <c r="E345" s="352"/>
      <c r="F345" s="352"/>
      <c r="G345" s="352"/>
      <c r="H345" s="352"/>
      <c r="I345" s="352"/>
      <c r="J345" s="352"/>
      <c r="K345" s="352"/>
      <c r="L345" s="352"/>
      <c r="M345" s="352"/>
      <c r="N345" s="352"/>
      <c r="O345" s="352"/>
    </row>
    <row r="346" spans="1:15" x14ac:dyDescent="0.2">
      <c r="A346" s="352"/>
      <c r="B346" s="352"/>
      <c r="C346" s="352"/>
      <c r="D346" s="352"/>
      <c r="E346" s="352"/>
      <c r="F346" s="352"/>
      <c r="G346" s="352"/>
      <c r="H346" s="352"/>
      <c r="I346" s="352"/>
      <c r="J346" s="352"/>
      <c r="K346" s="352"/>
      <c r="L346" s="352"/>
      <c r="M346" s="352"/>
      <c r="N346" s="352"/>
      <c r="O346" s="352"/>
    </row>
    <row r="347" spans="1:15" x14ac:dyDescent="0.2">
      <c r="A347" s="352"/>
      <c r="B347" s="352"/>
      <c r="C347" s="352"/>
      <c r="D347" s="352"/>
      <c r="E347" s="352"/>
      <c r="F347" s="352"/>
      <c r="G347" s="352"/>
      <c r="H347" s="352"/>
      <c r="I347" s="352"/>
      <c r="J347" s="352"/>
      <c r="K347" s="352"/>
      <c r="L347" s="352"/>
      <c r="M347" s="352"/>
      <c r="N347" s="352"/>
      <c r="O347" s="352"/>
    </row>
  </sheetData>
  <sheetProtection sheet="1" selectLockedCells="1"/>
  <mergeCells count="36">
    <mergeCell ref="G7:G8"/>
    <mergeCell ref="I7:I8"/>
    <mergeCell ref="G100:G101"/>
    <mergeCell ref="E193:E194"/>
    <mergeCell ref="I100:I101"/>
    <mergeCell ref="G193:G194"/>
    <mergeCell ref="H52:H54"/>
    <mergeCell ref="G145:G147"/>
    <mergeCell ref="H145:H146"/>
    <mergeCell ref="I145:J147"/>
    <mergeCell ref="B95:C95"/>
    <mergeCell ref="B142:C142"/>
    <mergeCell ref="B6:C9"/>
    <mergeCell ref="F6:F8"/>
    <mergeCell ref="B49:C49"/>
    <mergeCell ref="B52:C55"/>
    <mergeCell ref="E52:E54"/>
    <mergeCell ref="F52:F54"/>
    <mergeCell ref="M145:M147"/>
    <mergeCell ref="K146:L146"/>
    <mergeCell ref="G149:G187"/>
    <mergeCell ref="H149:H187"/>
    <mergeCell ref="B99:C102"/>
    <mergeCell ref="E99:E101"/>
    <mergeCell ref="F99:F101"/>
    <mergeCell ref="B188:C188"/>
    <mergeCell ref="F285:F286"/>
    <mergeCell ref="B235:C235"/>
    <mergeCell ref="B281:C281"/>
    <mergeCell ref="B145:C148"/>
    <mergeCell ref="B328:C328"/>
    <mergeCell ref="B238:C241"/>
    <mergeCell ref="D238:D240"/>
    <mergeCell ref="B285:C288"/>
    <mergeCell ref="B192:C195"/>
    <mergeCell ref="D192:D194"/>
  </mergeCells>
  <phoneticPr fontId="2"/>
  <printOptions horizontalCentered="1"/>
  <pageMargins left="0.19685039370078741" right="0.19685039370078741" top="0.78740157480314965" bottom="0.19685039370078741" header="0.39370078740157483" footer="0"/>
  <pageSetup paperSize="9" scale="65" fitToHeight="5" orientation="portrait" r:id="rId1"/>
  <headerFooter alignWithMargins="0">
    <oddFooter>&amp;C&amp;P／&amp;N</oddFooter>
  </headerFooter>
  <rowBreaks count="3" manualBreakCount="3">
    <brk id="50" max="16383" man="1"/>
    <brk id="143" max="16383" man="1"/>
    <brk id="236" max="16383" man="1"/>
  </rowBreaks>
  <ignoredErrors>
    <ignoredError sqref="B10:B13 B56:B59 B103:B106 B149:B152 B196:B199 B242:B245 B289:B29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57"/>
  <sheetViews>
    <sheetView showGridLines="0" zoomScaleNormal="100" workbookViewId="0"/>
  </sheetViews>
  <sheetFormatPr defaultRowHeight="13.2" x14ac:dyDescent="0.2"/>
  <cols>
    <col min="1" max="1" width="2.44140625" customWidth="1"/>
    <col min="2" max="2" width="2.33203125" customWidth="1"/>
  </cols>
  <sheetData>
    <row r="1" spans="1:14" x14ac:dyDescent="0.2">
      <c r="A1" s="293"/>
      <c r="B1" s="293"/>
      <c r="C1" s="293"/>
      <c r="D1" s="293"/>
      <c r="E1" s="293"/>
      <c r="F1" s="293"/>
      <c r="G1" s="293"/>
      <c r="H1" s="293"/>
      <c r="I1" s="293"/>
      <c r="J1" s="293"/>
      <c r="K1" s="293"/>
      <c r="L1" s="293"/>
      <c r="M1" s="293"/>
      <c r="N1" s="293"/>
    </row>
    <row r="2" spans="1:14" ht="21" x14ac:dyDescent="0.2">
      <c r="A2" s="293"/>
      <c r="B2" s="294" t="s">
        <v>243</v>
      </c>
      <c r="C2" s="293"/>
      <c r="D2" s="293"/>
      <c r="E2" s="293"/>
      <c r="F2" s="293"/>
      <c r="G2" s="293"/>
      <c r="H2" s="293"/>
      <c r="I2" s="293"/>
      <c r="J2" s="293"/>
      <c r="K2" s="293"/>
      <c r="L2" s="293"/>
      <c r="M2" s="293"/>
      <c r="N2" s="293"/>
    </row>
    <row r="3" spans="1:14" ht="24.9" customHeight="1" x14ac:dyDescent="0.2">
      <c r="A3" s="293"/>
      <c r="B3" s="293"/>
      <c r="C3" s="293"/>
      <c r="D3" s="293"/>
      <c r="E3" s="293"/>
      <c r="F3" s="293"/>
      <c r="G3" s="293"/>
      <c r="H3" s="293"/>
      <c r="I3" s="293"/>
      <c r="J3" s="293"/>
      <c r="K3" s="293"/>
      <c r="L3" s="293"/>
      <c r="M3" s="293"/>
      <c r="N3" s="293"/>
    </row>
    <row r="4" spans="1:14" ht="17.100000000000001" customHeight="1" x14ac:dyDescent="0.2">
      <c r="A4" s="293"/>
      <c r="B4" s="295" t="s">
        <v>406</v>
      </c>
      <c r="C4" s="293"/>
      <c r="D4" s="293"/>
      <c r="E4" s="293"/>
      <c r="F4" s="293"/>
      <c r="G4" s="293"/>
      <c r="H4" s="293"/>
      <c r="I4" s="293"/>
      <c r="J4" s="293"/>
      <c r="K4" s="293"/>
      <c r="L4" s="293"/>
      <c r="M4" s="293"/>
      <c r="N4" s="293"/>
    </row>
    <row r="5" spans="1:14" ht="24.9" customHeight="1" x14ac:dyDescent="0.2">
      <c r="A5" s="296"/>
      <c r="B5" s="296"/>
      <c r="C5" s="296"/>
      <c r="D5" s="296"/>
      <c r="E5" s="296"/>
      <c r="F5" s="296"/>
      <c r="G5" s="296"/>
      <c r="H5" s="296"/>
      <c r="I5" s="296"/>
      <c r="J5" s="296"/>
      <c r="K5" s="296"/>
      <c r="L5" s="296"/>
      <c r="M5" s="293"/>
      <c r="N5" s="293"/>
    </row>
    <row r="6" spans="1:14" ht="17.100000000000001" customHeight="1" x14ac:dyDescent="0.2">
      <c r="A6" s="296"/>
      <c r="B6" s="297" t="s">
        <v>392</v>
      </c>
      <c r="C6" s="298"/>
      <c r="D6" s="298"/>
      <c r="E6" s="298"/>
      <c r="F6" s="298"/>
      <c r="G6" s="298"/>
      <c r="H6" s="298"/>
      <c r="I6" s="298"/>
      <c r="J6" s="298"/>
      <c r="K6" s="298"/>
      <c r="L6" s="298"/>
      <c r="M6" s="298"/>
      <c r="N6" s="293"/>
    </row>
    <row r="7" spans="1:14" ht="17.100000000000001" customHeight="1" x14ac:dyDescent="0.2">
      <c r="A7" s="296"/>
      <c r="B7" s="298"/>
      <c r="C7" s="298" t="s">
        <v>372</v>
      </c>
      <c r="D7" s="298"/>
      <c r="E7" s="298"/>
      <c r="F7" s="298"/>
      <c r="G7" s="298"/>
      <c r="H7" s="298"/>
      <c r="I7" s="298"/>
      <c r="J7" s="298"/>
      <c r="K7" s="298"/>
      <c r="L7" s="298"/>
      <c r="M7" s="298"/>
      <c r="N7" s="293"/>
    </row>
    <row r="8" spans="1:14" ht="17.100000000000001" customHeight="1" x14ac:dyDescent="0.2">
      <c r="A8" s="296"/>
      <c r="B8" s="298"/>
      <c r="C8" s="298" t="s">
        <v>373</v>
      </c>
      <c r="D8" s="298"/>
      <c r="E8" s="298"/>
      <c r="F8" s="298"/>
      <c r="G8" s="298"/>
      <c r="H8" s="298"/>
      <c r="I8" s="298"/>
      <c r="J8" s="298"/>
      <c r="K8" s="298"/>
      <c r="L8" s="298"/>
      <c r="M8" s="298"/>
      <c r="N8" s="293"/>
    </row>
    <row r="9" spans="1:14" ht="17.100000000000001" customHeight="1" x14ac:dyDescent="0.2">
      <c r="A9" s="296"/>
      <c r="B9" s="297"/>
      <c r="C9" s="298"/>
      <c r="D9" s="298"/>
      <c r="E9" s="298"/>
      <c r="F9" s="298"/>
      <c r="G9" s="298"/>
      <c r="H9" s="298"/>
      <c r="I9" s="298"/>
      <c r="J9" s="298"/>
      <c r="K9" s="298"/>
      <c r="L9" s="298"/>
      <c r="M9" s="298"/>
      <c r="N9" s="293"/>
    </row>
    <row r="10" spans="1:14" ht="17.100000000000001" customHeight="1" x14ac:dyDescent="0.2">
      <c r="A10" s="296"/>
      <c r="B10" s="297" t="s">
        <v>395</v>
      </c>
      <c r="C10" s="293"/>
      <c r="D10" s="298"/>
      <c r="E10" s="298"/>
      <c r="F10" s="298"/>
      <c r="G10" s="298"/>
      <c r="H10" s="298"/>
      <c r="I10" s="298"/>
      <c r="J10" s="298"/>
      <c r="K10" s="298"/>
      <c r="L10" s="298"/>
      <c r="M10" s="298"/>
      <c r="N10" s="293"/>
    </row>
    <row r="11" spans="1:14" ht="17.100000000000001" customHeight="1" x14ac:dyDescent="0.2">
      <c r="A11" s="296"/>
      <c r="B11" s="298"/>
      <c r="C11" s="298" t="s">
        <v>393</v>
      </c>
      <c r="D11" s="298"/>
      <c r="E11" s="298"/>
      <c r="F11" s="298"/>
      <c r="G11" s="298"/>
      <c r="H11" s="298"/>
      <c r="I11" s="298"/>
      <c r="J11" s="298"/>
      <c r="K11" s="298"/>
      <c r="L11" s="298"/>
      <c r="M11" s="298"/>
      <c r="N11" s="293"/>
    </row>
    <row r="12" spans="1:14" ht="17.100000000000001" customHeight="1" x14ac:dyDescent="0.2">
      <c r="A12" s="296"/>
      <c r="B12" s="298"/>
      <c r="C12" s="298"/>
      <c r="D12" s="298"/>
      <c r="E12" s="298"/>
      <c r="F12" s="298"/>
      <c r="G12" s="298"/>
      <c r="H12" s="298"/>
      <c r="I12" s="298"/>
      <c r="J12" s="298"/>
      <c r="K12" s="298"/>
      <c r="L12" s="298"/>
      <c r="M12" s="298"/>
      <c r="N12" s="293"/>
    </row>
    <row r="13" spans="1:14" ht="17.100000000000001" customHeight="1" x14ac:dyDescent="0.2">
      <c r="A13" s="296"/>
      <c r="B13" s="297" t="s">
        <v>399</v>
      </c>
      <c r="C13" s="298"/>
      <c r="D13" s="298"/>
      <c r="E13" s="298"/>
      <c r="F13" s="298"/>
      <c r="G13" s="298"/>
      <c r="H13" s="298"/>
      <c r="I13" s="298"/>
      <c r="J13" s="298"/>
      <c r="K13" s="298"/>
      <c r="L13" s="298"/>
      <c r="M13" s="298"/>
      <c r="N13" s="293"/>
    </row>
    <row r="14" spans="1:14" ht="17.100000000000001" customHeight="1" x14ac:dyDescent="0.2">
      <c r="A14" s="296"/>
      <c r="B14" s="298"/>
      <c r="C14" s="298" t="s">
        <v>398</v>
      </c>
      <c r="D14" s="298"/>
      <c r="E14" s="298"/>
      <c r="F14" s="298"/>
      <c r="G14" s="298"/>
      <c r="H14" s="298"/>
      <c r="I14" s="298"/>
      <c r="J14" s="298"/>
      <c r="K14" s="298"/>
      <c r="L14" s="298"/>
      <c r="M14" s="298"/>
      <c r="N14" s="293"/>
    </row>
    <row r="15" spans="1:14" ht="17.100000000000001" customHeight="1" x14ac:dyDescent="0.2">
      <c r="A15" s="296"/>
      <c r="B15" s="298"/>
      <c r="C15" s="298"/>
      <c r="D15" s="298"/>
      <c r="E15" s="298"/>
      <c r="F15" s="298"/>
      <c r="G15" s="298"/>
      <c r="H15" s="298"/>
      <c r="I15" s="298"/>
      <c r="J15" s="298"/>
      <c r="K15" s="298"/>
      <c r="L15" s="298"/>
      <c r="M15" s="298"/>
      <c r="N15" s="293"/>
    </row>
    <row r="16" spans="1:14" ht="17.100000000000001" customHeight="1" x14ac:dyDescent="0.2">
      <c r="A16" s="296"/>
      <c r="B16" s="297" t="s">
        <v>402</v>
      </c>
      <c r="C16" s="298"/>
      <c r="D16" s="298"/>
      <c r="E16" s="298"/>
      <c r="F16" s="298"/>
      <c r="G16" s="298"/>
      <c r="H16" s="298"/>
      <c r="I16" s="298"/>
      <c r="J16" s="298"/>
      <c r="K16" s="298"/>
      <c r="L16" s="298"/>
      <c r="M16" s="298"/>
      <c r="N16" s="293"/>
    </row>
    <row r="17" spans="1:14" ht="17.100000000000001" customHeight="1" x14ac:dyDescent="0.2">
      <c r="A17" s="296"/>
      <c r="B17" s="298"/>
      <c r="C17" s="298" t="s">
        <v>401</v>
      </c>
      <c r="D17" s="298"/>
      <c r="E17" s="298"/>
      <c r="F17" s="298"/>
      <c r="G17" s="298"/>
      <c r="H17" s="298"/>
      <c r="I17" s="298"/>
      <c r="J17" s="298"/>
      <c r="K17" s="298"/>
      <c r="L17" s="298"/>
      <c r="M17" s="298"/>
      <c r="N17" s="293"/>
    </row>
    <row r="18" spans="1:14" ht="17.100000000000001" customHeight="1" x14ac:dyDescent="0.2">
      <c r="A18" s="296"/>
      <c r="B18" s="298"/>
      <c r="C18" s="293"/>
      <c r="D18" s="298"/>
      <c r="E18" s="298"/>
      <c r="F18" s="298"/>
      <c r="G18" s="298"/>
      <c r="H18" s="298"/>
      <c r="I18" s="298"/>
      <c r="J18" s="298"/>
      <c r="K18" s="298"/>
      <c r="L18" s="298"/>
      <c r="M18" s="298"/>
      <c r="N18" s="293"/>
    </row>
    <row r="19" spans="1:14" ht="17.100000000000001" customHeight="1" x14ac:dyDescent="0.2">
      <c r="A19" s="296"/>
      <c r="B19" s="297" t="s">
        <v>404</v>
      </c>
      <c r="C19" s="298"/>
      <c r="D19" s="298"/>
      <c r="E19" s="298"/>
      <c r="F19" s="298"/>
      <c r="G19" s="298"/>
      <c r="H19" s="298"/>
      <c r="I19" s="298"/>
      <c r="J19" s="298"/>
      <c r="K19" s="298"/>
      <c r="L19" s="298"/>
      <c r="M19" s="298"/>
      <c r="N19" s="293"/>
    </row>
    <row r="20" spans="1:14" ht="17.100000000000001" customHeight="1" x14ac:dyDescent="0.2">
      <c r="A20" s="296"/>
      <c r="B20" s="298"/>
      <c r="C20" s="298" t="s">
        <v>405</v>
      </c>
      <c r="D20" s="298"/>
      <c r="E20" s="298"/>
      <c r="F20" s="298"/>
      <c r="G20" s="298"/>
      <c r="H20" s="298"/>
      <c r="I20" s="298"/>
      <c r="J20" s="298"/>
      <c r="K20" s="298"/>
      <c r="L20" s="298"/>
      <c r="M20" s="298"/>
      <c r="N20" s="293"/>
    </row>
    <row r="21" spans="1:14" ht="17.100000000000001" customHeight="1" x14ac:dyDescent="0.2">
      <c r="A21" s="296"/>
      <c r="B21" s="298"/>
      <c r="C21" s="298"/>
      <c r="D21" s="298"/>
      <c r="E21" s="298"/>
      <c r="F21" s="298"/>
      <c r="G21" s="298"/>
      <c r="H21" s="298"/>
      <c r="I21" s="298"/>
      <c r="J21" s="298"/>
      <c r="K21" s="298"/>
      <c r="L21" s="298"/>
      <c r="M21" s="298"/>
      <c r="N21" s="293"/>
    </row>
    <row r="22" spans="1:14" ht="17.100000000000001" customHeight="1" x14ac:dyDescent="0.2">
      <c r="A22" s="296"/>
      <c r="B22" s="297" t="s">
        <v>409</v>
      </c>
      <c r="C22" s="298"/>
      <c r="D22" s="298"/>
      <c r="E22" s="298"/>
      <c r="F22" s="298"/>
      <c r="G22" s="298"/>
      <c r="H22" s="298"/>
      <c r="I22" s="298"/>
      <c r="J22" s="298"/>
      <c r="K22" s="298"/>
      <c r="L22" s="298"/>
      <c r="M22" s="298"/>
      <c r="N22" s="293"/>
    </row>
    <row r="23" spans="1:14" ht="17.100000000000001" customHeight="1" x14ac:dyDescent="0.2">
      <c r="A23" s="296"/>
      <c r="B23" s="298"/>
      <c r="C23" s="298" t="s">
        <v>407</v>
      </c>
      <c r="D23" s="298"/>
      <c r="E23" s="298"/>
      <c r="F23" s="298"/>
      <c r="G23" s="298"/>
      <c r="H23" s="298"/>
      <c r="I23" s="298"/>
      <c r="J23" s="298"/>
      <c r="K23" s="298"/>
      <c r="L23" s="298"/>
      <c r="M23" s="298"/>
      <c r="N23" s="293"/>
    </row>
    <row r="24" spans="1:14" ht="17.100000000000001" customHeight="1" x14ac:dyDescent="0.2">
      <c r="A24" s="296"/>
      <c r="B24" s="298"/>
      <c r="C24" s="298"/>
      <c r="D24" s="298"/>
      <c r="E24" s="298"/>
      <c r="F24" s="298"/>
      <c r="G24" s="298"/>
      <c r="H24" s="298"/>
      <c r="I24" s="298"/>
      <c r="J24" s="298"/>
      <c r="K24" s="298"/>
      <c r="L24" s="298"/>
      <c r="M24" s="298"/>
      <c r="N24" s="293"/>
    </row>
    <row r="25" spans="1:14" ht="17.100000000000001" customHeight="1" x14ac:dyDescent="0.2">
      <c r="A25" s="296"/>
      <c r="B25" s="297" t="s">
        <v>412</v>
      </c>
      <c r="C25" s="298"/>
      <c r="D25" s="298"/>
      <c r="E25" s="298"/>
      <c r="F25" s="298"/>
      <c r="G25" s="298"/>
      <c r="H25" s="298"/>
      <c r="I25" s="298"/>
      <c r="J25" s="298"/>
      <c r="K25" s="298"/>
      <c r="L25" s="298"/>
      <c r="M25" s="298"/>
      <c r="N25" s="293"/>
    </row>
    <row r="26" spans="1:14" ht="17.100000000000001" customHeight="1" x14ac:dyDescent="0.2">
      <c r="A26" s="296"/>
      <c r="B26" s="298"/>
      <c r="C26" s="298" t="s">
        <v>411</v>
      </c>
      <c r="D26" s="298"/>
      <c r="E26" s="298"/>
      <c r="F26" s="298"/>
      <c r="G26" s="298"/>
      <c r="H26" s="298"/>
      <c r="I26" s="298"/>
      <c r="J26" s="298"/>
      <c r="K26" s="298"/>
      <c r="L26" s="298"/>
      <c r="M26" s="298"/>
      <c r="N26" s="293"/>
    </row>
    <row r="27" spans="1:14" ht="17.100000000000001" customHeight="1" x14ac:dyDescent="0.2">
      <c r="A27" s="296"/>
      <c r="B27" s="298"/>
      <c r="C27" s="298"/>
      <c r="D27" s="298"/>
      <c r="E27" s="298"/>
      <c r="F27" s="298"/>
      <c r="G27" s="298"/>
      <c r="H27" s="298"/>
      <c r="I27" s="298"/>
      <c r="J27" s="298"/>
      <c r="K27" s="298"/>
      <c r="L27" s="298"/>
      <c r="M27" s="298"/>
      <c r="N27" s="293"/>
    </row>
    <row r="28" spans="1:14" ht="17.100000000000001" customHeight="1" x14ac:dyDescent="0.2">
      <c r="A28" s="296"/>
      <c r="B28" s="298"/>
      <c r="C28" s="298"/>
      <c r="D28" s="298"/>
      <c r="E28" s="298"/>
      <c r="F28" s="298"/>
      <c r="G28" s="298"/>
      <c r="H28" s="298"/>
      <c r="I28" s="298"/>
      <c r="J28" s="298"/>
      <c r="K28" s="298"/>
      <c r="L28" s="298"/>
      <c r="M28" s="298"/>
      <c r="N28" s="293"/>
    </row>
    <row r="29" spans="1:14" ht="17.100000000000001" customHeight="1" x14ac:dyDescent="0.2">
      <c r="A29" s="296"/>
      <c r="B29" s="298"/>
      <c r="C29" s="298"/>
      <c r="D29" s="298"/>
      <c r="E29" s="298"/>
      <c r="F29" s="298"/>
      <c r="G29" s="298"/>
      <c r="H29" s="298"/>
      <c r="I29" s="298"/>
      <c r="J29" s="298"/>
      <c r="K29" s="298"/>
      <c r="L29" s="298"/>
      <c r="M29" s="298"/>
      <c r="N29" s="293"/>
    </row>
    <row r="30" spans="1:14" ht="17.100000000000001" customHeight="1" x14ac:dyDescent="0.2">
      <c r="A30" s="296"/>
      <c r="B30" s="298"/>
      <c r="C30" s="298"/>
      <c r="D30" s="298"/>
      <c r="E30" s="298"/>
      <c r="F30" s="298"/>
      <c r="G30" s="298"/>
      <c r="H30" s="298"/>
      <c r="I30" s="298"/>
      <c r="J30" s="298"/>
      <c r="K30" s="298"/>
      <c r="L30" s="298"/>
      <c r="M30" s="298"/>
      <c r="N30" s="293"/>
    </row>
    <row r="31" spans="1:14" ht="17.100000000000001" customHeight="1" x14ac:dyDescent="0.2">
      <c r="A31" s="296"/>
      <c r="B31" s="298"/>
      <c r="C31" s="298"/>
      <c r="D31" s="298"/>
      <c r="E31" s="298"/>
      <c r="F31" s="298"/>
      <c r="G31" s="298"/>
      <c r="H31" s="298"/>
      <c r="I31" s="298"/>
      <c r="J31" s="298"/>
      <c r="K31" s="298"/>
      <c r="L31" s="298"/>
      <c r="M31" s="298"/>
      <c r="N31" s="293"/>
    </row>
    <row r="32" spans="1:14" ht="17.100000000000001" customHeight="1" x14ac:dyDescent="0.2">
      <c r="A32" s="296"/>
      <c r="B32" s="298"/>
      <c r="C32" s="298"/>
      <c r="D32" s="298"/>
      <c r="E32" s="298"/>
      <c r="F32" s="298"/>
      <c r="G32" s="298"/>
      <c r="H32" s="298"/>
      <c r="I32" s="298"/>
      <c r="J32" s="298"/>
      <c r="K32" s="298"/>
      <c r="L32" s="298"/>
      <c r="M32" s="298"/>
      <c r="N32" s="293"/>
    </row>
    <row r="33" spans="1:14" ht="17.100000000000001" customHeight="1" x14ac:dyDescent="0.2">
      <c r="A33" s="296"/>
      <c r="B33" s="298"/>
      <c r="C33" s="298"/>
      <c r="D33" s="298"/>
      <c r="E33" s="298"/>
      <c r="F33" s="298"/>
      <c r="G33" s="298"/>
      <c r="H33" s="298"/>
      <c r="I33" s="298"/>
      <c r="J33" s="298"/>
      <c r="K33" s="298"/>
      <c r="L33" s="298"/>
      <c r="M33" s="298"/>
      <c r="N33" s="293"/>
    </row>
    <row r="34" spans="1:14" ht="17.100000000000001" customHeight="1" x14ac:dyDescent="0.2">
      <c r="A34" s="296"/>
      <c r="B34" s="298"/>
      <c r="C34" s="298"/>
      <c r="D34" s="298"/>
      <c r="E34" s="298"/>
      <c r="F34" s="298"/>
      <c r="G34" s="298"/>
      <c r="H34" s="298"/>
      <c r="I34" s="298"/>
      <c r="J34" s="298"/>
      <c r="K34" s="298"/>
      <c r="L34" s="298"/>
      <c r="M34" s="298"/>
      <c r="N34" s="293"/>
    </row>
    <row r="35" spans="1:14" ht="17.100000000000001" customHeight="1" x14ac:dyDescent="0.2">
      <c r="A35" s="296"/>
      <c r="B35" s="296"/>
      <c r="C35" s="296"/>
      <c r="D35" s="296"/>
      <c r="E35" s="296"/>
      <c r="F35" s="296"/>
      <c r="G35" s="296"/>
      <c r="H35" s="296"/>
      <c r="I35" s="296"/>
      <c r="J35" s="296"/>
      <c r="K35" s="296"/>
      <c r="L35" s="296"/>
      <c r="M35" s="293"/>
      <c r="N35" s="293"/>
    </row>
    <row r="36" spans="1:14" ht="17.100000000000001" customHeight="1" x14ac:dyDescent="0.2">
      <c r="A36" s="296"/>
      <c r="B36" s="296"/>
      <c r="C36" s="296"/>
      <c r="D36" s="296"/>
      <c r="E36" s="296"/>
      <c r="F36" s="296"/>
      <c r="G36" s="296"/>
      <c r="H36" s="296"/>
      <c r="I36" s="296"/>
      <c r="J36" s="296"/>
      <c r="K36" s="296"/>
      <c r="L36" s="296"/>
      <c r="M36" s="293"/>
      <c r="N36" s="293"/>
    </row>
    <row r="37" spans="1:14" ht="17.100000000000001" customHeight="1" x14ac:dyDescent="0.2">
      <c r="A37" s="296"/>
      <c r="B37" s="296"/>
      <c r="C37" s="296"/>
      <c r="D37" s="296"/>
      <c r="E37" s="296"/>
      <c r="F37" s="296"/>
      <c r="G37" s="296"/>
      <c r="H37" s="296"/>
      <c r="I37" s="296"/>
      <c r="J37" s="296"/>
      <c r="K37" s="296"/>
      <c r="L37" s="296"/>
      <c r="M37" s="293"/>
      <c r="N37" s="293"/>
    </row>
    <row r="38" spans="1:14" ht="17.100000000000001" customHeight="1" x14ac:dyDescent="0.2">
      <c r="A38" s="296"/>
      <c r="B38" s="296"/>
      <c r="C38" s="296"/>
      <c r="D38" s="296"/>
      <c r="E38" s="296"/>
      <c r="F38" s="296"/>
      <c r="G38" s="296"/>
      <c r="H38" s="296"/>
      <c r="I38" s="296"/>
      <c r="J38" s="296"/>
      <c r="K38" s="296"/>
      <c r="L38" s="296"/>
      <c r="M38" s="293"/>
      <c r="N38" s="293"/>
    </row>
    <row r="39" spans="1:14" ht="17.100000000000001" customHeight="1" x14ac:dyDescent="0.2">
      <c r="A39" s="296"/>
      <c r="B39" s="296"/>
      <c r="C39" s="296"/>
      <c r="D39" s="296"/>
      <c r="E39" s="296"/>
      <c r="F39" s="296"/>
      <c r="G39" s="296"/>
      <c r="H39" s="296"/>
      <c r="I39" s="296"/>
      <c r="J39" s="296"/>
      <c r="K39" s="296"/>
      <c r="L39" s="296"/>
      <c r="M39" s="293"/>
      <c r="N39" s="293"/>
    </row>
    <row r="40" spans="1:14" ht="17.100000000000001" customHeight="1" x14ac:dyDescent="0.2">
      <c r="A40" s="296"/>
      <c r="B40" s="296"/>
      <c r="C40" s="296"/>
      <c r="D40" s="296"/>
      <c r="E40" s="296"/>
      <c r="F40" s="296"/>
      <c r="G40" s="296"/>
      <c r="H40" s="296"/>
      <c r="I40" s="296"/>
      <c r="J40" s="296"/>
      <c r="K40" s="296"/>
      <c r="L40" s="296"/>
      <c r="M40" s="293"/>
      <c r="N40" s="293"/>
    </row>
    <row r="41" spans="1:14" ht="17.100000000000001" customHeight="1" x14ac:dyDescent="0.2">
      <c r="A41" s="296"/>
      <c r="B41" s="296"/>
      <c r="C41" s="296"/>
      <c r="D41" s="296"/>
      <c r="E41" s="296"/>
      <c r="F41" s="296"/>
      <c r="G41" s="296"/>
      <c r="H41" s="296"/>
      <c r="I41" s="296"/>
      <c r="J41" s="296"/>
      <c r="K41" s="296"/>
      <c r="L41" s="296"/>
      <c r="M41" s="293"/>
      <c r="N41" s="293"/>
    </row>
    <row r="42" spans="1:14" ht="17.100000000000001" customHeight="1" x14ac:dyDescent="0.2">
      <c r="A42" s="296"/>
      <c r="B42" s="296"/>
      <c r="C42" s="296"/>
      <c r="D42" s="296"/>
      <c r="E42" s="296"/>
      <c r="F42" s="296"/>
      <c r="G42" s="296"/>
      <c r="H42" s="296"/>
      <c r="I42" s="296"/>
      <c r="J42" s="296"/>
      <c r="K42" s="296"/>
      <c r="L42" s="296"/>
      <c r="M42" s="293"/>
      <c r="N42" s="293"/>
    </row>
    <row r="43" spans="1:14" ht="17.100000000000001" customHeight="1" x14ac:dyDescent="0.2">
      <c r="A43" s="296"/>
      <c r="B43" s="296"/>
      <c r="C43" s="296"/>
      <c r="D43" s="296"/>
      <c r="E43" s="296"/>
      <c r="F43" s="296"/>
      <c r="G43" s="296"/>
      <c r="H43" s="296"/>
      <c r="I43" s="296"/>
      <c r="J43" s="296"/>
      <c r="K43" s="296"/>
      <c r="L43" s="296"/>
      <c r="M43" s="293"/>
      <c r="N43" s="293"/>
    </row>
    <row r="44" spans="1:14" ht="17.100000000000001" customHeight="1" x14ac:dyDescent="0.2">
      <c r="A44" s="296"/>
      <c r="B44" s="296"/>
      <c r="C44" s="296"/>
      <c r="D44" s="296"/>
      <c r="E44" s="296"/>
      <c r="F44" s="296"/>
      <c r="G44" s="296"/>
      <c r="H44" s="296"/>
      <c r="I44" s="296"/>
      <c r="J44" s="296"/>
      <c r="K44" s="296"/>
      <c r="L44" s="296"/>
      <c r="M44" s="293"/>
      <c r="N44" s="293"/>
    </row>
    <row r="45" spans="1:14" ht="17.100000000000001" customHeight="1" x14ac:dyDescent="0.2">
      <c r="A45" s="296"/>
      <c r="B45" s="296"/>
      <c r="C45" s="296"/>
      <c r="D45" s="296"/>
      <c r="E45" s="296"/>
      <c r="F45" s="296"/>
      <c r="G45" s="296"/>
      <c r="H45" s="296"/>
      <c r="I45" s="296"/>
      <c r="J45" s="296"/>
      <c r="K45" s="296"/>
      <c r="L45" s="296"/>
      <c r="M45" s="293"/>
      <c r="N45" s="293"/>
    </row>
    <row r="46" spans="1:14" ht="17.100000000000001" customHeight="1" x14ac:dyDescent="0.2">
      <c r="A46" s="296"/>
      <c r="B46" s="296"/>
      <c r="C46" s="296"/>
      <c r="D46" s="296"/>
      <c r="E46" s="296"/>
      <c r="F46" s="296"/>
      <c r="G46" s="296"/>
      <c r="H46" s="296"/>
      <c r="I46" s="296"/>
      <c r="J46" s="296"/>
      <c r="K46" s="296"/>
      <c r="L46" s="296"/>
      <c r="M46" s="293"/>
      <c r="N46" s="293"/>
    </row>
    <row r="47" spans="1:14" ht="17.100000000000001" customHeight="1" x14ac:dyDescent="0.2">
      <c r="A47" s="296"/>
      <c r="B47" s="296"/>
      <c r="C47" s="296"/>
      <c r="D47" s="296"/>
      <c r="E47" s="296"/>
      <c r="F47" s="296"/>
      <c r="G47" s="296"/>
      <c r="H47" s="296"/>
      <c r="I47" s="296"/>
      <c r="J47" s="296"/>
      <c r="K47" s="296"/>
      <c r="L47" s="296"/>
      <c r="M47" s="293"/>
      <c r="N47" s="293"/>
    </row>
    <row r="48" spans="1:14" ht="17.100000000000001" customHeight="1" x14ac:dyDescent="0.2">
      <c r="A48" s="296"/>
      <c r="B48" s="296"/>
      <c r="C48" s="296"/>
      <c r="D48" s="296"/>
      <c r="E48" s="296"/>
      <c r="F48" s="296"/>
      <c r="G48" s="296"/>
      <c r="H48" s="296"/>
      <c r="I48" s="296"/>
      <c r="J48" s="296"/>
      <c r="K48" s="296"/>
      <c r="L48" s="296"/>
      <c r="M48" s="293"/>
      <c r="N48" s="293"/>
    </row>
    <row r="49" spans="1:14" ht="17.100000000000001" customHeight="1" x14ac:dyDescent="0.2">
      <c r="A49" s="296"/>
      <c r="B49" s="296"/>
      <c r="C49" s="296"/>
      <c r="D49" s="296"/>
      <c r="E49" s="296"/>
      <c r="F49" s="296"/>
      <c r="G49" s="296"/>
      <c r="H49" s="296"/>
      <c r="I49" s="296"/>
      <c r="J49" s="296"/>
      <c r="K49" s="296"/>
      <c r="L49" s="296"/>
      <c r="M49" s="293"/>
      <c r="N49" s="293"/>
    </row>
    <row r="50" spans="1:14" ht="17.100000000000001" customHeight="1" x14ac:dyDescent="0.2">
      <c r="A50" s="296"/>
      <c r="B50" s="296"/>
      <c r="C50" s="296"/>
      <c r="D50" s="296"/>
      <c r="E50" s="296"/>
      <c r="F50" s="296"/>
      <c r="G50" s="296"/>
      <c r="H50" s="296"/>
      <c r="I50" s="296"/>
      <c r="J50" s="296"/>
      <c r="K50" s="296"/>
      <c r="L50" s="296"/>
      <c r="M50" s="293"/>
      <c r="N50" s="293"/>
    </row>
    <row r="51" spans="1:14" ht="17.100000000000001" customHeight="1" x14ac:dyDescent="0.2">
      <c r="A51" s="1"/>
      <c r="B51" s="1"/>
      <c r="C51" s="1"/>
      <c r="D51" s="1"/>
      <c r="E51" s="1"/>
      <c r="F51" s="1"/>
      <c r="G51" s="1"/>
      <c r="H51" s="1"/>
      <c r="I51" s="1"/>
      <c r="J51" s="1"/>
      <c r="K51" s="1"/>
      <c r="L51" s="1"/>
    </row>
    <row r="52" spans="1:14" ht="17.100000000000001" customHeight="1" x14ac:dyDescent="0.2">
      <c r="A52" s="1"/>
      <c r="B52" s="1"/>
      <c r="C52" s="1"/>
      <c r="D52" s="1"/>
      <c r="E52" s="1"/>
      <c r="F52" s="1"/>
      <c r="G52" s="1"/>
      <c r="H52" s="1"/>
      <c r="I52" s="1"/>
      <c r="J52" s="1"/>
      <c r="K52" s="1"/>
      <c r="L52" s="1"/>
    </row>
    <row r="53" spans="1:14" ht="17.100000000000001" customHeight="1" x14ac:dyDescent="0.2">
      <c r="A53" s="1"/>
      <c r="B53" s="1"/>
      <c r="C53" s="1"/>
      <c r="D53" s="1"/>
      <c r="E53" s="1"/>
      <c r="F53" s="1"/>
      <c r="G53" s="1"/>
      <c r="H53" s="1"/>
      <c r="I53" s="1"/>
      <c r="J53" s="1"/>
      <c r="K53" s="1"/>
      <c r="L53" s="1"/>
    </row>
    <row r="54" spans="1:14" ht="17.100000000000001" customHeight="1" x14ac:dyDescent="0.2">
      <c r="A54" s="1"/>
      <c r="B54" s="1"/>
      <c r="C54" s="1"/>
      <c r="D54" s="1"/>
      <c r="E54" s="1"/>
      <c r="F54" s="1"/>
      <c r="G54" s="1"/>
      <c r="H54" s="1"/>
      <c r="I54" s="1"/>
      <c r="J54" s="1"/>
      <c r="K54" s="1"/>
      <c r="L54" s="1"/>
    </row>
    <row r="55" spans="1:14" x14ac:dyDescent="0.2">
      <c r="A55" s="1"/>
      <c r="B55" s="1"/>
      <c r="C55" s="1"/>
      <c r="D55" s="1"/>
      <c r="E55" s="1"/>
      <c r="F55" s="1"/>
      <c r="G55" s="1"/>
      <c r="H55" s="1"/>
      <c r="I55" s="1"/>
      <c r="J55" s="1"/>
      <c r="K55" s="1"/>
      <c r="L55" s="1"/>
    </row>
    <row r="56" spans="1:14" x14ac:dyDescent="0.2">
      <c r="A56" s="1"/>
      <c r="B56" s="1"/>
      <c r="C56" s="1"/>
      <c r="D56" s="1"/>
      <c r="E56" s="1"/>
      <c r="F56" s="1"/>
      <c r="G56" s="1"/>
      <c r="H56" s="1"/>
      <c r="I56" s="1"/>
      <c r="J56" s="1"/>
      <c r="K56" s="1"/>
      <c r="L56" s="1"/>
    </row>
    <row r="57" spans="1:14" x14ac:dyDescent="0.2">
      <c r="A57" s="1"/>
      <c r="B57" s="1"/>
      <c r="C57" s="1"/>
      <c r="D57" s="1"/>
      <c r="E57" s="1"/>
      <c r="F57" s="1"/>
      <c r="G57" s="1"/>
      <c r="H57" s="1"/>
      <c r="I57" s="1"/>
      <c r="J57" s="1"/>
      <c r="K57" s="1"/>
      <c r="L57" s="1"/>
    </row>
  </sheetData>
  <sheetProtection sheet="1" selectLockedCells="1"/>
  <phoneticPr fontId="2"/>
  <printOptions horizontalCentered="1"/>
  <pageMargins left="0.78740157480314965" right="0.39370078740157483" top="0.78740157480314965" bottom="0.59055118110236227" header="0" footer="0.19685039370078741"/>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説明</vt:lpstr>
      <vt:lpstr>入力</vt:lpstr>
      <vt:lpstr>結果（億円）</vt:lpstr>
      <vt:lpstr>結果（千円）</vt:lpstr>
      <vt:lpstr>ﾌﾛｰﾁｬｰﾄ（億円）</vt:lpstr>
      <vt:lpstr>ﾌﾛｰﾁｬｰﾄ（千円）</vt:lpstr>
      <vt:lpstr>波及ｸﾞﾗﾌ（億円）</vt:lpstr>
      <vt:lpstr>波及ｸﾞﾗﾌ（千円）</vt:lpstr>
      <vt:lpstr>投入</vt:lpstr>
      <vt:lpstr>逆行列２</vt:lpstr>
      <vt:lpstr>自給・移輸入率</vt:lpstr>
      <vt:lpstr>生産係数</vt:lpstr>
      <vt:lpstr>マージン計算</vt:lpstr>
      <vt:lpstr>計算</vt:lpstr>
      <vt:lpstr>更新履歴</vt:lpstr>
      <vt:lpstr>'ﾌﾛｰﾁｬｰﾄ（億円）'!Print_Area</vt:lpstr>
      <vt:lpstr>'ﾌﾛｰﾁｬｰﾄ（千円）'!Print_Area</vt:lpstr>
      <vt:lpstr>マージン計算!Print_Area</vt:lpstr>
      <vt:lpstr>逆行列２!Print_Area</vt:lpstr>
      <vt:lpstr>計算!Print_Area</vt:lpstr>
      <vt:lpstr>'結果（億円）'!Print_Area</vt:lpstr>
      <vt:lpstr>'結果（千円）'!Print_Area</vt:lpstr>
      <vt:lpstr>更新履歴!Print_Area</vt:lpstr>
      <vt:lpstr>自給・移輸入率!Print_Area</vt:lpstr>
      <vt:lpstr>生産係数!Print_Area</vt:lpstr>
      <vt:lpstr>説明!Print_Area</vt:lpstr>
      <vt:lpstr>投入!Print_Area</vt:lpstr>
      <vt:lpstr>入力!Print_Area</vt:lpstr>
      <vt:lpstr>'波及ｸﾞﾗﾌ（億円）'!Print_Area</vt:lpstr>
      <vt:lpstr>'波及ｸﾞﾗﾌ（千円）'!Print_Area</vt:lpstr>
      <vt:lpstr>逆行列２!Print_Titles</vt:lpstr>
      <vt:lpstr>投入!Print_Titles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2020-11-26T23:32:30Z</dcterms:created>
  <dcterms:modified xsi:type="dcterms:W3CDTF">2025-02-20T06:54:46Z</dcterms:modified>
</cp:coreProperties>
</file>