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725" activeTab="0"/>
  </bookViews>
  <sheets>
    <sheet name="A" sheetId="1" r:id="rId1"/>
    <sheet name="Sheet1" sheetId="2" r:id="rId2"/>
  </sheets>
  <definedNames>
    <definedName name="_xlnm.Print_Area" localSheetId="0">'A'!$A$1:$AI$45</definedName>
    <definedName name="_xlnm.Print_Titles" localSheetId="0">'A'!$B:$G</definedName>
  </definedNames>
  <calcPr fullCalcOnLoad="1"/>
</workbook>
</file>

<file path=xl/sharedStrings.xml><?xml version="1.0" encoding="utf-8"?>
<sst xmlns="http://schemas.openxmlformats.org/spreadsheetml/2006/main" count="113" uniqueCount="80">
  <si>
    <t>　原　指　数　</t>
  </si>
  <si>
    <t>　季節調整済指数　</t>
  </si>
  <si>
    <t>ウエイト</t>
  </si>
  <si>
    <t>前年同月</t>
  </si>
  <si>
    <t>対前月比</t>
  </si>
  <si>
    <t>対前年比</t>
  </si>
  <si>
    <t>寄与率</t>
  </si>
  <si>
    <t>原指数</t>
  </si>
  <si>
    <t>寄与度</t>
  </si>
  <si>
    <t xml:space="preserve"> </t>
  </si>
  <si>
    <t>機械工業</t>
  </si>
  <si>
    <t>電気機械工業（旧分類）</t>
  </si>
  <si>
    <t>表２．財別生産指数（原指数・季節調整済指数）</t>
  </si>
  <si>
    <t>業　　　　 種</t>
  </si>
  <si>
    <t>対前年</t>
  </si>
  <si>
    <t>対前月</t>
  </si>
  <si>
    <t>原指数</t>
  </si>
  <si>
    <t>季調済</t>
  </si>
  <si>
    <t>比(%)</t>
  </si>
  <si>
    <t>産　業　総　合</t>
  </si>
  <si>
    <t xml:space="preserve">     投　　資　　財</t>
  </si>
  <si>
    <t xml:space="preserve">        資本財</t>
  </si>
  <si>
    <t xml:space="preserve">        建設財</t>
  </si>
  <si>
    <t xml:space="preserve">     消　　費　　財</t>
  </si>
  <si>
    <t xml:space="preserve">        耐久消費財</t>
  </si>
  <si>
    <t xml:space="preserve">        非耐久消費財</t>
  </si>
  <si>
    <t>ゴム製品工業</t>
  </si>
  <si>
    <t>家具工業</t>
  </si>
  <si>
    <t>木材・木製品工業</t>
  </si>
  <si>
    <t>石油・石炭製品工業</t>
  </si>
  <si>
    <t>その他製品工業</t>
  </si>
  <si>
    <t>鉄鋼業</t>
  </si>
  <si>
    <t>非鉄金属工業</t>
  </si>
  <si>
    <t>金属製品工業</t>
  </si>
  <si>
    <t>電気機械・情報通信機械工業</t>
  </si>
  <si>
    <t>電子部品・デバイス工業</t>
  </si>
  <si>
    <t>輸送機械工業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</si>
  <si>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</si>
  <si>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</si>
  <si>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</si>
  <si>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</si>
  <si>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</si>
  <si>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</si>
  <si>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その他工業</t>
  </si>
  <si>
    <t>投　　資　　財</t>
  </si>
  <si>
    <t>消　　費　　財</t>
  </si>
  <si>
    <t>耐久消費財</t>
  </si>
  <si>
    <t>非耐久消費財</t>
  </si>
  <si>
    <t>資本財</t>
  </si>
  <si>
    <t>建設財</t>
  </si>
  <si>
    <t>鉱　　工　　業</t>
  </si>
  <si>
    <t>製　造　工　業</t>
  </si>
  <si>
    <t>鉱　　業</t>
  </si>
  <si>
    <t>公益事業（電力・ガス）</t>
  </si>
  <si>
    <t>最　　終　　需　　要　　財</t>
  </si>
  <si>
    <t>生　　　　　 産　　　　　 財</t>
  </si>
  <si>
    <t>参考系列</t>
  </si>
  <si>
    <t>寄与率(%)</t>
  </si>
  <si>
    <t>　（平成22年=100）</t>
  </si>
  <si>
    <t>はん用・生産用・業務用機械工業</t>
  </si>
  <si>
    <t>生産用機械工業</t>
  </si>
  <si>
    <t>はん用・業務用機械工業</t>
  </si>
  <si>
    <t>表１．業種別生産指数（原指数・季節調整済指数）</t>
  </si>
  <si>
    <t>○</t>
  </si>
  <si>
    <t>前月</t>
  </si>
  <si>
    <t>前年同月比</t>
  </si>
  <si>
    <t>率 (%)</t>
  </si>
  <si>
    <t>前月比</t>
  </si>
  <si>
    <t>注１）表１の左側欄外の○印はウエイトの高い主要５業種であることを表す。</t>
  </si>
  <si>
    <r>
      <rPr>
        <sz val="13"/>
        <rFont val="ＭＳ 明朝"/>
        <family val="1"/>
      </rPr>
      <t>注２）</t>
    </r>
    <r>
      <rPr>
        <sz val="13"/>
        <rFont val="ＭＳ Ｐ明朝"/>
        <family val="1"/>
      </rPr>
      <t>機械工業とは、はん用・生産用・業務用機械工業、電気機械・情報通信機械工業、電子部品・デバイス工業、輸送機械工業の合計、電気機械工業（旧分類）とは、電気機械・情報通信機械工業、電子部品・デバイス工業の合計である。</t>
    </r>
  </si>
  <si>
    <t>31年3月</t>
  </si>
  <si>
    <t>平成</t>
  </si>
  <si>
    <t>令和</t>
  </si>
  <si>
    <t>31年4月</t>
  </si>
  <si>
    <t>元年5月</t>
  </si>
  <si>
    <t>元年6月</t>
  </si>
  <si>
    <t>30年6月</t>
  </si>
  <si>
    <t>-</t>
  </si>
  <si>
    <t xml:space="preserve">  -</t>
  </si>
  <si>
    <t xml:space="preserve">  -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</si>
</sst>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51">
    <font>
      <sz val="16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7"/>
      <name val="ＭＳ 明朝"/>
      <family val="1"/>
    </font>
    <font>
      <sz val="8"/>
      <name val="ＭＳ 明朝"/>
      <family val="1"/>
    </font>
    <font>
      <sz val="18"/>
      <name val="ＭＳ ゴシック"/>
      <family val="3"/>
    </font>
    <font>
      <sz val="17"/>
      <name val="ＭＳ Ｐ明朝"/>
      <family val="1"/>
    </font>
    <font>
      <sz val="1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7"/>
      <color indexed="10"/>
      <name val="ＭＳ 明朝"/>
      <family val="1"/>
    </font>
    <font>
      <sz val="16"/>
      <color indexed="10"/>
      <name val="ＭＳ 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7"/>
      <color rgb="FFFF0000"/>
      <name val="ＭＳ 明朝"/>
      <family val="1"/>
    </font>
    <font>
      <sz val="16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 style="thin"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39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Continuous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Continuous" vertical="center"/>
      <protection/>
    </xf>
    <xf numFmtId="0" fontId="0" fillId="0" borderId="20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39" fontId="0" fillId="0" borderId="2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23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9" fontId="0" fillId="0" borderId="22" xfId="0" applyNumberFormat="1" applyFont="1" applyBorder="1" applyAlignment="1" applyProtection="1">
      <alignment horizontal="centerContinuous" vertical="center"/>
      <protection/>
    </xf>
    <xf numFmtId="39" fontId="0" fillId="0" borderId="2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2" fontId="0" fillId="0" borderId="2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9" fontId="0" fillId="0" borderId="11" xfId="0" applyNumberFormat="1" applyFont="1" applyBorder="1" applyAlignment="1" applyProtection="1">
      <alignment horizontal="centerContinuous" vertical="center"/>
      <protection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176" fontId="0" fillId="0" borderId="25" xfId="0" applyNumberFormat="1" applyFont="1" applyBorder="1" applyAlignment="1" applyProtection="1">
      <alignment horizontal="centerContinuous" vertical="center"/>
      <protection/>
    </xf>
    <xf numFmtId="0" fontId="0" fillId="0" borderId="26" xfId="0" applyFont="1" applyBorder="1" applyAlignment="1" applyProtection="1">
      <alignment horizontal="centerContinuous" vertical="center"/>
      <protection/>
    </xf>
    <xf numFmtId="176" fontId="0" fillId="0" borderId="27" xfId="0" applyNumberFormat="1" applyFont="1" applyBorder="1" applyAlignment="1" applyProtection="1">
      <alignment horizontal="centerContinuous" vertical="center"/>
      <protection/>
    </xf>
    <xf numFmtId="39" fontId="0" fillId="0" borderId="15" xfId="0" applyNumberFormat="1" applyFont="1" applyBorder="1" applyAlignment="1" applyProtection="1">
      <alignment vertical="center"/>
      <protection/>
    </xf>
    <xf numFmtId="39" fontId="0" fillId="0" borderId="28" xfId="0" applyNumberFormat="1" applyFont="1" applyBorder="1" applyAlignment="1" applyProtection="1">
      <alignment horizontal="centerContinuous" vertical="center"/>
      <protection/>
    </xf>
    <xf numFmtId="176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Continuous" vertical="center"/>
      <protection/>
    </xf>
    <xf numFmtId="176" fontId="0" fillId="0" borderId="30" xfId="0" applyNumberFormat="1" applyFont="1" applyBorder="1" applyAlignment="1" applyProtection="1">
      <alignment horizontal="center" vertical="center"/>
      <protection/>
    </xf>
    <xf numFmtId="39" fontId="0" fillId="0" borderId="31" xfId="0" applyNumberFormat="1" applyFont="1" applyBorder="1" applyAlignment="1" applyProtection="1">
      <alignment horizontal="center" vertical="center"/>
      <protection/>
    </xf>
    <xf numFmtId="176" fontId="0" fillId="0" borderId="32" xfId="0" applyNumberFormat="1" applyFont="1" applyBorder="1" applyAlignment="1" applyProtection="1">
      <alignment vertical="center"/>
      <protection/>
    </xf>
    <xf numFmtId="39" fontId="0" fillId="0" borderId="32" xfId="0" applyNumberFormat="1" applyFont="1" applyBorder="1" applyAlignment="1" applyProtection="1">
      <alignment horizontal="center" vertical="center"/>
      <protection/>
    </xf>
    <xf numFmtId="176" fontId="0" fillId="0" borderId="33" xfId="0" applyNumberFormat="1" applyFont="1" applyBorder="1" applyAlignment="1" applyProtection="1">
      <alignment vertical="center"/>
      <protection/>
    </xf>
    <xf numFmtId="39" fontId="0" fillId="0" borderId="34" xfId="0" applyNumberFormat="1" applyFont="1" applyBorder="1" applyAlignment="1" applyProtection="1">
      <alignment vertical="center"/>
      <protection/>
    </xf>
    <xf numFmtId="176" fontId="0" fillId="0" borderId="35" xfId="0" applyNumberFormat="1" applyFont="1" applyBorder="1" applyAlignment="1" applyProtection="1">
      <alignment vertical="center"/>
      <protection/>
    </xf>
    <xf numFmtId="2" fontId="0" fillId="0" borderId="35" xfId="0" applyNumberFormat="1" applyFont="1" applyBorder="1" applyAlignment="1" applyProtection="1">
      <alignment vertical="center"/>
      <protection/>
    </xf>
    <xf numFmtId="176" fontId="0" fillId="0" borderId="36" xfId="0" applyNumberFormat="1" applyFont="1" applyBorder="1" applyAlignment="1" applyProtection="1">
      <alignment vertical="center"/>
      <protection/>
    </xf>
    <xf numFmtId="39" fontId="0" fillId="0" borderId="37" xfId="0" applyNumberFormat="1" applyFont="1" applyBorder="1" applyAlignment="1" applyProtection="1">
      <alignment vertical="center"/>
      <protection/>
    </xf>
    <xf numFmtId="176" fontId="0" fillId="0" borderId="38" xfId="0" applyNumberFormat="1" applyFont="1" applyBorder="1" applyAlignment="1" applyProtection="1">
      <alignment vertical="center"/>
      <protection/>
    </xf>
    <xf numFmtId="2" fontId="0" fillId="0" borderId="38" xfId="0" applyNumberFormat="1" applyFont="1" applyBorder="1" applyAlignment="1" applyProtection="1">
      <alignment vertical="center"/>
      <protection/>
    </xf>
    <xf numFmtId="176" fontId="0" fillId="0" borderId="39" xfId="0" applyNumberFormat="1" applyFont="1" applyBorder="1" applyAlignment="1" applyProtection="1">
      <alignment vertical="center"/>
      <protection/>
    </xf>
    <xf numFmtId="2" fontId="0" fillId="0" borderId="37" xfId="0" applyNumberFormat="1" applyFont="1" applyBorder="1" applyAlignment="1" applyProtection="1">
      <alignment vertical="center"/>
      <protection/>
    </xf>
    <xf numFmtId="39" fontId="0" fillId="0" borderId="28" xfId="0" applyNumberFormat="1" applyFont="1" applyBorder="1" applyAlignment="1" applyProtection="1">
      <alignment vertical="center"/>
      <protection/>
    </xf>
    <xf numFmtId="176" fontId="0" fillId="0" borderId="29" xfId="0" applyNumberFormat="1" applyFont="1" applyBorder="1" applyAlignment="1" applyProtection="1">
      <alignment vertical="center"/>
      <protection/>
    </xf>
    <xf numFmtId="2" fontId="0" fillId="0" borderId="29" xfId="0" applyNumberFormat="1" applyFont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/>
    </xf>
    <xf numFmtId="39" fontId="0" fillId="0" borderId="31" xfId="0" applyNumberFormat="1" applyFont="1" applyBorder="1" applyAlignment="1" applyProtection="1">
      <alignment vertical="center"/>
      <protection/>
    </xf>
    <xf numFmtId="2" fontId="0" fillId="0" borderId="32" xfId="0" applyNumberFormat="1" applyFont="1" applyBorder="1" applyAlignment="1" applyProtection="1">
      <alignment vertical="center"/>
      <protection/>
    </xf>
    <xf numFmtId="39" fontId="0" fillId="0" borderId="40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41" xfId="0" applyNumberFormat="1" applyFont="1" applyBorder="1" applyAlignment="1" applyProtection="1">
      <alignment vertical="center"/>
      <protection/>
    </xf>
    <xf numFmtId="2" fontId="0" fillId="0" borderId="42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39" fontId="0" fillId="0" borderId="43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horizontal="centerContinuous"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2" fontId="0" fillId="0" borderId="28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39" fontId="0" fillId="0" borderId="48" xfId="0" applyNumberFormat="1" applyFont="1" applyBorder="1" applyAlignment="1" applyProtection="1">
      <alignment vertical="center"/>
      <protection/>
    </xf>
    <xf numFmtId="2" fontId="0" fillId="0" borderId="44" xfId="0" applyNumberFormat="1" applyFont="1" applyBorder="1" applyAlignment="1" applyProtection="1">
      <alignment vertical="center"/>
      <protection/>
    </xf>
    <xf numFmtId="176" fontId="0" fillId="0" borderId="49" xfId="0" applyNumberFormat="1" applyFont="1" applyBorder="1" applyAlignment="1" applyProtection="1">
      <alignment vertical="center"/>
      <protection/>
    </xf>
    <xf numFmtId="2" fontId="0" fillId="0" borderId="49" xfId="0" applyNumberFormat="1" applyFont="1" applyBorder="1" applyAlignment="1" applyProtection="1">
      <alignment vertical="center"/>
      <protection/>
    </xf>
    <xf numFmtId="176" fontId="0" fillId="0" borderId="50" xfId="0" applyNumberFormat="1" applyFont="1" applyBorder="1" applyAlignment="1" applyProtection="1">
      <alignment vertical="center"/>
      <protection/>
    </xf>
    <xf numFmtId="0" fontId="8" fillId="0" borderId="51" xfId="0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horizontal="centerContinuous" vertical="center"/>
      <protection/>
    </xf>
    <xf numFmtId="0" fontId="8" fillId="0" borderId="47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centerContinuous" vertical="center"/>
      <protection/>
    </xf>
    <xf numFmtId="0" fontId="0" fillId="0" borderId="46" xfId="0" applyFont="1" applyBorder="1" applyAlignment="1" applyProtection="1">
      <alignment vertical="center"/>
      <protection/>
    </xf>
    <xf numFmtId="176" fontId="0" fillId="0" borderId="53" xfId="0" applyNumberFormat="1" applyFont="1" applyBorder="1" applyAlignment="1" applyProtection="1">
      <alignment vertical="center"/>
      <protection/>
    </xf>
    <xf numFmtId="39" fontId="0" fillId="0" borderId="54" xfId="0" applyNumberFormat="1" applyFont="1" applyBorder="1" applyAlignment="1" applyProtection="1">
      <alignment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176" fontId="0" fillId="0" borderId="55" xfId="0" applyNumberFormat="1" applyFont="1" applyBorder="1" applyAlignment="1" applyProtection="1">
      <alignment vertical="center"/>
      <protection/>
    </xf>
    <xf numFmtId="2" fontId="0" fillId="0" borderId="47" xfId="0" applyNumberFormat="1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vertical="center"/>
      <protection/>
    </xf>
    <xf numFmtId="39" fontId="0" fillId="0" borderId="57" xfId="0" applyNumberFormat="1" applyFont="1" applyBorder="1" applyAlignment="1" applyProtection="1">
      <alignment vertical="center"/>
      <protection/>
    </xf>
    <xf numFmtId="39" fontId="0" fillId="0" borderId="58" xfId="0" applyNumberFormat="1" applyFont="1" applyBorder="1" applyAlignment="1" applyProtection="1">
      <alignment vertical="center"/>
      <protection/>
    </xf>
    <xf numFmtId="176" fontId="0" fillId="0" borderId="56" xfId="0" applyNumberFormat="1" applyFont="1" applyBorder="1" applyAlignment="1" applyProtection="1">
      <alignment vertical="center"/>
      <protection/>
    </xf>
    <xf numFmtId="176" fontId="0" fillId="0" borderId="59" xfId="0" applyNumberFormat="1" applyFont="1" applyBorder="1" applyAlignment="1" applyProtection="1">
      <alignment vertical="center"/>
      <protection/>
    </xf>
    <xf numFmtId="2" fontId="0" fillId="0" borderId="60" xfId="0" applyNumberFormat="1" applyFont="1" applyBorder="1" applyAlignment="1" applyProtection="1">
      <alignment vertical="center"/>
      <protection/>
    </xf>
    <xf numFmtId="176" fontId="0" fillId="0" borderId="61" xfId="0" applyNumberFormat="1" applyFont="1" applyBorder="1" applyAlignment="1" applyProtection="1">
      <alignment vertical="center"/>
      <protection/>
    </xf>
    <xf numFmtId="39" fontId="0" fillId="0" borderId="62" xfId="0" applyNumberFormat="1" applyFont="1" applyBorder="1" applyAlignment="1" applyProtection="1">
      <alignment vertical="center"/>
      <protection/>
    </xf>
    <xf numFmtId="39" fontId="0" fillId="0" borderId="63" xfId="0" applyNumberFormat="1" applyFont="1" applyBorder="1" applyAlignment="1" applyProtection="1">
      <alignment vertical="center"/>
      <protection/>
    </xf>
    <xf numFmtId="176" fontId="0" fillId="0" borderId="64" xfId="0" applyNumberFormat="1" applyFont="1" applyBorder="1" applyAlignment="1" applyProtection="1">
      <alignment vertical="center"/>
      <protection/>
    </xf>
    <xf numFmtId="176" fontId="0" fillId="0" borderId="65" xfId="0" applyNumberFormat="1" applyFont="1" applyBorder="1" applyAlignment="1" applyProtection="1">
      <alignment vertical="center"/>
      <protection/>
    </xf>
    <xf numFmtId="2" fontId="0" fillId="0" borderId="66" xfId="0" applyNumberFormat="1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vertical="center"/>
      <protection/>
    </xf>
    <xf numFmtId="39" fontId="0" fillId="0" borderId="44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0" fillId="0" borderId="68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9" fontId="0" fillId="0" borderId="22" xfId="0" applyNumberFormat="1" applyFont="1" applyFill="1" applyBorder="1" applyAlignment="1" applyProtection="1">
      <alignment vertical="center"/>
      <protection/>
    </xf>
    <xf numFmtId="39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2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9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4" fillId="0" borderId="4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10" fillId="0" borderId="60" xfId="0" applyFont="1" applyFill="1" applyBorder="1" applyAlignment="1" applyProtection="1">
      <alignment horizontal="centerContinuous" vertical="center"/>
      <protection/>
    </xf>
    <xf numFmtId="0" fontId="10" fillId="0" borderId="53" xfId="0" applyFont="1" applyFill="1" applyBorder="1" applyAlignment="1" applyProtection="1">
      <alignment horizontal="centerContinuous" vertical="center"/>
      <protection/>
    </xf>
    <xf numFmtId="0" fontId="10" fillId="0" borderId="56" xfId="0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 applyProtection="1">
      <alignment horizontal="centerContinuous" vertical="center"/>
      <protection/>
    </xf>
    <xf numFmtId="0" fontId="0" fillId="0" borderId="69" xfId="0" applyFont="1" applyFill="1" applyBorder="1" applyAlignment="1" applyProtection="1">
      <alignment horizontal="centerContinuous" vertical="center"/>
      <protection/>
    </xf>
    <xf numFmtId="0" fontId="10" fillId="0" borderId="10" xfId="0" applyFont="1" applyFill="1" applyBorder="1" applyAlignment="1" applyProtection="1">
      <alignment horizontal="centerContinuous" vertical="center"/>
      <protection/>
    </xf>
    <xf numFmtId="0" fontId="10" fillId="0" borderId="69" xfId="0" applyFont="1" applyFill="1" applyBorder="1" applyAlignment="1" applyProtection="1">
      <alignment horizontal="centerContinuous" vertical="center"/>
      <protection/>
    </xf>
    <xf numFmtId="0" fontId="10" fillId="0" borderId="51" xfId="0" applyFont="1" applyFill="1" applyBorder="1" applyAlignment="1" applyProtection="1">
      <alignment horizontal="centerContinuous" vertical="center"/>
      <protection/>
    </xf>
    <xf numFmtId="0" fontId="10" fillId="0" borderId="52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 shrinkToFit="1"/>
      <protection/>
    </xf>
    <xf numFmtId="0" fontId="10" fillId="0" borderId="0" xfId="0" applyFont="1" applyFill="1" applyAlignment="1" applyProtection="1">
      <alignment vertical="center" shrinkToFit="1"/>
      <protection/>
    </xf>
    <xf numFmtId="0" fontId="9" fillId="0" borderId="45" xfId="0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Continuous"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7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176" fontId="0" fillId="0" borderId="72" xfId="0" applyNumberFormat="1" applyFont="1" applyFill="1" applyBorder="1" applyAlignment="1" applyProtection="1">
      <alignment vertical="center"/>
      <protection/>
    </xf>
    <xf numFmtId="176" fontId="0" fillId="0" borderId="67" xfId="0" applyNumberFormat="1" applyFont="1" applyFill="1" applyBorder="1" applyAlignment="1" applyProtection="1">
      <alignment vertical="center"/>
      <protection/>
    </xf>
    <xf numFmtId="176" fontId="0" fillId="0" borderId="73" xfId="0" applyNumberFormat="1" applyFont="1" applyFill="1" applyBorder="1" applyAlignment="1" applyProtection="1">
      <alignment vertical="center"/>
      <protection/>
    </xf>
    <xf numFmtId="176" fontId="0" fillId="0" borderId="7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7" fontId="10" fillId="0" borderId="74" xfId="0" applyNumberFormat="1" applyFont="1" applyFill="1" applyBorder="1" applyAlignment="1" applyProtection="1">
      <alignment vertical="center"/>
      <protection/>
    </xf>
    <xf numFmtId="177" fontId="10" fillId="0" borderId="75" xfId="0" applyNumberFormat="1" applyFont="1" applyFill="1" applyBorder="1" applyAlignment="1" applyProtection="1">
      <alignment vertical="center"/>
      <protection/>
    </xf>
    <xf numFmtId="177" fontId="10" fillId="0" borderId="68" xfId="0" applyNumberFormat="1" applyFont="1" applyFill="1" applyBorder="1" applyAlignment="1" applyProtection="1">
      <alignment vertical="center"/>
      <protection/>
    </xf>
    <xf numFmtId="177" fontId="10" fillId="0" borderId="76" xfId="0" applyNumberFormat="1" applyFont="1" applyFill="1" applyBorder="1" applyAlignment="1" applyProtection="1">
      <alignment vertical="center"/>
      <protection/>
    </xf>
    <xf numFmtId="177" fontId="10" fillId="0" borderId="69" xfId="0" applyNumberFormat="1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 applyProtection="1">
      <alignment horizontal="right" vertical="center"/>
      <protection/>
    </xf>
    <xf numFmtId="0" fontId="11" fillId="0" borderId="47" xfId="0" applyFont="1" applyFill="1" applyBorder="1" applyAlignment="1" applyProtection="1">
      <alignment horizontal="right" vertical="center"/>
      <protection/>
    </xf>
    <xf numFmtId="176" fontId="10" fillId="0" borderId="19" xfId="0" applyNumberFormat="1" applyFont="1" applyFill="1" applyBorder="1" applyAlignment="1" applyProtection="1">
      <alignment vertical="center" shrinkToFit="1"/>
      <protection/>
    </xf>
    <xf numFmtId="0" fontId="11" fillId="0" borderId="24" xfId="0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vertical="center" shrinkToFit="1"/>
      <protection/>
    </xf>
    <xf numFmtId="177" fontId="10" fillId="0" borderId="16" xfId="0" applyNumberFormat="1" applyFont="1" applyFill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 applyProtection="1">
      <alignment horizontal="right" vertical="center"/>
      <protection/>
    </xf>
    <xf numFmtId="0" fontId="11" fillId="0" borderId="45" xfId="0" applyFont="1" applyFill="1" applyBorder="1" applyAlignment="1" applyProtection="1">
      <alignment horizontal="right" vertical="center"/>
      <protection/>
    </xf>
    <xf numFmtId="177" fontId="10" fillId="0" borderId="46" xfId="0" applyNumberFormat="1" applyFont="1" applyFill="1" applyBorder="1" applyAlignment="1" applyProtection="1">
      <alignment vertical="center" shrinkToFit="1"/>
      <protection/>
    </xf>
    <xf numFmtId="177" fontId="10" fillId="0" borderId="19" xfId="0" applyNumberFormat="1" applyFont="1" applyFill="1" applyBorder="1" applyAlignment="1" applyProtection="1">
      <alignment vertical="center" shrinkToFit="1"/>
      <protection/>
    </xf>
    <xf numFmtId="176" fontId="10" fillId="0" borderId="46" xfId="0" applyNumberFormat="1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51" xfId="0" applyFont="1" applyFill="1" applyBorder="1" applyAlignment="1" applyProtection="1">
      <alignment horizontal="right" vertical="center"/>
      <protection/>
    </xf>
    <xf numFmtId="177" fontId="10" fillId="0" borderId="52" xfId="0" applyNumberFormat="1" applyFont="1" applyFill="1" applyBorder="1" applyAlignment="1" applyProtection="1">
      <alignment vertical="center" shrinkToFit="1"/>
      <protection/>
    </xf>
    <xf numFmtId="176" fontId="10" fillId="0" borderId="19" xfId="0" applyNumberFormat="1" applyFont="1" applyFill="1" applyBorder="1" applyAlignment="1" applyProtection="1">
      <alignment vertical="center"/>
      <protection/>
    </xf>
    <xf numFmtId="176" fontId="10" fillId="0" borderId="16" xfId="0" applyNumberFormat="1" applyFont="1" applyFill="1" applyBorder="1" applyAlignment="1" applyProtection="1">
      <alignment vertical="center"/>
      <protection/>
    </xf>
    <xf numFmtId="176" fontId="10" fillId="0" borderId="46" xfId="0" applyNumberFormat="1" applyFont="1" applyFill="1" applyBorder="1" applyAlignment="1" applyProtection="1">
      <alignment vertical="center"/>
      <protection/>
    </xf>
    <xf numFmtId="177" fontId="10" fillId="0" borderId="16" xfId="0" applyNumberFormat="1" applyFont="1" applyFill="1" applyBorder="1" applyAlignment="1" applyProtection="1">
      <alignment vertical="center"/>
      <protection/>
    </xf>
    <xf numFmtId="177" fontId="10" fillId="0" borderId="46" xfId="0" applyNumberFormat="1" applyFont="1" applyFill="1" applyBorder="1" applyAlignment="1" applyProtection="1">
      <alignment vertical="center"/>
      <protection/>
    </xf>
    <xf numFmtId="177" fontId="10" fillId="0" borderId="52" xfId="0" applyNumberFormat="1" applyFont="1" applyFill="1" applyBorder="1" applyAlignment="1" applyProtection="1">
      <alignment vertical="center"/>
      <protection/>
    </xf>
    <xf numFmtId="177" fontId="10" fillId="0" borderId="77" xfId="0" applyNumberFormat="1" applyFont="1" applyFill="1" applyBorder="1" applyAlignment="1" applyProtection="1">
      <alignment vertical="center"/>
      <protection/>
    </xf>
    <xf numFmtId="177" fontId="10" fillId="0" borderId="78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horizontal="right" vertical="center"/>
      <protection/>
    </xf>
    <xf numFmtId="0" fontId="11" fillId="0" borderId="42" xfId="0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vertical="center" shrinkToFit="1"/>
      <protection/>
    </xf>
    <xf numFmtId="0" fontId="2" fillId="0" borderId="56" xfId="0" applyFont="1" applyFill="1" applyBorder="1" applyAlignment="1" applyProtection="1">
      <alignment horizontal="right" vertical="center"/>
      <protection/>
    </xf>
    <xf numFmtId="0" fontId="11" fillId="0" borderId="56" xfId="0" applyFont="1" applyFill="1" applyBorder="1" applyAlignment="1" applyProtection="1">
      <alignment horizontal="right" vertical="center"/>
      <protection/>
    </xf>
    <xf numFmtId="0" fontId="11" fillId="0" borderId="60" xfId="0" applyFont="1" applyFill="1" applyBorder="1" applyAlignment="1" applyProtection="1">
      <alignment horizontal="right" vertical="center"/>
      <protection/>
    </xf>
    <xf numFmtId="177" fontId="10" fillId="0" borderId="53" xfId="0" applyNumberFormat="1" applyFont="1" applyFill="1" applyBorder="1" applyAlignment="1" applyProtection="1">
      <alignment vertical="center" shrinkToFit="1"/>
      <protection/>
    </xf>
    <xf numFmtId="0" fontId="2" fillId="0" borderId="64" xfId="0" applyFont="1" applyFill="1" applyBorder="1" applyAlignment="1" applyProtection="1">
      <alignment horizontal="right" vertical="center"/>
      <protection/>
    </xf>
    <xf numFmtId="0" fontId="11" fillId="0" borderId="64" xfId="0" applyFont="1" applyFill="1" applyBorder="1" applyAlignment="1" applyProtection="1">
      <alignment horizontal="right" vertical="center"/>
      <protection/>
    </xf>
    <xf numFmtId="0" fontId="11" fillId="0" borderId="66" xfId="0" applyFont="1" applyFill="1" applyBorder="1" applyAlignment="1" applyProtection="1">
      <alignment horizontal="right" vertical="center"/>
      <protection/>
    </xf>
    <xf numFmtId="177" fontId="10" fillId="0" borderId="61" xfId="0" applyNumberFormat="1" applyFont="1" applyFill="1" applyBorder="1" applyAlignment="1" applyProtection="1">
      <alignment vertical="center" shrinkToFit="1"/>
      <protection/>
    </xf>
    <xf numFmtId="176" fontId="10" fillId="0" borderId="14" xfId="0" applyNumberFormat="1" applyFont="1" applyFill="1" applyBorder="1" applyAlignment="1" applyProtection="1">
      <alignment vertical="center"/>
      <protection/>
    </xf>
    <xf numFmtId="176" fontId="10" fillId="0" borderId="53" xfId="0" applyNumberFormat="1" applyFont="1" applyFill="1" applyBorder="1" applyAlignment="1" applyProtection="1">
      <alignment vertical="center"/>
      <protection/>
    </xf>
    <xf numFmtId="176" fontId="10" fillId="0" borderId="61" xfId="0" applyNumberFormat="1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 quotePrefix="1">
      <alignment horizontal="center" vertical="center"/>
      <protection/>
    </xf>
    <xf numFmtId="0" fontId="49" fillId="0" borderId="0" xfId="0" applyFont="1" applyFill="1" applyAlignment="1" applyProtection="1">
      <alignment vertical="center"/>
      <protection/>
    </xf>
    <xf numFmtId="177" fontId="0" fillId="0" borderId="75" xfId="0" applyNumberFormat="1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177" fontId="0" fillId="0" borderId="6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7" fontId="0" fillId="0" borderId="76" xfId="0" applyNumberFormat="1" applyFont="1" applyFill="1" applyBorder="1" applyAlignment="1" applyProtection="1">
      <alignment vertical="center"/>
      <protection/>
    </xf>
    <xf numFmtId="177" fontId="0" fillId="0" borderId="69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7" fontId="0" fillId="0" borderId="74" xfId="0" applyNumberFormat="1" applyFont="1" applyFill="1" applyBorder="1" applyAlignment="1" applyProtection="1">
      <alignment vertical="center"/>
      <protection/>
    </xf>
    <xf numFmtId="177" fontId="0" fillId="0" borderId="77" xfId="0" applyNumberFormat="1" applyFont="1" applyFill="1" applyBorder="1" applyAlignment="1" applyProtection="1">
      <alignment vertical="center"/>
      <protection/>
    </xf>
    <xf numFmtId="177" fontId="0" fillId="0" borderId="78" xfId="0" applyNumberFormat="1" applyFont="1" applyFill="1" applyBorder="1" applyAlignment="1" applyProtection="1">
      <alignment vertical="center"/>
      <protection/>
    </xf>
    <xf numFmtId="177" fontId="50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vertical="center"/>
      <protection/>
    </xf>
    <xf numFmtId="177" fontId="50" fillId="0" borderId="0" xfId="0" applyNumberFormat="1" applyFont="1" applyFill="1" applyBorder="1" applyAlignment="1" applyProtection="1">
      <alignment vertical="center"/>
      <protection/>
    </xf>
    <xf numFmtId="177" fontId="0" fillId="0" borderId="68" xfId="0" applyNumberFormat="1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0" fillId="0" borderId="0" xfId="0" applyNumberFormat="1" applyFont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0" fillId="0" borderId="56" xfId="0" applyNumberFormat="1" applyFont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176" fontId="0" fillId="0" borderId="79" xfId="0" applyNumberFormat="1" applyFont="1" applyFill="1" applyBorder="1" applyAlignment="1" applyProtection="1">
      <alignment vertical="center"/>
      <protection/>
    </xf>
    <xf numFmtId="176" fontId="0" fillId="0" borderId="80" xfId="0" applyNumberFormat="1" applyFont="1" applyFill="1" applyBorder="1" applyAlignment="1" applyProtection="1">
      <alignment vertical="center"/>
      <protection/>
    </xf>
    <xf numFmtId="176" fontId="0" fillId="0" borderId="67" xfId="0" applyNumberFormat="1" applyFont="1" applyFill="1" applyBorder="1" applyAlignment="1" applyProtection="1">
      <alignment vertical="center"/>
      <protection/>
    </xf>
    <xf numFmtId="176" fontId="0" fillId="0" borderId="8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Continuous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177" fontId="0" fillId="0" borderId="74" xfId="0" applyNumberFormat="1" applyFont="1" applyFill="1" applyBorder="1" applyAlignment="1" applyProtection="1">
      <alignment horizontal="right" vertical="center"/>
      <protection/>
    </xf>
    <xf numFmtId="177" fontId="0" fillId="0" borderId="75" xfId="0" applyNumberFormat="1" applyFont="1" applyFill="1" applyBorder="1" applyAlignment="1" applyProtection="1">
      <alignment horizontal="right" vertical="center"/>
      <protection/>
    </xf>
    <xf numFmtId="177" fontId="0" fillId="0" borderId="68" xfId="0" applyNumberFormat="1" applyFont="1" applyFill="1" applyBorder="1" applyAlignment="1" applyProtection="1">
      <alignment horizontal="right" vertical="center"/>
      <protection/>
    </xf>
    <xf numFmtId="177" fontId="0" fillId="0" borderId="76" xfId="0" applyNumberFormat="1" applyFont="1" applyFill="1" applyBorder="1" applyAlignment="1" applyProtection="1">
      <alignment horizontal="right" vertical="center"/>
      <protection/>
    </xf>
    <xf numFmtId="177" fontId="0" fillId="0" borderId="69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 quotePrefix="1">
      <alignment horizontal="center" vertical="center"/>
      <protection/>
    </xf>
    <xf numFmtId="177" fontId="0" fillId="0" borderId="82" xfId="0" applyNumberFormat="1" applyFont="1" applyFill="1" applyBorder="1" applyAlignment="1" applyProtection="1">
      <alignment vertical="center"/>
      <protection/>
    </xf>
    <xf numFmtId="177" fontId="0" fillId="0" borderId="44" xfId="0" applyNumberFormat="1" applyFont="1" applyFill="1" applyBorder="1" applyAlignment="1" applyProtection="1">
      <alignment vertical="center"/>
      <protection/>
    </xf>
    <xf numFmtId="177" fontId="0" fillId="0" borderId="37" xfId="0" applyNumberFormat="1" applyFont="1" applyFill="1" applyBorder="1" applyAlignment="1" applyProtection="1">
      <alignment vertical="center"/>
      <protection/>
    </xf>
    <xf numFmtId="177" fontId="0" fillId="0" borderId="28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77" fontId="0" fillId="0" borderId="38" xfId="0" applyNumberFormat="1" applyFont="1" applyFill="1" applyBorder="1" applyAlignment="1" applyProtection="1">
      <alignment vertical="center"/>
      <protection/>
    </xf>
    <xf numFmtId="177" fontId="0" fillId="0" borderId="31" xfId="0" applyNumberFormat="1" applyFont="1" applyFill="1" applyBorder="1" applyAlignment="1" applyProtection="1">
      <alignment vertical="center"/>
      <protection/>
    </xf>
    <xf numFmtId="177" fontId="0" fillId="0" borderId="77" xfId="0" applyNumberFormat="1" applyFont="1" applyFill="1" applyBorder="1" applyAlignment="1" applyProtection="1">
      <alignment horizontal="right" vertical="center"/>
      <protection/>
    </xf>
    <xf numFmtId="177" fontId="0" fillId="0" borderId="78" xfId="0" applyNumberFormat="1" applyFont="1" applyFill="1" applyBorder="1" applyAlignment="1" applyProtection="1">
      <alignment horizontal="right" vertical="center"/>
      <protection/>
    </xf>
    <xf numFmtId="177" fontId="0" fillId="0" borderId="83" xfId="0" applyNumberFormat="1" applyFont="1" applyFill="1" applyBorder="1" applyAlignment="1" applyProtection="1">
      <alignment vertical="center"/>
      <protection/>
    </xf>
    <xf numFmtId="177" fontId="0" fillId="0" borderId="84" xfId="0" applyNumberFormat="1" applyFont="1" applyFill="1" applyBorder="1" applyAlignment="1" applyProtection="1">
      <alignment vertical="center"/>
      <protection/>
    </xf>
    <xf numFmtId="177" fontId="10" fillId="0" borderId="75" xfId="0" applyNumberFormat="1" applyFont="1" applyFill="1" applyBorder="1" applyAlignment="1" applyProtection="1">
      <alignment horizontal="right" vertical="center"/>
      <protection/>
    </xf>
    <xf numFmtId="177" fontId="10" fillId="0" borderId="68" xfId="0" applyNumberFormat="1" applyFont="1" applyFill="1" applyBorder="1" applyAlignment="1" applyProtection="1">
      <alignment horizontal="right" vertical="center"/>
      <protection/>
    </xf>
    <xf numFmtId="177" fontId="10" fillId="0" borderId="76" xfId="0" applyNumberFormat="1" applyFont="1" applyFill="1" applyBorder="1" applyAlignment="1" applyProtection="1">
      <alignment horizontal="right" vertical="center"/>
      <protection/>
    </xf>
    <xf numFmtId="177" fontId="10" fillId="0" borderId="69" xfId="0" applyNumberFormat="1" applyFont="1" applyFill="1" applyBorder="1" applyAlignment="1" applyProtection="1">
      <alignment horizontal="right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10" fillId="0" borderId="69" xfId="0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 applyProtection="1">
      <alignment vertical="center" textRotation="255"/>
      <protection/>
    </xf>
    <xf numFmtId="0" fontId="0" fillId="0" borderId="37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48"/>
  <sheetViews>
    <sheetView tabSelected="1" defaultGridColor="0" view="pageBreakPreview" zoomScale="50" zoomScaleNormal="57" zoomScaleSheetLayoutView="50" zoomScalePageLayoutView="0" colorId="22" workbookViewId="0" topLeftCell="A1">
      <pane xSplit="7" ySplit="4" topLeftCell="H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J1" sqref="AJ1:BF65536"/>
    </sheetView>
  </sheetViews>
  <sheetFormatPr defaultColWidth="10.609375" defaultRowHeight="20.25"/>
  <cols>
    <col min="1" max="1" width="3.5390625" style="243" customWidth="1"/>
    <col min="2" max="2" width="2.83984375" style="2" customWidth="1"/>
    <col min="3" max="3" width="2.609375" style="2" customWidth="1"/>
    <col min="4" max="4" width="2.69140625" style="2" customWidth="1"/>
    <col min="5" max="5" width="2.609375" style="2" customWidth="1"/>
    <col min="6" max="6" width="27.0703125" style="2" customWidth="1"/>
    <col min="7" max="7" width="11.4609375" style="129" customWidth="1"/>
    <col min="8" max="8" width="9.37890625" style="129" customWidth="1"/>
    <col min="9" max="9" width="9.37890625" style="2" customWidth="1"/>
    <col min="10" max="11" width="9.37890625" style="129" customWidth="1"/>
    <col min="12" max="12" width="2.921875" style="129" customWidth="1"/>
    <col min="13" max="13" width="5.83984375" style="129" customWidth="1"/>
    <col min="14" max="14" width="2.921875" style="129" customWidth="1"/>
    <col min="15" max="15" width="7.1484375" style="129" bestFit="1" customWidth="1"/>
    <col min="16" max="16" width="3" style="129" customWidth="1"/>
    <col min="17" max="17" width="6.83984375" style="129" customWidth="1"/>
    <col min="18" max="18" width="1.60546875" style="129" customWidth="1"/>
    <col min="19" max="22" width="9.37890625" style="129" customWidth="1"/>
    <col min="23" max="23" width="2.921875" style="2" customWidth="1"/>
    <col min="24" max="24" width="6.83984375" style="2" customWidth="1"/>
    <col min="25" max="25" width="2.921875" style="2" customWidth="1"/>
    <col min="26" max="26" width="8" style="2" customWidth="1"/>
    <col min="27" max="28" width="10.609375" style="2" hidden="1" customWidth="1"/>
    <col min="29" max="29" width="14.609375" style="4" hidden="1" customWidth="1"/>
    <col min="30" max="30" width="8.5390625" style="4" hidden="1" customWidth="1"/>
    <col min="31" max="32" width="8.5390625" style="5" hidden="1" customWidth="1"/>
    <col min="33" max="33" width="8.5390625" style="2" hidden="1" customWidth="1"/>
    <col min="34" max="34" width="8.5390625" style="5" hidden="1" customWidth="1"/>
    <col min="35" max="35" width="69.0703125" style="5" hidden="1" customWidth="1"/>
    <col min="36" max="36" width="12.609375" style="2" customWidth="1"/>
    <col min="37" max="60" width="10.609375" style="2" customWidth="1"/>
  </cols>
  <sheetData>
    <row r="1" spans="2:26" ht="24" customHeight="1" thickBot="1">
      <c r="B1" s="29" t="s">
        <v>62</v>
      </c>
      <c r="C1" s="1"/>
      <c r="D1" s="1"/>
      <c r="E1" s="1"/>
      <c r="J1" s="235"/>
      <c r="K1" s="131"/>
      <c r="R1" s="134"/>
      <c r="V1" s="127"/>
      <c r="Z1" s="179" t="s">
        <v>58</v>
      </c>
    </row>
    <row r="2" spans="2:35" ht="24" customHeight="1">
      <c r="B2" s="6"/>
      <c r="C2" s="7"/>
      <c r="D2" s="7"/>
      <c r="E2" s="7"/>
      <c r="F2" s="7"/>
      <c r="G2" s="172"/>
      <c r="H2" s="136" t="s">
        <v>0</v>
      </c>
      <c r="I2" s="8"/>
      <c r="J2" s="128"/>
      <c r="K2" s="128"/>
      <c r="L2" s="128"/>
      <c r="M2" s="128"/>
      <c r="N2" s="128"/>
      <c r="O2" s="152"/>
      <c r="P2" s="128"/>
      <c r="Q2" s="152"/>
      <c r="R2" s="134"/>
      <c r="S2" s="153" t="s">
        <v>1</v>
      </c>
      <c r="T2" s="128"/>
      <c r="U2" s="128"/>
      <c r="V2" s="128"/>
      <c r="W2" s="8"/>
      <c r="X2" s="8"/>
      <c r="Y2" s="8"/>
      <c r="Z2" s="9"/>
      <c r="AC2" s="30"/>
      <c r="AD2" s="40" t="s">
        <v>14</v>
      </c>
      <c r="AE2" s="41"/>
      <c r="AF2" s="42"/>
      <c r="AG2" s="43" t="s">
        <v>15</v>
      </c>
      <c r="AH2" s="41"/>
      <c r="AI2" s="44"/>
    </row>
    <row r="3" spans="2:35" ht="21" customHeight="1">
      <c r="B3" s="27"/>
      <c r="C3" s="28" t="s">
        <v>13</v>
      </c>
      <c r="D3" s="10"/>
      <c r="E3" s="10"/>
      <c r="F3" s="10"/>
      <c r="G3" s="173" t="s">
        <v>2</v>
      </c>
      <c r="H3" s="255" t="s">
        <v>3</v>
      </c>
      <c r="I3" s="256" t="s">
        <v>71</v>
      </c>
      <c r="J3" s="256" t="s">
        <v>72</v>
      </c>
      <c r="K3" s="279" t="s">
        <v>72</v>
      </c>
      <c r="L3" s="154" t="s">
        <v>64</v>
      </c>
      <c r="M3" s="137"/>
      <c r="N3" s="155" t="s">
        <v>65</v>
      </c>
      <c r="O3" s="156"/>
      <c r="P3" s="157"/>
      <c r="Q3" s="156"/>
      <c r="R3" s="134"/>
      <c r="S3" s="262" t="s">
        <v>71</v>
      </c>
      <c r="T3" s="256" t="s">
        <v>71</v>
      </c>
      <c r="U3" s="256" t="s">
        <v>72</v>
      </c>
      <c r="V3" s="279" t="s">
        <v>72</v>
      </c>
      <c r="W3" s="155" t="s">
        <v>67</v>
      </c>
      <c r="X3" s="156"/>
      <c r="Y3" s="157"/>
      <c r="Z3" s="156"/>
      <c r="AC3" s="35" t="s">
        <v>7</v>
      </c>
      <c r="AD3" s="46" t="s">
        <v>16</v>
      </c>
      <c r="AE3" s="47" t="s">
        <v>6</v>
      </c>
      <c r="AF3" s="47" t="s">
        <v>8</v>
      </c>
      <c r="AG3" s="48" t="s">
        <v>17</v>
      </c>
      <c r="AH3" s="47" t="s">
        <v>6</v>
      </c>
      <c r="AI3" s="49" t="s">
        <v>8</v>
      </c>
    </row>
    <row r="4" spans="2:35" ht="19.5" thickBot="1">
      <c r="B4" s="13"/>
      <c r="C4" s="14"/>
      <c r="D4" s="14"/>
      <c r="E4" s="14"/>
      <c r="F4" s="14"/>
      <c r="G4" s="174"/>
      <c r="H4" s="225" t="s">
        <v>76</v>
      </c>
      <c r="I4" s="225" t="s">
        <v>73</v>
      </c>
      <c r="J4" s="225" t="s">
        <v>74</v>
      </c>
      <c r="K4" s="280" t="s">
        <v>75</v>
      </c>
      <c r="L4" s="158" t="s">
        <v>18</v>
      </c>
      <c r="M4" s="159"/>
      <c r="N4" s="160" t="s">
        <v>66</v>
      </c>
      <c r="O4" s="161"/>
      <c r="P4" s="162" t="s">
        <v>57</v>
      </c>
      <c r="Q4" s="163"/>
      <c r="R4" s="132"/>
      <c r="S4" s="263" t="s">
        <v>70</v>
      </c>
      <c r="T4" s="225" t="s">
        <v>73</v>
      </c>
      <c r="U4" s="225" t="s">
        <v>74</v>
      </c>
      <c r="V4" s="280" t="str">
        <f>$K$4</f>
        <v>元年6月</v>
      </c>
      <c r="W4" s="160" t="s">
        <v>66</v>
      </c>
      <c r="X4" s="161"/>
      <c r="Y4" s="162" t="s">
        <v>57</v>
      </c>
      <c r="Z4" s="163"/>
      <c r="AC4" s="31" t="s">
        <v>4</v>
      </c>
      <c r="AD4" s="50" t="s">
        <v>5</v>
      </c>
      <c r="AE4" s="51"/>
      <c r="AF4" s="51"/>
      <c r="AG4" s="52" t="s">
        <v>4</v>
      </c>
      <c r="AH4" s="51"/>
      <c r="AI4" s="53"/>
    </row>
    <row r="5" spans="2:39" ht="24.75" customHeight="1">
      <c r="B5" s="80" t="s">
        <v>50</v>
      </c>
      <c r="C5" s="25"/>
      <c r="D5" s="15"/>
      <c r="E5" s="15"/>
      <c r="F5" s="15"/>
      <c r="G5" s="175">
        <v>10000</v>
      </c>
      <c r="H5" s="257">
        <v>125.1</v>
      </c>
      <c r="I5" s="258">
        <v>112.3</v>
      </c>
      <c r="J5" s="275">
        <v>106.4</v>
      </c>
      <c r="K5" s="275">
        <v>108.6</v>
      </c>
      <c r="L5" s="185">
        <f aca="true" t="shared" si="0" ref="L5:L32">IF(AC5&lt;0,"▲","")</f>
      </c>
      <c r="M5" s="227">
        <f>ROUND(ABS(AC5),1)</f>
        <v>2.1</v>
      </c>
      <c r="N5" s="186" t="str">
        <f aca="true" t="shared" si="1" ref="N5:N32">IF(AD5&lt;0,"▲","")</f>
        <v>▲</v>
      </c>
      <c r="O5" s="181">
        <f>ROUND(ABS(AD5),1)</f>
        <v>13.2</v>
      </c>
      <c r="P5" s="187">
        <f>IF(AE5&lt;0,"▲","")</f>
      </c>
      <c r="Q5" s="188">
        <f>ROUND(ABS(AE5),1)</f>
        <v>100</v>
      </c>
      <c r="R5" s="228"/>
      <c r="S5" s="264">
        <v>114.8</v>
      </c>
      <c r="T5" s="236">
        <v>111.3</v>
      </c>
      <c r="U5" s="236">
        <v>113.7</v>
      </c>
      <c r="V5" s="180">
        <v>110.2</v>
      </c>
      <c r="W5" s="186" t="str">
        <f aca="true" t="shared" si="2" ref="W5:W32">IF(AG5&lt;0,"▲","")</f>
        <v>▲</v>
      </c>
      <c r="X5" s="181">
        <f>ROUND(ABS(AG5),1)</f>
        <v>3.1</v>
      </c>
      <c r="Y5" s="186">
        <f aca="true" t="shared" si="3" ref="Y5:Y28">IF(AH5&lt;0,"▲","")</f>
      </c>
      <c r="Z5" s="202">
        <f>ROUND(ABS(AH5),1)</f>
        <v>100</v>
      </c>
      <c r="AC5" s="36">
        <f aca="true" t="shared" si="4" ref="AC5:AC32">(+K5-J5)/J5*100</f>
        <v>2.06766917293232</v>
      </c>
      <c r="AD5" s="54">
        <f aca="true" t="shared" si="5" ref="AD5:AD32">(+K5-H5)/H5*100</f>
        <v>-13.189448441247004</v>
      </c>
      <c r="AE5" s="55">
        <f aca="true" t="shared" si="6" ref="AE5:AE32">(+K5-H5)/($K$5-$H$5)*G5/$G$5*100</f>
        <v>100</v>
      </c>
      <c r="AF5" s="55">
        <f aca="true" t="shared" si="7" ref="AF5:AF32">(+K5-H5)/$H$5*G5/$G$5*100</f>
        <v>-13.189448441247004</v>
      </c>
      <c r="AG5" s="56">
        <f aca="true" t="shared" si="8" ref="AG5:AG32">(+V5-U5)/U5*100</f>
        <v>-3.0782761653474053</v>
      </c>
      <c r="AH5" s="55">
        <f aca="true" t="shared" si="9" ref="AH5:AH32">(+V5-U5)/($V$5-$U$5)*G5/$G$5*100</f>
        <v>100</v>
      </c>
      <c r="AI5" s="57">
        <f aca="true" t="shared" si="10" ref="AI5:AI32">(+V5-U5)/$U$5*G5/$G$5*100</f>
        <v>-3.078276165347406</v>
      </c>
      <c r="AJ5" s="5"/>
      <c r="AL5" s="5"/>
      <c r="AM5" s="5"/>
    </row>
    <row r="6" spans="2:39" ht="24.75" customHeight="1">
      <c r="B6" s="74"/>
      <c r="C6" s="75" t="s">
        <v>51</v>
      </c>
      <c r="D6" s="10"/>
      <c r="E6" s="18"/>
      <c r="F6" s="18"/>
      <c r="G6" s="175">
        <v>9926.9</v>
      </c>
      <c r="H6" s="258">
        <v>125.2</v>
      </c>
      <c r="I6" s="258">
        <v>112.4</v>
      </c>
      <c r="J6" s="275">
        <v>106.4</v>
      </c>
      <c r="K6" s="275">
        <v>108.6</v>
      </c>
      <c r="L6" s="185">
        <f t="shared" si="0"/>
      </c>
      <c r="M6" s="227">
        <f aca="true" t="shared" si="11" ref="M6:M32">ROUND(ABS(AC6),1)</f>
        <v>2.1</v>
      </c>
      <c r="N6" s="186" t="str">
        <f t="shared" si="1"/>
        <v>▲</v>
      </c>
      <c r="O6" s="181">
        <f aca="true" t="shared" si="12" ref="O6:O45">ROUND(ABS(AD6),1)</f>
        <v>13.3</v>
      </c>
      <c r="P6" s="187">
        <f aca="true" t="shared" si="13" ref="P6:P28">IF(AE6&lt;0,"▲","")</f>
      </c>
      <c r="Q6" s="188">
        <f aca="true" t="shared" si="14" ref="Q6:Q28">ROUND(ABS(AE6),1)</f>
        <v>99.9</v>
      </c>
      <c r="R6" s="228"/>
      <c r="S6" s="265">
        <v>114.9</v>
      </c>
      <c r="T6" s="227">
        <v>111.6</v>
      </c>
      <c r="U6" s="227">
        <v>113.8</v>
      </c>
      <c r="V6" s="181">
        <v>110.3</v>
      </c>
      <c r="W6" s="186" t="str">
        <f t="shared" si="2"/>
        <v>▲</v>
      </c>
      <c r="X6" s="181">
        <f aca="true" t="shared" si="15" ref="X6:X45">ROUND(ABS(AG6),1)</f>
        <v>3.1</v>
      </c>
      <c r="Y6" s="186">
        <f t="shared" si="3"/>
      </c>
      <c r="Z6" s="202">
        <f aca="true" t="shared" si="16" ref="Z6:Z28">ROUND(ABS(AH6),1)</f>
        <v>99.3</v>
      </c>
      <c r="AA6" s="95"/>
      <c r="AB6" s="95"/>
      <c r="AC6" s="96">
        <f t="shared" si="4"/>
        <v>2.06766917293232</v>
      </c>
      <c r="AD6" s="126">
        <f t="shared" si="5"/>
        <v>-13.258785942492018</v>
      </c>
      <c r="AE6" s="98">
        <f t="shared" si="6"/>
        <v>99.87063030303034</v>
      </c>
      <c r="AF6" s="98">
        <f t="shared" si="7"/>
        <v>-13.172385291766595</v>
      </c>
      <c r="AG6" s="99">
        <f t="shared" si="8"/>
        <v>-3.0755711775043935</v>
      </c>
      <c r="AH6" s="98">
        <f t="shared" si="9"/>
        <v>99.26899999999999</v>
      </c>
      <c r="AI6" s="100">
        <f t="shared" si="10"/>
        <v>-3.055773966578716</v>
      </c>
      <c r="AJ6" s="5"/>
      <c r="AL6" s="5"/>
      <c r="AM6" s="5"/>
    </row>
    <row r="7" spans="1:39" ht="24.75" customHeight="1">
      <c r="A7" s="243" t="s">
        <v>63</v>
      </c>
      <c r="B7" s="74"/>
      <c r="C7" s="75"/>
      <c r="D7" s="82" t="s">
        <v>31</v>
      </c>
      <c r="E7" s="21"/>
      <c r="F7" s="83"/>
      <c r="G7" s="176">
        <v>2128.1</v>
      </c>
      <c r="H7" s="259">
        <v>108.6</v>
      </c>
      <c r="I7" s="259">
        <v>89.1</v>
      </c>
      <c r="J7" s="276">
        <v>80.2</v>
      </c>
      <c r="K7" s="276">
        <v>94.7</v>
      </c>
      <c r="L7" s="133">
        <f t="shared" si="0"/>
      </c>
      <c r="M7" s="229">
        <f t="shared" si="11"/>
        <v>18.1</v>
      </c>
      <c r="N7" s="151" t="str">
        <f t="shared" si="1"/>
        <v>▲</v>
      </c>
      <c r="O7" s="182">
        <f t="shared" si="12"/>
        <v>12.8</v>
      </c>
      <c r="P7" s="189">
        <f t="shared" si="13"/>
      </c>
      <c r="Q7" s="190">
        <f t="shared" si="14"/>
        <v>17.9</v>
      </c>
      <c r="R7" s="228"/>
      <c r="S7" s="266">
        <v>90.6</v>
      </c>
      <c r="T7" s="229">
        <v>85.9</v>
      </c>
      <c r="U7" s="229">
        <v>90.6</v>
      </c>
      <c r="V7" s="182">
        <v>93.4</v>
      </c>
      <c r="W7" s="149">
        <f t="shared" si="2"/>
      </c>
      <c r="X7" s="182">
        <f t="shared" si="15"/>
        <v>3.1</v>
      </c>
      <c r="Y7" s="149" t="str">
        <f t="shared" si="3"/>
        <v>▲</v>
      </c>
      <c r="Z7" s="203">
        <f t="shared" si="16"/>
        <v>17</v>
      </c>
      <c r="AC7" s="36">
        <f t="shared" si="4"/>
        <v>18.079800498753116</v>
      </c>
      <c r="AD7" s="62">
        <f t="shared" si="5"/>
        <v>-12.799263351749532</v>
      </c>
      <c r="AE7" s="59">
        <f>(+K7-H7)/($K$5-$H$5)*G7/$G$5*100</f>
        <v>17.92763030303029</v>
      </c>
      <c r="AF7" s="59">
        <f t="shared" si="7"/>
        <v>-2.364555555555554</v>
      </c>
      <c r="AG7" s="60">
        <f t="shared" si="8"/>
        <v>3.0905077262693283</v>
      </c>
      <c r="AH7" s="59">
        <f t="shared" si="9"/>
        <v>-17.024800000000067</v>
      </c>
      <c r="AI7" s="61">
        <f t="shared" si="10"/>
        <v>0.5240703605980672</v>
      </c>
      <c r="AJ7" s="5"/>
      <c r="AL7" s="5"/>
      <c r="AM7" s="5"/>
    </row>
    <row r="8" spans="2:39" ht="24.75" customHeight="1">
      <c r="B8" s="74"/>
      <c r="C8" s="75"/>
      <c r="D8" s="84" t="s">
        <v>32</v>
      </c>
      <c r="E8" s="73"/>
      <c r="F8" s="85"/>
      <c r="G8" s="176">
        <v>159.6</v>
      </c>
      <c r="H8" s="259">
        <v>127.9</v>
      </c>
      <c r="I8" s="259">
        <v>93.5</v>
      </c>
      <c r="J8" s="276">
        <v>94.1</v>
      </c>
      <c r="K8" s="276">
        <v>97.6</v>
      </c>
      <c r="L8" s="133">
        <f t="shared" si="0"/>
      </c>
      <c r="M8" s="229">
        <f t="shared" si="11"/>
        <v>3.7</v>
      </c>
      <c r="N8" s="151" t="str">
        <f t="shared" si="1"/>
        <v>▲</v>
      </c>
      <c r="O8" s="182">
        <f t="shared" si="12"/>
        <v>23.7</v>
      </c>
      <c r="P8" s="189">
        <f t="shared" si="13"/>
      </c>
      <c r="Q8" s="190">
        <f t="shared" si="14"/>
        <v>2.9</v>
      </c>
      <c r="R8" s="230"/>
      <c r="S8" s="266">
        <v>100.7</v>
      </c>
      <c r="T8" s="229">
        <v>96.3</v>
      </c>
      <c r="U8" s="229">
        <v>107.2</v>
      </c>
      <c r="V8" s="182">
        <v>95.5</v>
      </c>
      <c r="W8" s="149" t="str">
        <f t="shared" si="2"/>
        <v>▲</v>
      </c>
      <c r="X8" s="182">
        <f t="shared" si="15"/>
        <v>10.9</v>
      </c>
      <c r="Y8" s="149">
        <f t="shared" si="3"/>
      </c>
      <c r="Z8" s="203">
        <f t="shared" si="16"/>
        <v>5.3</v>
      </c>
      <c r="AC8" s="36">
        <f t="shared" si="4"/>
        <v>3.7194473963868226</v>
      </c>
      <c r="AD8" s="62">
        <f t="shared" si="5"/>
        <v>-23.690383111806106</v>
      </c>
      <c r="AE8" s="59">
        <f t="shared" si="6"/>
        <v>2.930836363636365</v>
      </c>
      <c r="AF8" s="59">
        <f t="shared" si="7"/>
        <v>-0.38656115107913686</v>
      </c>
      <c r="AG8" s="60">
        <f t="shared" si="8"/>
        <v>-10.914179104477615</v>
      </c>
      <c r="AH8" s="59">
        <f t="shared" si="9"/>
        <v>5.335200000000001</v>
      </c>
      <c r="AI8" s="61">
        <f t="shared" si="10"/>
        <v>-0.16423218997361483</v>
      </c>
      <c r="AJ8" s="5"/>
      <c r="AL8" s="5"/>
      <c r="AM8" s="5"/>
    </row>
    <row r="9" spans="2:39" ht="24.75" customHeight="1">
      <c r="B9" s="74"/>
      <c r="C9" s="75"/>
      <c r="D9" s="84" t="s">
        <v>33</v>
      </c>
      <c r="E9" s="73"/>
      <c r="F9" s="85"/>
      <c r="G9" s="176">
        <v>193.5</v>
      </c>
      <c r="H9" s="259">
        <v>109.7</v>
      </c>
      <c r="I9" s="259">
        <v>146.9</v>
      </c>
      <c r="J9" s="276">
        <v>119.6</v>
      </c>
      <c r="K9" s="276">
        <v>145</v>
      </c>
      <c r="L9" s="133">
        <f t="shared" si="0"/>
      </c>
      <c r="M9" s="229">
        <f t="shared" si="11"/>
        <v>21.2</v>
      </c>
      <c r="N9" s="151">
        <f t="shared" si="1"/>
      </c>
      <c r="O9" s="182">
        <f t="shared" si="12"/>
        <v>32.2</v>
      </c>
      <c r="P9" s="189" t="str">
        <f t="shared" si="13"/>
        <v>▲</v>
      </c>
      <c r="Q9" s="190">
        <f t="shared" si="14"/>
        <v>4.1</v>
      </c>
      <c r="R9" s="230"/>
      <c r="S9" s="266">
        <v>142.3</v>
      </c>
      <c r="T9" s="229">
        <v>152.2</v>
      </c>
      <c r="U9" s="229">
        <v>120.1</v>
      </c>
      <c r="V9" s="182">
        <v>155.6</v>
      </c>
      <c r="W9" s="149">
        <f t="shared" si="2"/>
      </c>
      <c r="X9" s="182">
        <f t="shared" si="15"/>
        <v>29.6</v>
      </c>
      <c r="Y9" s="149" t="str">
        <f t="shared" si="3"/>
        <v>▲</v>
      </c>
      <c r="Z9" s="203">
        <f t="shared" si="16"/>
        <v>19.6</v>
      </c>
      <c r="AC9" s="36">
        <f t="shared" si="4"/>
        <v>21.23745819397994</v>
      </c>
      <c r="AD9" s="62">
        <f t="shared" si="5"/>
        <v>32.17866909753874</v>
      </c>
      <c r="AE9" s="59">
        <f t="shared" si="6"/>
        <v>-4.1397272727272725</v>
      </c>
      <c r="AF9" s="59">
        <f t="shared" si="7"/>
        <v>0.5460071942446043</v>
      </c>
      <c r="AG9" s="60">
        <f t="shared" si="8"/>
        <v>29.55870108243131</v>
      </c>
      <c r="AH9" s="59">
        <f t="shared" si="9"/>
        <v>-19.626428571428573</v>
      </c>
      <c r="AI9" s="61">
        <f t="shared" si="10"/>
        <v>0.604155672823219</v>
      </c>
      <c r="AJ9" s="5"/>
      <c r="AL9" s="5"/>
      <c r="AM9" s="5"/>
    </row>
    <row r="10" spans="1:39" ht="24.75" customHeight="1">
      <c r="A10" s="243" t="s">
        <v>63</v>
      </c>
      <c r="B10" s="74"/>
      <c r="C10" s="75"/>
      <c r="D10" s="84" t="s">
        <v>59</v>
      </c>
      <c r="E10" s="73"/>
      <c r="F10" s="12"/>
      <c r="G10" s="176">
        <v>1496.7</v>
      </c>
      <c r="H10" s="259">
        <v>126.9</v>
      </c>
      <c r="I10" s="259">
        <v>117.7</v>
      </c>
      <c r="J10" s="276">
        <v>114.8</v>
      </c>
      <c r="K10" s="276">
        <v>121.6</v>
      </c>
      <c r="L10" s="133">
        <f t="shared" si="0"/>
      </c>
      <c r="M10" s="229">
        <f t="shared" si="11"/>
        <v>5.9</v>
      </c>
      <c r="N10" s="151" t="str">
        <f t="shared" si="1"/>
        <v>▲</v>
      </c>
      <c r="O10" s="182">
        <f t="shared" si="12"/>
        <v>4.2</v>
      </c>
      <c r="P10" s="189">
        <f t="shared" si="13"/>
      </c>
      <c r="Q10" s="191">
        <f t="shared" si="14"/>
        <v>4.8</v>
      </c>
      <c r="R10" s="230"/>
      <c r="S10" s="266">
        <v>114.6</v>
      </c>
      <c r="T10" s="229">
        <v>115.7</v>
      </c>
      <c r="U10" s="229">
        <v>119.5</v>
      </c>
      <c r="V10" s="182">
        <v>125.4</v>
      </c>
      <c r="W10" s="149">
        <f t="shared" si="2"/>
      </c>
      <c r="X10" s="182">
        <f t="shared" si="15"/>
        <v>4.9</v>
      </c>
      <c r="Y10" s="149" t="str">
        <f t="shared" si="3"/>
        <v>▲</v>
      </c>
      <c r="Z10" s="203">
        <f t="shared" si="16"/>
        <v>25.2</v>
      </c>
      <c r="AC10" s="36">
        <f t="shared" si="4"/>
        <v>5.923344947735189</v>
      </c>
      <c r="AD10" s="62">
        <f t="shared" si="5"/>
        <v>-4.176516942474398</v>
      </c>
      <c r="AE10" s="59">
        <f t="shared" si="6"/>
        <v>4.807581818181828</v>
      </c>
      <c r="AF10" s="59">
        <f t="shared" si="7"/>
        <v>-0.6340935251798575</v>
      </c>
      <c r="AG10" s="60">
        <f t="shared" si="8"/>
        <v>4.9372384937238545</v>
      </c>
      <c r="AH10" s="59">
        <f t="shared" si="9"/>
        <v>-25.23008571428574</v>
      </c>
      <c r="AI10" s="61">
        <f t="shared" si="10"/>
        <v>0.7766517150395786</v>
      </c>
      <c r="AJ10" s="5"/>
      <c r="AL10" s="5"/>
      <c r="AM10" s="5"/>
    </row>
    <row r="11" spans="2:39" ht="24.75" customHeight="1">
      <c r="B11" s="74"/>
      <c r="C11" s="75"/>
      <c r="D11" s="84"/>
      <c r="E11" s="167" t="s">
        <v>60</v>
      </c>
      <c r="F11" s="105"/>
      <c r="G11" s="177">
        <v>640.4</v>
      </c>
      <c r="H11" s="260">
        <v>83.9</v>
      </c>
      <c r="I11" s="260">
        <v>58.7</v>
      </c>
      <c r="J11" s="277">
        <v>61.1</v>
      </c>
      <c r="K11" s="277">
        <v>74.5</v>
      </c>
      <c r="L11" s="192">
        <f>IF(AC11&lt;0,"▲","")</f>
      </c>
      <c r="M11" s="231">
        <f t="shared" si="11"/>
        <v>21.9</v>
      </c>
      <c r="N11" s="193" t="str">
        <f>IF(AD11&lt;0,"▲","")</f>
        <v>▲</v>
      </c>
      <c r="O11" s="183">
        <f t="shared" si="12"/>
        <v>11.2</v>
      </c>
      <c r="P11" s="194">
        <f>IF(AE11&lt;0,"▲","")</f>
      </c>
      <c r="Q11" s="195">
        <f t="shared" si="14"/>
        <v>3.6</v>
      </c>
      <c r="R11" s="230"/>
      <c r="S11" s="267">
        <v>64.5</v>
      </c>
      <c r="T11" s="231">
        <v>66.4</v>
      </c>
      <c r="U11" s="231">
        <v>60.8</v>
      </c>
      <c r="V11" s="183">
        <v>86.6</v>
      </c>
      <c r="W11" s="193">
        <f>IF(AG11&lt;0,"▲","")</f>
      </c>
      <c r="X11" s="183">
        <f t="shared" si="15"/>
        <v>42.4</v>
      </c>
      <c r="Y11" s="193" t="str">
        <f>IF(AH11&lt;0,"▲","")</f>
        <v>▲</v>
      </c>
      <c r="Z11" s="204">
        <f t="shared" si="16"/>
        <v>47.2</v>
      </c>
      <c r="AC11" s="36">
        <f>(+K11-J11)/J11*100</f>
        <v>21.931260229132565</v>
      </c>
      <c r="AD11" s="62">
        <f>(+K11-H11)/H11*100</f>
        <v>-11.203814064362343</v>
      </c>
      <c r="AE11" s="59">
        <f>(+K11-H11)/($K$5-$H$5)*G11/$G$5*100</f>
        <v>3.648339393939396</v>
      </c>
      <c r="AF11" s="59">
        <f>(+K11-H11)/$H$5*G11/$G$5*100</f>
        <v>-0.48119584332534</v>
      </c>
      <c r="AG11" s="60">
        <f>(+V11-U11)/U11*100</f>
        <v>42.43421052631579</v>
      </c>
      <c r="AH11" s="59">
        <f>(+V11-U11)/($V$5-$U$5)*G11/$G$5*100</f>
        <v>-47.20662857142857</v>
      </c>
      <c r="AI11" s="61">
        <f>(+V11-U11)/$U$5*G11/$G$5*100</f>
        <v>1.4531503957783638</v>
      </c>
      <c r="AJ11" s="5"/>
      <c r="AL11" s="5"/>
      <c r="AM11" s="5"/>
    </row>
    <row r="12" spans="2:39" ht="24.75" customHeight="1">
      <c r="B12" s="74"/>
      <c r="C12" s="75"/>
      <c r="D12" s="170"/>
      <c r="E12" s="168" t="s">
        <v>61</v>
      </c>
      <c r="F12" s="169"/>
      <c r="G12" s="175">
        <v>856.3</v>
      </c>
      <c r="H12" s="258">
        <v>159</v>
      </c>
      <c r="I12" s="258">
        <v>161.7</v>
      </c>
      <c r="J12" s="275">
        <v>155</v>
      </c>
      <c r="K12" s="275">
        <v>156.9</v>
      </c>
      <c r="L12" s="185">
        <f>IF(AC12&lt;0,"▲","")</f>
      </c>
      <c r="M12" s="227">
        <f t="shared" si="11"/>
        <v>1.2</v>
      </c>
      <c r="N12" s="186" t="str">
        <f>IF(AD12&lt;0,"▲","")</f>
        <v>▲</v>
      </c>
      <c r="O12" s="181">
        <f t="shared" si="12"/>
        <v>1.3</v>
      </c>
      <c r="P12" s="187">
        <f>IF(AE12&lt;0,"▲","")</f>
      </c>
      <c r="Q12" s="196">
        <f t="shared" si="14"/>
        <v>1.1</v>
      </c>
      <c r="R12" s="230"/>
      <c r="S12" s="265">
        <v>158.8</v>
      </c>
      <c r="T12" s="227">
        <v>157.5</v>
      </c>
      <c r="U12" s="227">
        <v>160.5</v>
      </c>
      <c r="V12" s="181">
        <v>152.8</v>
      </c>
      <c r="W12" s="186" t="str">
        <f>IF(AG12&lt;0,"▲","")</f>
        <v>▲</v>
      </c>
      <c r="X12" s="181">
        <f t="shared" si="15"/>
        <v>4.8</v>
      </c>
      <c r="Y12" s="186">
        <f>IF(AH12&lt;0,"▲","")</f>
      </c>
      <c r="Z12" s="202">
        <f t="shared" si="16"/>
        <v>18.8</v>
      </c>
      <c r="AC12" s="36">
        <f>(+K12-J12)/J12*100</f>
        <v>1.225806451612907</v>
      </c>
      <c r="AD12" s="62">
        <f>(+K12-H12)/H12*100</f>
        <v>-1.3207547169811285</v>
      </c>
      <c r="AE12" s="59">
        <f>(+K12-H12)/($K$5-$H$5)*G12/$G$5*100</f>
        <v>1.0898363636363606</v>
      </c>
      <c r="AF12" s="59">
        <f>(+K12-H12)/$H$5*G12/$G$5*100</f>
        <v>-0.14374340527577897</v>
      </c>
      <c r="AG12" s="60">
        <f>(+V12-U12)/U12*100</f>
        <v>-4.797507788161987</v>
      </c>
      <c r="AH12" s="59">
        <f>(+V12-U12)/($V$5-$U$5)*G12/$G$5*100</f>
        <v>18.838599999999968</v>
      </c>
      <c r="AI12" s="61">
        <f>(+V12-U12)/$U$5*G12/$G$5*100</f>
        <v>-0.5799041336851355</v>
      </c>
      <c r="AJ12" s="5"/>
      <c r="AL12" s="5"/>
      <c r="AM12" s="5"/>
    </row>
    <row r="13" spans="2:39" ht="24.75" customHeight="1">
      <c r="B13" s="74"/>
      <c r="C13" s="75"/>
      <c r="D13" s="84" t="s">
        <v>34</v>
      </c>
      <c r="E13" s="73"/>
      <c r="F13" s="12"/>
      <c r="G13" s="176">
        <v>545.8</v>
      </c>
      <c r="H13" s="259">
        <v>87.1</v>
      </c>
      <c r="I13" s="259">
        <v>77.8</v>
      </c>
      <c r="J13" s="276">
        <v>81.7</v>
      </c>
      <c r="K13" s="276">
        <v>98.7</v>
      </c>
      <c r="L13" s="133">
        <f t="shared" si="0"/>
      </c>
      <c r="M13" s="229">
        <f t="shared" si="11"/>
        <v>20.8</v>
      </c>
      <c r="N13" s="151">
        <f t="shared" si="1"/>
      </c>
      <c r="O13" s="182">
        <f t="shared" si="12"/>
        <v>13.3</v>
      </c>
      <c r="P13" s="189" t="str">
        <f t="shared" si="13"/>
        <v>▲</v>
      </c>
      <c r="Q13" s="190">
        <f t="shared" si="14"/>
        <v>3.8</v>
      </c>
      <c r="R13" s="230"/>
      <c r="S13" s="266">
        <v>89.9</v>
      </c>
      <c r="T13" s="229">
        <v>89.2</v>
      </c>
      <c r="U13" s="229">
        <v>98.7</v>
      </c>
      <c r="V13" s="182">
        <v>100.7</v>
      </c>
      <c r="W13" s="149">
        <f t="shared" si="2"/>
      </c>
      <c r="X13" s="182">
        <f t="shared" si="15"/>
        <v>2</v>
      </c>
      <c r="Y13" s="149" t="str">
        <f t="shared" si="3"/>
        <v>▲</v>
      </c>
      <c r="Z13" s="203">
        <f t="shared" si="16"/>
        <v>3.1</v>
      </c>
      <c r="AC13" s="36">
        <f t="shared" si="4"/>
        <v>20.807833537331703</v>
      </c>
      <c r="AD13" s="62">
        <f t="shared" si="5"/>
        <v>13.318025258323777</v>
      </c>
      <c r="AE13" s="59">
        <f t="shared" si="6"/>
        <v>-3.8371393939393963</v>
      </c>
      <c r="AF13" s="59">
        <f t="shared" si="7"/>
        <v>0.5060975219824144</v>
      </c>
      <c r="AG13" s="60">
        <f t="shared" si="8"/>
        <v>2.026342451874367</v>
      </c>
      <c r="AH13" s="59">
        <f t="shared" si="9"/>
        <v>-3.1188571428571423</v>
      </c>
      <c r="AI13" s="61">
        <f t="shared" si="10"/>
        <v>0.0960070360598065</v>
      </c>
      <c r="AJ13" s="5"/>
      <c r="AL13" s="5"/>
      <c r="AM13" s="5"/>
    </row>
    <row r="14" spans="1:39" ht="24.75" customHeight="1">
      <c r="A14" s="243" t="s">
        <v>63</v>
      </c>
      <c r="B14" s="74"/>
      <c r="C14" s="75"/>
      <c r="D14" s="84" t="s">
        <v>35</v>
      </c>
      <c r="E14" s="73"/>
      <c r="F14" s="12"/>
      <c r="G14" s="176">
        <v>1805.8</v>
      </c>
      <c r="H14" s="259">
        <v>204.4</v>
      </c>
      <c r="I14" s="259">
        <v>168</v>
      </c>
      <c r="J14" s="276">
        <v>158.3</v>
      </c>
      <c r="K14" s="276">
        <v>138.5</v>
      </c>
      <c r="L14" s="133" t="str">
        <f t="shared" si="0"/>
        <v>▲</v>
      </c>
      <c r="M14" s="229">
        <f t="shared" si="11"/>
        <v>12.5</v>
      </c>
      <c r="N14" s="151" t="str">
        <f t="shared" si="1"/>
        <v>▲</v>
      </c>
      <c r="O14" s="182">
        <f t="shared" si="12"/>
        <v>32.2</v>
      </c>
      <c r="P14" s="189">
        <f t="shared" si="13"/>
      </c>
      <c r="Q14" s="191">
        <f t="shared" si="14"/>
        <v>72.1</v>
      </c>
      <c r="R14" s="230"/>
      <c r="S14" s="266">
        <v>185.1</v>
      </c>
      <c r="T14" s="229">
        <v>161.9</v>
      </c>
      <c r="U14" s="229">
        <v>165.9</v>
      </c>
      <c r="V14" s="182">
        <v>142.7</v>
      </c>
      <c r="W14" s="149" t="str">
        <f t="shared" si="2"/>
        <v>▲</v>
      </c>
      <c r="X14" s="182">
        <f t="shared" si="15"/>
        <v>14</v>
      </c>
      <c r="Y14" s="149">
        <f t="shared" si="3"/>
      </c>
      <c r="Z14" s="203">
        <f t="shared" si="16"/>
        <v>119.7</v>
      </c>
      <c r="AC14" s="36">
        <f t="shared" si="4"/>
        <v>-12.507896399241952</v>
      </c>
      <c r="AD14" s="62">
        <f t="shared" si="5"/>
        <v>-32.240704500978474</v>
      </c>
      <c r="AE14" s="59">
        <f t="shared" si="6"/>
        <v>72.12255757575757</v>
      </c>
      <c r="AF14" s="59">
        <f t="shared" si="7"/>
        <v>-9.51256754596323</v>
      </c>
      <c r="AG14" s="60">
        <f t="shared" si="8"/>
        <v>-13.984327908378551</v>
      </c>
      <c r="AH14" s="59">
        <f>(+V14-U14)/($V$5-$U$5)*G14/$G$5*100</f>
        <v>119.69874285714293</v>
      </c>
      <c r="AI14" s="61">
        <f t="shared" si="10"/>
        <v>-3.684657871591911</v>
      </c>
      <c r="AJ14" s="5"/>
      <c r="AL14" s="5"/>
      <c r="AM14" s="5"/>
    </row>
    <row r="15" spans="1:39" ht="24.75" customHeight="1">
      <c r="A15" s="243" t="s">
        <v>63</v>
      </c>
      <c r="B15" s="74"/>
      <c r="C15" s="75"/>
      <c r="D15" s="84" t="s">
        <v>36</v>
      </c>
      <c r="E15" s="73"/>
      <c r="F15" s="12"/>
      <c r="G15" s="176">
        <v>795.3</v>
      </c>
      <c r="H15" s="259">
        <v>113.1</v>
      </c>
      <c r="I15" s="259">
        <v>93.7</v>
      </c>
      <c r="J15" s="276">
        <v>92.7</v>
      </c>
      <c r="K15" s="276">
        <v>92.3</v>
      </c>
      <c r="L15" s="133" t="str">
        <f t="shared" si="0"/>
        <v>▲</v>
      </c>
      <c r="M15" s="229">
        <f t="shared" si="11"/>
        <v>0.4</v>
      </c>
      <c r="N15" s="151" t="str">
        <f t="shared" si="1"/>
        <v>▲</v>
      </c>
      <c r="O15" s="182">
        <f t="shared" si="12"/>
        <v>18.4</v>
      </c>
      <c r="P15" s="189">
        <f t="shared" si="13"/>
      </c>
      <c r="Q15" s="190">
        <f t="shared" si="14"/>
        <v>10</v>
      </c>
      <c r="R15" s="230"/>
      <c r="S15" s="268">
        <v>84.3</v>
      </c>
      <c r="T15" s="269">
        <v>96.6</v>
      </c>
      <c r="U15" s="229">
        <v>95.8</v>
      </c>
      <c r="V15" s="182">
        <v>87.8</v>
      </c>
      <c r="W15" s="149" t="str">
        <f t="shared" si="2"/>
        <v>▲</v>
      </c>
      <c r="X15" s="182">
        <f t="shared" si="15"/>
        <v>8.4</v>
      </c>
      <c r="Y15" s="149">
        <f t="shared" si="3"/>
      </c>
      <c r="Z15" s="203">
        <f t="shared" si="16"/>
        <v>18.2</v>
      </c>
      <c r="AC15" s="36">
        <f t="shared" si="4"/>
        <v>-0.43149946062568034</v>
      </c>
      <c r="AD15" s="62">
        <f t="shared" si="5"/>
        <v>-18.39080459770115</v>
      </c>
      <c r="AE15" s="59">
        <f t="shared" si="6"/>
        <v>10.025599999999999</v>
      </c>
      <c r="AF15" s="59">
        <f t="shared" si="7"/>
        <v>-1.322321342925659</v>
      </c>
      <c r="AG15" s="60">
        <f t="shared" si="8"/>
        <v>-8.350730688935283</v>
      </c>
      <c r="AH15" s="59">
        <f t="shared" si="9"/>
        <v>18.17828571428571</v>
      </c>
      <c r="AI15" s="61">
        <f t="shared" si="10"/>
        <v>-0.5595778364116094</v>
      </c>
      <c r="AJ15" s="5"/>
      <c r="AL15" s="5"/>
      <c r="AM15" s="5"/>
    </row>
    <row r="16" spans="2:39" ht="24.75" customHeight="1">
      <c r="B16" s="74"/>
      <c r="C16" s="75"/>
      <c r="D16" s="84" t="s">
        <v>37</v>
      </c>
      <c r="E16" s="73"/>
      <c r="F16" s="85"/>
      <c r="G16" s="176">
        <v>340.6</v>
      </c>
      <c r="H16" s="259">
        <v>73.2</v>
      </c>
      <c r="I16" s="259">
        <v>76.6</v>
      </c>
      <c r="J16" s="276">
        <v>68.1</v>
      </c>
      <c r="K16" s="276">
        <v>80.5</v>
      </c>
      <c r="L16" s="133">
        <f t="shared" si="0"/>
      </c>
      <c r="M16" s="229">
        <f t="shared" si="11"/>
        <v>18.2</v>
      </c>
      <c r="N16" s="151">
        <f t="shared" si="1"/>
      </c>
      <c r="O16" s="182">
        <f t="shared" si="12"/>
        <v>10</v>
      </c>
      <c r="P16" s="189" t="str">
        <f t="shared" si="13"/>
        <v>▲</v>
      </c>
      <c r="Q16" s="190">
        <f t="shared" si="14"/>
        <v>1.5</v>
      </c>
      <c r="R16" s="230"/>
      <c r="S16" s="268">
        <v>71.2</v>
      </c>
      <c r="T16" s="269">
        <v>82</v>
      </c>
      <c r="U16" s="229">
        <v>86.1</v>
      </c>
      <c r="V16" s="182">
        <v>74.7</v>
      </c>
      <c r="W16" s="149" t="str">
        <f t="shared" si="2"/>
        <v>▲</v>
      </c>
      <c r="X16" s="182">
        <f t="shared" si="15"/>
        <v>13.2</v>
      </c>
      <c r="Y16" s="149">
        <f t="shared" si="3"/>
      </c>
      <c r="Z16" s="203">
        <f t="shared" si="16"/>
        <v>11.1</v>
      </c>
      <c r="AC16" s="36">
        <f t="shared" si="4"/>
        <v>18.208516886930994</v>
      </c>
      <c r="AD16" s="62">
        <f t="shared" si="5"/>
        <v>9.972677595628411</v>
      </c>
      <c r="AE16" s="59">
        <f t="shared" si="6"/>
        <v>-1.5068969696969694</v>
      </c>
      <c r="AF16" s="59">
        <f t="shared" si="7"/>
        <v>0.19875139888089524</v>
      </c>
      <c r="AG16" s="60">
        <f t="shared" si="8"/>
        <v>-13.24041811846689</v>
      </c>
      <c r="AH16" s="59">
        <f t="shared" si="9"/>
        <v>11.093828571428563</v>
      </c>
      <c r="AI16" s="61">
        <f t="shared" si="10"/>
        <v>-0.3414986807387861</v>
      </c>
      <c r="AJ16" s="5"/>
      <c r="AL16" s="5"/>
      <c r="AM16" s="5"/>
    </row>
    <row r="17" spans="2:39" ht="24.75" customHeight="1">
      <c r="B17" s="74"/>
      <c r="C17" s="75"/>
      <c r="D17" s="84" t="s">
        <v>38</v>
      </c>
      <c r="E17" s="73"/>
      <c r="F17" s="85"/>
      <c r="G17" s="176">
        <v>319</v>
      </c>
      <c r="H17" s="259">
        <v>134.4</v>
      </c>
      <c r="I17" s="259">
        <v>159.6</v>
      </c>
      <c r="J17" s="276">
        <v>155.2</v>
      </c>
      <c r="K17" s="276">
        <v>159</v>
      </c>
      <c r="L17" s="133">
        <f t="shared" si="0"/>
      </c>
      <c r="M17" s="229">
        <f t="shared" si="11"/>
        <v>2.4</v>
      </c>
      <c r="N17" s="151">
        <f t="shared" si="1"/>
      </c>
      <c r="O17" s="182">
        <f t="shared" si="12"/>
        <v>18.3</v>
      </c>
      <c r="P17" s="189" t="str">
        <f t="shared" si="13"/>
        <v>▲</v>
      </c>
      <c r="Q17" s="190">
        <f t="shared" si="14"/>
        <v>4.8</v>
      </c>
      <c r="R17" s="230"/>
      <c r="S17" s="268">
        <v>164.6</v>
      </c>
      <c r="T17" s="269">
        <v>158.3</v>
      </c>
      <c r="U17" s="229">
        <v>157.5</v>
      </c>
      <c r="V17" s="182">
        <v>160.1</v>
      </c>
      <c r="W17" s="149">
        <f t="shared" si="2"/>
      </c>
      <c r="X17" s="182">
        <f t="shared" si="15"/>
        <v>1.7</v>
      </c>
      <c r="Y17" s="149" t="str">
        <f t="shared" si="3"/>
        <v>▲</v>
      </c>
      <c r="Z17" s="203">
        <f t="shared" si="16"/>
        <v>2.4</v>
      </c>
      <c r="AC17" s="36">
        <f t="shared" si="4"/>
        <v>2.4484536082474304</v>
      </c>
      <c r="AD17" s="62">
        <f t="shared" si="5"/>
        <v>18.303571428571423</v>
      </c>
      <c r="AE17" s="59">
        <f t="shared" si="6"/>
        <v>-4.7559999999999985</v>
      </c>
      <c r="AF17" s="59">
        <f t="shared" si="7"/>
        <v>0.6272901678657073</v>
      </c>
      <c r="AG17" s="60">
        <f t="shared" si="8"/>
        <v>1.6507936507936471</v>
      </c>
      <c r="AH17" s="59">
        <f t="shared" si="9"/>
        <v>-2.3697142857142808</v>
      </c>
      <c r="AI17" s="61">
        <f t="shared" si="10"/>
        <v>0.0729463500439752</v>
      </c>
      <c r="AJ17" s="5"/>
      <c r="AL17" s="5"/>
      <c r="AM17" s="5"/>
    </row>
    <row r="18" spans="2:39" ht="24.75" customHeight="1">
      <c r="B18" s="74"/>
      <c r="C18" s="75"/>
      <c r="D18" s="84" t="s">
        <v>39</v>
      </c>
      <c r="E18" s="73"/>
      <c r="F18" s="85"/>
      <c r="G18" s="176">
        <v>180.6</v>
      </c>
      <c r="H18" s="259">
        <v>117.7</v>
      </c>
      <c r="I18" s="259">
        <v>106.8</v>
      </c>
      <c r="J18" s="276">
        <v>84</v>
      </c>
      <c r="K18" s="276">
        <v>113.5</v>
      </c>
      <c r="L18" s="133">
        <f t="shared" si="0"/>
      </c>
      <c r="M18" s="229">
        <f t="shared" si="11"/>
        <v>35.1</v>
      </c>
      <c r="N18" s="151" t="str">
        <f t="shared" si="1"/>
        <v>▲</v>
      </c>
      <c r="O18" s="182">
        <f t="shared" si="12"/>
        <v>3.6</v>
      </c>
      <c r="P18" s="189">
        <f t="shared" si="13"/>
      </c>
      <c r="Q18" s="190">
        <f t="shared" si="14"/>
        <v>0.5</v>
      </c>
      <c r="R18" s="230"/>
      <c r="S18" s="268">
        <v>106.3</v>
      </c>
      <c r="T18" s="269">
        <v>98.1</v>
      </c>
      <c r="U18" s="229">
        <v>92.5</v>
      </c>
      <c r="V18" s="182">
        <v>107.8</v>
      </c>
      <c r="W18" s="149">
        <f t="shared" si="2"/>
      </c>
      <c r="X18" s="182">
        <f t="shared" si="15"/>
        <v>16.5</v>
      </c>
      <c r="Y18" s="149" t="str">
        <f t="shared" si="3"/>
        <v>▲</v>
      </c>
      <c r="Z18" s="203">
        <f t="shared" si="16"/>
        <v>7.9</v>
      </c>
      <c r="AC18" s="36">
        <f t="shared" si="4"/>
        <v>35.11904761904761</v>
      </c>
      <c r="AD18" s="62">
        <f t="shared" si="5"/>
        <v>-3.568394222599833</v>
      </c>
      <c r="AE18" s="59">
        <f t="shared" si="6"/>
        <v>0.4597090909090913</v>
      </c>
      <c r="AF18" s="59">
        <f t="shared" si="7"/>
        <v>-0.060633093525179906</v>
      </c>
      <c r="AG18" s="60">
        <f t="shared" si="8"/>
        <v>16.540540540540537</v>
      </c>
      <c r="AH18" s="59">
        <f t="shared" si="9"/>
        <v>-7.894799999999999</v>
      </c>
      <c r="AI18" s="61">
        <f t="shared" si="10"/>
        <v>0.24302374670184695</v>
      </c>
      <c r="AJ18" s="5"/>
      <c r="AL18" s="5"/>
      <c r="AM18" s="5"/>
    </row>
    <row r="19" spans="2:39" ht="24.75" customHeight="1">
      <c r="B19" s="74"/>
      <c r="C19" s="75"/>
      <c r="D19" s="84" t="s">
        <v>40</v>
      </c>
      <c r="E19" s="86"/>
      <c r="F19" s="85"/>
      <c r="G19" s="176">
        <v>299.7</v>
      </c>
      <c r="H19" s="259">
        <v>68.1</v>
      </c>
      <c r="I19" s="259">
        <v>73.9</v>
      </c>
      <c r="J19" s="276">
        <v>83.7</v>
      </c>
      <c r="K19" s="276">
        <v>65.9</v>
      </c>
      <c r="L19" s="133" t="str">
        <f t="shared" si="0"/>
        <v>▲</v>
      </c>
      <c r="M19" s="229">
        <f t="shared" si="11"/>
        <v>21.3</v>
      </c>
      <c r="N19" s="151" t="str">
        <f t="shared" si="1"/>
        <v>▲</v>
      </c>
      <c r="O19" s="182">
        <f>ROUND(ABS(AD19),1)</f>
        <v>3.2</v>
      </c>
      <c r="P19" s="189">
        <f t="shared" si="13"/>
      </c>
      <c r="Q19" s="190">
        <f t="shared" si="14"/>
        <v>0.4</v>
      </c>
      <c r="R19" s="230"/>
      <c r="S19" s="266">
        <v>84.1</v>
      </c>
      <c r="T19" s="229">
        <v>76.6</v>
      </c>
      <c r="U19" s="229">
        <v>90.2</v>
      </c>
      <c r="V19" s="182">
        <v>83.4</v>
      </c>
      <c r="W19" s="149" t="str">
        <f t="shared" si="2"/>
        <v>▲</v>
      </c>
      <c r="X19" s="182">
        <f t="shared" si="15"/>
        <v>7.5</v>
      </c>
      <c r="Y19" s="149">
        <f t="shared" si="3"/>
      </c>
      <c r="Z19" s="203">
        <f t="shared" si="16"/>
        <v>5.8</v>
      </c>
      <c r="AC19" s="36">
        <f t="shared" si="4"/>
        <v>-21.266427718040617</v>
      </c>
      <c r="AD19" s="62">
        <f t="shared" si="5"/>
        <v>-3.230543318649029</v>
      </c>
      <c r="AE19" s="59">
        <f t="shared" si="6"/>
        <v>0.39959999999999785</v>
      </c>
      <c r="AF19" s="59">
        <f t="shared" si="7"/>
        <v>-0.05270503597122275</v>
      </c>
      <c r="AG19" s="60">
        <f t="shared" si="8"/>
        <v>-7.538802660753877</v>
      </c>
      <c r="AH19" s="59">
        <f t="shared" si="9"/>
        <v>5.822742857142854</v>
      </c>
      <c r="AI19" s="61">
        <f t="shared" si="10"/>
        <v>-0.179240105540897</v>
      </c>
      <c r="AJ19" s="5"/>
      <c r="AL19" s="5"/>
      <c r="AM19" s="5"/>
    </row>
    <row r="20" spans="2:39" ht="24.75" customHeight="1">
      <c r="B20" s="74"/>
      <c r="C20" s="75"/>
      <c r="D20" s="84" t="s">
        <v>41</v>
      </c>
      <c r="E20" s="73"/>
      <c r="F20" s="85"/>
      <c r="G20" s="176">
        <v>354.6</v>
      </c>
      <c r="H20" s="259">
        <v>102.9</v>
      </c>
      <c r="I20" s="259">
        <v>100</v>
      </c>
      <c r="J20" s="276">
        <v>102.4</v>
      </c>
      <c r="K20" s="276">
        <v>97.5</v>
      </c>
      <c r="L20" s="133" t="str">
        <f t="shared" si="0"/>
        <v>▲</v>
      </c>
      <c r="M20" s="229">
        <f t="shared" si="11"/>
        <v>4.8</v>
      </c>
      <c r="N20" s="151" t="str">
        <f t="shared" si="1"/>
        <v>▲</v>
      </c>
      <c r="O20" s="182">
        <f t="shared" si="12"/>
        <v>5.2</v>
      </c>
      <c r="P20" s="189">
        <f t="shared" si="13"/>
      </c>
      <c r="Q20" s="190">
        <f t="shared" si="14"/>
        <v>1.2</v>
      </c>
      <c r="R20" s="230"/>
      <c r="S20" s="266">
        <v>100.1</v>
      </c>
      <c r="T20" s="229">
        <v>96.5</v>
      </c>
      <c r="U20" s="229">
        <v>103.3</v>
      </c>
      <c r="V20" s="182">
        <v>98.3</v>
      </c>
      <c r="W20" s="149" t="str">
        <f t="shared" si="2"/>
        <v>▲</v>
      </c>
      <c r="X20" s="182">
        <f t="shared" si="15"/>
        <v>4.8</v>
      </c>
      <c r="Y20" s="149">
        <f t="shared" si="3"/>
      </c>
      <c r="Z20" s="203">
        <f t="shared" si="16"/>
        <v>5.1</v>
      </c>
      <c r="AC20" s="36">
        <f t="shared" si="4"/>
        <v>-4.785156250000005</v>
      </c>
      <c r="AD20" s="62">
        <f t="shared" si="5"/>
        <v>-5.247813411078722</v>
      </c>
      <c r="AE20" s="59">
        <f t="shared" si="6"/>
        <v>1.160509090909092</v>
      </c>
      <c r="AF20" s="59">
        <f t="shared" si="7"/>
        <v>-0.15306474820143903</v>
      </c>
      <c r="AG20" s="60">
        <f t="shared" si="8"/>
        <v>-4.84027105517909</v>
      </c>
      <c r="AH20" s="59">
        <f t="shared" si="9"/>
        <v>5.065714285714286</v>
      </c>
      <c r="AI20" s="61">
        <f t="shared" si="10"/>
        <v>-0.15593667546174142</v>
      </c>
      <c r="AJ20" s="5"/>
      <c r="AL20" s="5"/>
      <c r="AM20" s="5"/>
    </row>
    <row r="21" spans="1:39" ht="24.75" customHeight="1">
      <c r="A21" s="243" t="s">
        <v>63</v>
      </c>
      <c r="B21" s="74"/>
      <c r="C21" s="75"/>
      <c r="D21" s="84" t="s">
        <v>42</v>
      </c>
      <c r="E21" s="73"/>
      <c r="F21" s="85"/>
      <c r="G21" s="176">
        <v>720.3</v>
      </c>
      <c r="H21" s="259">
        <v>84.6</v>
      </c>
      <c r="I21" s="259">
        <v>96.4</v>
      </c>
      <c r="J21" s="276">
        <v>86.4</v>
      </c>
      <c r="K21" s="276">
        <v>80.9</v>
      </c>
      <c r="L21" s="133" t="str">
        <f t="shared" si="0"/>
        <v>▲</v>
      </c>
      <c r="M21" s="229">
        <f t="shared" si="11"/>
        <v>6.4</v>
      </c>
      <c r="N21" s="151" t="str">
        <f t="shared" si="1"/>
        <v>▲</v>
      </c>
      <c r="O21" s="182">
        <f t="shared" si="12"/>
        <v>4.4</v>
      </c>
      <c r="P21" s="189">
        <f t="shared" si="13"/>
      </c>
      <c r="Q21" s="190">
        <f t="shared" si="14"/>
        <v>1.6</v>
      </c>
      <c r="R21" s="230"/>
      <c r="S21" s="266">
        <v>97.3</v>
      </c>
      <c r="T21" s="229">
        <v>103.2</v>
      </c>
      <c r="U21" s="229">
        <v>92</v>
      </c>
      <c r="V21" s="182">
        <v>92.5</v>
      </c>
      <c r="W21" s="149">
        <f t="shared" si="2"/>
      </c>
      <c r="X21" s="182">
        <f t="shared" si="15"/>
        <v>0.5</v>
      </c>
      <c r="Y21" s="149" t="str">
        <f t="shared" si="3"/>
        <v>▲</v>
      </c>
      <c r="Z21" s="203">
        <f t="shared" si="16"/>
        <v>1</v>
      </c>
      <c r="AC21" s="36">
        <f t="shared" si="4"/>
        <v>-6.36574074074074</v>
      </c>
      <c r="AD21" s="62">
        <f t="shared" si="5"/>
        <v>-4.373522458628829</v>
      </c>
      <c r="AE21" s="59">
        <f t="shared" si="6"/>
        <v>1.6152181818181768</v>
      </c>
      <c r="AF21" s="59">
        <f t="shared" si="7"/>
        <v>-0.21303836930455572</v>
      </c>
      <c r="AG21" s="60">
        <f t="shared" si="8"/>
        <v>0.5434782608695652</v>
      </c>
      <c r="AH21" s="59">
        <f t="shared" si="9"/>
        <v>-1.029</v>
      </c>
      <c r="AI21" s="61">
        <f t="shared" si="10"/>
        <v>0.0316754617414248</v>
      </c>
      <c r="AJ21" s="5"/>
      <c r="AL21" s="5"/>
      <c r="AM21" s="5"/>
    </row>
    <row r="22" spans="2:39" ht="24.75" customHeight="1">
      <c r="B22" s="74"/>
      <c r="C22" s="75"/>
      <c r="D22" s="84" t="s">
        <v>43</v>
      </c>
      <c r="E22" s="73"/>
      <c r="F22" s="85"/>
      <c r="G22" s="176">
        <v>587.3</v>
      </c>
      <c r="H22" s="259">
        <v>114.3</v>
      </c>
      <c r="I22" s="259">
        <v>107.4</v>
      </c>
      <c r="J22" s="276">
        <v>101.6</v>
      </c>
      <c r="K22" s="276">
        <v>106.5</v>
      </c>
      <c r="L22" s="133">
        <f t="shared" si="0"/>
      </c>
      <c r="M22" s="229">
        <f t="shared" si="11"/>
        <v>4.8</v>
      </c>
      <c r="N22" s="151" t="str">
        <f t="shared" si="1"/>
        <v>▲</v>
      </c>
      <c r="O22" s="182">
        <f t="shared" si="12"/>
        <v>6.8</v>
      </c>
      <c r="P22" s="189">
        <f t="shared" si="13"/>
      </c>
      <c r="Q22" s="190">
        <f t="shared" si="14"/>
        <v>2.8</v>
      </c>
      <c r="R22" s="230"/>
      <c r="S22" s="266">
        <v>104.4</v>
      </c>
      <c r="T22" s="229">
        <v>105.3</v>
      </c>
      <c r="U22" s="229">
        <v>110.8</v>
      </c>
      <c r="V22" s="182">
        <v>109.5</v>
      </c>
      <c r="W22" s="149" t="str">
        <f t="shared" si="2"/>
        <v>▲</v>
      </c>
      <c r="X22" s="182">
        <f t="shared" si="15"/>
        <v>1.2</v>
      </c>
      <c r="Y22" s="149">
        <f t="shared" si="3"/>
      </c>
      <c r="Z22" s="203">
        <f t="shared" si="16"/>
        <v>2.2</v>
      </c>
      <c r="AC22" s="36">
        <f t="shared" si="4"/>
        <v>4.822834645669297</v>
      </c>
      <c r="AD22" s="62">
        <f t="shared" si="5"/>
        <v>-6.824146981627294</v>
      </c>
      <c r="AE22" s="59">
        <f t="shared" si="6"/>
        <v>2.7763272727272716</v>
      </c>
      <c r="AF22" s="59">
        <f t="shared" si="7"/>
        <v>-0.3661822541966426</v>
      </c>
      <c r="AG22" s="60">
        <f t="shared" si="8"/>
        <v>-1.173285198555954</v>
      </c>
      <c r="AH22" s="59">
        <f t="shared" si="9"/>
        <v>2.181399999999995</v>
      </c>
      <c r="AI22" s="61">
        <f t="shared" si="10"/>
        <v>-0.06714951627088815</v>
      </c>
      <c r="AJ22" s="5"/>
      <c r="AL22" s="5"/>
      <c r="AM22" s="5"/>
    </row>
    <row r="23" spans="2:39" ht="24.75" customHeight="1">
      <c r="B23" s="74"/>
      <c r="C23" s="75"/>
      <c r="D23" s="87"/>
      <c r="E23" s="90" t="s">
        <v>26</v>
      </c>
      <c r="F23" s="91"/>
      <c r="G23" s="177">
        <v>98.4</v>
      </c>
      <c r="H23" s="260">
        <v>99.4</v>
      </c>
      <c r="I23" s="260">
        <v>87.8</v>
      </c>
      <c r="J23" s="277">
        <v>84.6</v>
      </c>
      <c r="K23" s="277">
        <v>84.6</v>
      </c>
      <c r="L23" s="192">
        <f t="shared" si="0"/>
      </c>
      <c r="M23" s="231">
        <f t="shared" si="11"/>
        <v>0</v>
      </c>
      <c r="N23" s="193" t="str">
        <f t="shared" si="1"/>
        <v>▲</v>
      </c>
      <c r="O23" s="183">
        <f t="shared" si="12"/>
        <v>14.9</v>
      </c>
      <c r="P23" s="194">
        <f t="shared" si="13"/>
      </c>
      <c r="Q23" s="197">
        <f t="shared" si="14"/>
        <v>0.9</v>
      </c>
      <c r="R23" s="230"/>
      <c r="S23" s="267">
        <v>82.9</v>
      </c>
      <c r="T23" s="231">
        <v>82.3</v>
      </c>
      <c r="U23" s="231">
        <v>92.6</v>
      </c>
      <c r="V23" s="183">
        <v>84</v>
      </c>
      <c r="W23" s="193" t="str">
        <f t="shared" si="2"/>
        <v>▲</v>
      </c>
      <c r="X23" s="183">
        <f t="shared" si="15"/>
        <v>9.3</v>
      </c>
      <c r="Y23" s="193">
        <f t="shared" si="3"/>
      </c>
      <c r="Z23" s="204">
        <f t="shared" si="16"/>
        <v>2.4</v>
      </c>
      <c r="AA23" s="78"/>
      <c r="AB23" s="78"/>
      <c r="AC23" s="79">
        <f t="shared" si="4"/>
        <v>0</v>
      </c>
      <c r="AD23" s="94">
        <f t="shared" si="5"/>
        <v>-14.88933601609659</v>
      </c>
      <c r="AE23" s="64">
        <f t="shared" si="6"/>
        <v>0.8826181818181825</v>
      </c>
      <c r="AF23" s="64">
        <f t="shared" si="7"/>
        <v>-0.11641247002398092</v>
      </c>
      <c r="AG23" s="65">
        <f t="shared" si="8"/>
        <v>-9.28725701943844</v>
      </c>
      <c r="AH23" s="64">
        <f t="shared" si="9"/>
        <v>2.41782857142857</v>
      </c>
      <c r="AI23" s="66">
        <f t="shared" si="10"/>
        <v>-0.07442744063324533</v>
      </c>
      <c r="AJ23" s="5"/>
      <c r="AL23" s="5"/>
      <c r="AM23" s="5"/>
    </row>
    <row r="24" spans="2:39" ht="24.75" customHeight="1">
      <c r="B24" s="74"/>
      <c r="C24" s="75"/>
      <c r="D24" s="87"/>
      <c r="E24" s="92" t="s">
        <v>27</v>
      </c>
      <c r="F24" s="88"/>
      <c r="G24" s="176">
        <v>127</v>
      </c>
      <c r="H24" s="259">
        <v>139.1</v>
      </c>
      <c r="I24" s="259">
        <v>130.1</v>
      </c>
      <c r="J24" s="276">
        <v>109.4</v>
      </c>
      <c r="K24" s="276">
        <v>118.1</v>
      </c>
      <c r="L24" s="135">
        <f t="shared" si="0"/>
      </c>
      <c r="M24" s="229">
        <f t="shared" si="11"/>
        <v>8</v>
      </c>
      <c r="N24" s="149" t="str">
        <f t="shared" si="1"/>
        <v>▲</v>
      </c>
      <c r="O24" s="182">
        <f t="shared" si="12"/>
        <v>15.1</v>
      </c>
      <c r="P24" s="189">
        <f t="shared" si="13"/>
      </c>
      <c r="Q24" s="190">
        <f t="shared" si="14"/>
        <v>1.6</v>
      </c>
      <c r="R24" s="230"/>
      <c r="S24" s="266">
        <v>129</v>
      </c>
      <c r="T24" s="229">
        <v>125.8</v>
      </c>
      <c r="U24" s="229">
        <v>131.3</v>
      </c>
      <c r="V24" s="182">
        <v>129.5</v>
      </c>
      <c r="W24" s="149" t="str">
        <f t="shared" si="2"/>
        <v>▲</v>
      </c>
      <c r="X24" s="182">
        <f t="shared" si="15"/>
        <v>1.4</v>
      </c>
      <c r="Y24" s="149">
        <f t="shared" si="3"/>
      </c>
      <c r="Z24" s="203">
        <f t="shared" si="16"/>
        <v>0.7</v>
      </c>
      <c r="AA24" s="34"/>
      <c r="AB24" s="39"/>
      <c r="AC24" s="36">
        <f t="shared" si="4"/>
        <v>7.9524680073126035</v>
      </c>
      <c r="AD24" s="62">
        <f t="shared" si="5"/>
        <v>-15.09705248023005</v>
      </c>
      <c r="AE24" s="59">
        <f t="shared" si="6"/>
        <v>1.6163636363636362</v>
      </c>
      <c r="AF24" s="59">
        <f t="shared" si="7"/>
        <v>-0.21318944844124701</v>
      </c>
      <c r="AG24" s="60">
        <f t="shared" si="8"/>
        <v>-1.3709063214013795</v>
      </c>
      <c r="AH24" s="59">
        <f t="shared" si="9"/>
        <v>0.6531428571428612</v>
      </c>
      <c r="AI24" s="61">
        <f t="shared" si="10"/>
        <v>-0.020105540897097752</v>
      </c>
      <c r="AJ24" s="5"/>
      <c r="AL24" s="5"/>
      <c r="AM24" s="5"/>
    </row>
    <row r="25" spans="2:39" ht="24.75" customHeight="1">
      <c r="B25" s="74"/>
      <c r="C25" s="75"/>
      <c r="D25" s="87"/>
      <c r="E25" s="92" t="s">
        <v>28</v>
      </c>
      <c r="F25" s="88"/>
      <c r="G25" s="176">
        <v>294.8</v>
      </c>
      <c r="H25" s="259">
        <v>120.6</v>
      </c>
      <c r="I25" s="259">
        <v>114.4</v>
      </c>
      <c r="J25" s="276">
        <v>112.1</v>
      </c>
      <c r="K25" s="276">
        <v>116.5</v>
      </c>
      <c r="L25" s="135">
        <f t="shared" si="0"/>
      </c>
      <c r="M25" s="229">
        <f t="shared" si="11"/>
        <v>3.9</v>
      </c>
      <c r="N25" s="149" t="str">
        <f t="shared" si="1"/>
        <v>▲</v>
      </c>
      <c r="O25" s="182">
        <f t="shared" si="12"/>
        <v>3.4</v>
      </c>
      <c r="P25" s="189">
        <f t="shared" si="13"/>
      </c>
      <c r="Q25" s="190">
        <f t="shared" si="14"/>
        <v>0.7</v>
      </c>
      <c r="R25" s="230"/>
      <c r="S25" s="266">
        <v>116</v>
      </c>
      <c r="T25" s="229">
        <v>112.4</v>
      </c>
      <c r="U25" s="229">
        <v>114.7</v>
      </c>
      <c r="V25" s="182">
        <v>114.2</v>
      </c>
      <c r="W25" s="149" t="str">
        <f t="shared" si="2"/>
        <v>▲</v>
      </c>
      <c r="X25" s="182">
        <f t="shared" si="15"/>
        <v>0.4</v>
      </c>
      <c r="Y25" s="149">
        <f t="shared" si="3"/>
      </c>
      <c r="Z25" s="203">
        <f t="shared" si="16"/>
        <v>0.4</v>
      </c>
      <c r="AA25" s="34"/>
      <c r="AB25" s="34"/>
      <c r="AC25" s="36">
        <f t="shared" si="4"/>
        <v>3.9250669045495146</v>
      </c>
      <c r="AD25" s="62">
        <f t="shared" si="5"/>
        <v>-3.399668325041455</v>
      </c>
      <c r="AE25" s="59">
        <f t="shared" si="6"/>
        <v>0.7325333333333324</v>
      </c>
      <c r="AF25" s="59">
        <f t="shared" si="7"/>
        <v>-0.09661710631494792</v>
      </c>
      <c r="AG25" s="60">
        <f t="shared" si="8"/>
        <v>-0.4359197907585004</v>
      </c>
      <c r="AH25" s="59">
        <f t="shared" si="9"/>
        <v>0.42114285714285715</v>
      </c>
      <c r="AI25" s="61">
        <f t="shared" si="10"/>
        <v>-0.012963940193491645</v>
      </c>
      <c r="AJ25" s="5"/>
      <c r="AL25" s="5"/>
      <c r="AM25" s="5"/>
    </row>
    <row r="26" spans="2:39" ht="24.75" customHeight="1">
      <c r="B26" s="74"/>
      <c r="C26" s="75"/>
      <c r="D26" s="87"/>
      <c r="E26" s="92" t="s">
        <v>29</v>
      </c>
      <c r="F26" s="88"/>
      <c r="G26" s="176">
        <v>41.5</v>
      </c>
      <c r="H26" s="259">
        <v>49.1</v>
      </c>
      <c r="I26" s="259">
        <v>42.2</v>
      </c>
      <c r="J26" s="276">
        <v>31.1</v>
      </c>
      <c r="K26" s="276">
        <v>37.1</v>
      </c>
      <c r="L26" s="135">
        <f>IF(AC26&lt;0,"▲","")</f>
      </c>
      <c r="M26" s="229">
        <f t="shared" si="11"/>
        <v>19.3</v>
      </c>
      <c r="N26" s="149" t="str">
        <f>IF(AD26&lt;0,"▲","")</f>
        <v>▲</v>
      </c>
      <c r="O26" s="182">
        <f t="shared" si="12"/>
        <v>24.4</v>
      </c>
      <c r="P26" s="189">
        <f t="shared" si="13"/>
      </c>
      <c r="Q26" s="190">
        <f t="shared" si="14"/>
        <v>0.3</v>
      </c>
      <c r="R26" s="230"/>
      <c r="S26" s="266">
        <v>48.1</v>
      </c>
      <c r="T26" s="229">
        <v>51</v>
      </c>
      <c r="U26" s="229">
        <v>43.5</v>
      </c>
      <c r="V26" s="182">
        <v>56.2</v>
      </c>
      <c r="W26" s="149">
        <f>IF(AG26&lt;0,"▲","")</f>
      </c>
      <c r="X26" s="182">
        <f t="shared" si="15"/>
        <v>29.2</v>
      </c>
      <c r="Y26" s="149" t="str">
        <f>IF(AH26&lt;0,"▲","")</f>
        <v>▲</v>
      </c>
      <c r="Z26" s="203">
        <f t="shared" si="16"/>
        <v>1.5</v>
      </c>
      <c r="AA26" s="34"/>
      <c r="AB26" s="34"/>
      <c r="AC26" s="36">
        <f t="shared" si="4"/>
        <v>19.292604501607716</v>
      </c>
      <c r="AD26" s="62">
        <f t="shared" si="5"/>
        <v>-24.43991853360489</v>
      </c>
      <c r="AE26" s="59">
        <f t="shared" si="6"/>
        <v>0.3018181818181818</v>
      </c>
      <c r="AF26" s="59">
        <f t="shared" si="7"/>
        <v>-0.03980815347721823</v>
      </c>
      <c r="AG26" s="60">
        <f t="shared" si="8"/>
        <v>29.19540229885058</v>
      </c>
      <c r="AH26" s="59">
        <f t="shared" si="9"/>
        <v>-1.5058571428571432</v>
      </c>
      <c r="AI26" s="61">
        <f t="shared" si="10"/>
        <v>0.04635444151275287</v>
      </c>
      <c r="AJ26" s="5"/>
      <c r="AL26" s="5"/>
      <c r="AM26" s="5"/>
    </row>
    <row r="27" spans="2:39" ht="24.75" customHeight="1">
      <c r="B27" s="74"/>
      <c r="C27" s="124"/>
      <c r="D27" s="125"/>
      <c r="E27" s="93" t="s">
        <v>30</v>
      </c>
      <c r="F27" s="89"/>
      <c r="G27" s="175">
        <v>25.6</v>
      </c>
      <c r="H27" s="258">
        <v>82</v>
      </c>
      <c r="I27" s="258">
        <v>96.8</v>
      </c>
      <c r="J27" s="275">
        <v>121.2</v>
      </c>
      <c r="K27" s="275">
        <v>131.2</v>
      </c>
      <c r="L27" s="185">
        <f t="shared" si="0"/>
      </c>
      <c r="M27" s="227">
        <f t="shared" si="11"/>
        <v>8.3</v>
      </c>
      <c r="N27" s="186">
        <f t="shared" si="1"/>
      </c>
      <c r="O27" s="181">
        <f t="shared" si="12"/>
        <v>60</v>
      </c>
      <c r="P27" s="187" t="str">
        <f t="shared" si="13"/>
        <v>▲</v>
      </c>
      <c r="Q27" s="188">
        <f t="shared" si="14"/>
        <v>0.8</v>
      </c>
      <c r="R27" s="230"/>
      <c r="S27" s="265">
        <v>85.9</v>
      </c>
      <c r="T27" s="227">
        <v>110.1</v>
      </c>
      <c r="U27" s="227">
        <v>150.4</v>
      </c>
      <c r="V27" s="181">
        <v>148.5</v>
      </c>
      <c r="W27" s="186" t="str">
        <f t="shared" si="2"/>
        <v>▲</v>
      </c>
      <c r="X27" s="181">
        <f t="shared" si="15"/>
        <v>1.3</v>
      </c>
      <c r="Y27" s="186">
        <f t="shared" si="3"/>
      </c>
      <c r="Z27" s="202">
        <f t="shared" si="16"/>
        <v>0.1</v>
      </c>
      <c r="AA27" s="95"/>
      <c r="AB27" s="95"/>
      <c r="AC27" s="96">
        <f t="shared" si="4"/>
        <v>8.250825082508237</v>
      </c>
      <c r="AD27" s="97">
        <f t="shared" si="5"/>
        <v>59.999999999999986</v>
      </c>
      <c r="AE27" s="98">
        <f t="shared" si="6"/>
        <v>-0.7633454545454543</v>
      </c>
      <c r="AF27" s="98">
        <f t="shared" si="7"/>
        <v>0.1006810551558753</v>
      </c>
      <c r="AG27" s="99">
        <f t="shared" si="8"/>
        <v>-1.2632978723404293</v>
      </c>
      <c r="AH27" s="98">
        <f t="shared" si="9"/>
        <v>0.138971428571429</v>
      </c>
      <c r="AI27" s="100">
        <f t="shared" si="10"/>
        <v>-0.004277924362357093</v>
      </c>
      <c r="AJ27" s="5"/>
      <c r="AL27" s="5"/>
      <c r="AM27" s="5"/>
    </row>
    <row r="28" spans="2:60" ht="24.75" customHeight="1">
      <c r="B28" s="81"/>
      <c r="C28" s="75" t="s">
        <v>52</v>
      </c>
      <c r="D28" s="10"/>
      <c r="E28" s="18"/>
      <c r="F28" s="18"/>
      <c r="G28" s="176">
        <v>73.1</v>
      </c>
      <c r="H28" s="258">
        <v>102.5</v>
      </c>
      <c r="I28" s="259">
        <v>96.9</v>
      </c>
      <c r="J28" s="276">
        <v>111.6</v>
      </c>
      <c r="K28" s="276">
        <v>109.9</v>
      </c>
      <c r="L28" s="133" t="str">
        <f t="shared" si="0"/>
        <v>▲</v>
      </c>
      <c r="M28" s="229">
        <f t="shared" si="11"/>
        <v>1.5</v>
      </c>
      <c r="N28" s="151">
        <f t="shared" si="1"/>
      </c>
      <c r="O28" s="182">
        <f t="shared" si="12"/>
        <v>7.2</v>
      </c>
      <c r="P28" s="187" t="str">
        <f t="shared" si="13"/>
        <v>▲</v>
      </c>
      <c r="Q28" s="188">
        <f t="shared" si="14"/>
        <v>0.3</v>
      </c>
      <c r="R28" s="230"/>
      <c r="S28" s="265">
        <v>119</v>
      </c>
      <c r="T28" s="227">
        <v>85.6</v>
      </c>
      <c r="U28" s="227">
        <v>119.8</v>
      </c>
      <c r="V28" s="181">
        <v>112.8</v>
      </c>
      <c r="W28" s="186" t="str">
        <f t="shared" si="2"/>
        <v>▲</v>
      </c>
      <c r="X28" s="181">
        <f t="shared" si="15"/>
        <v>5.8</v>
      </c>
      <c r="Y28" s="186">
        <f t="shared" si="3"/>
      </c>
      <c r="Z28" s="202">
        <f t="shared" si="16"/>
        <v>1.5</v>
      </c>
      <c r="AC28" s="36">
        <f t="shared" si="4"/>
        <v>-1.5232974910394164</v>
      </c>
      <c r="AD28" s="62">
        <f t="shared" si="5"/>
        <v>7.219512195121956</v>
      </c>
      <c r="AE28" s="59">
        <f t="shared" si="6"/>
        <v>-0.32784242424242444</v>
      </c>
      <c r="AF28" s="59">
        <f t="shared" si="7"/>
        <v>0.04324060751398885</v>
      </c>
      <c r="AG28" s="60">
        <f t="shared" si="8"/>
        <v>-5.843071786310518</v>
      </c>
      <c r="AH28" s="59">
        <f t="shared" si="9"/>
        <v>1.462</v>
      </c>
      <c r="AI28" s="61">
        <f t="shared" si="10"/>
        <v>-0.04500439753737907</v>
      </c>
      <c r="AJ28" s="5"/>
      <c r="BF28"/>
      <c r="BG28"/>
      <c r="BH28"/>
    </row>
    <row r="29" spans="2:60" ht="24.75" customHeight="1">
      <c r="B29" s="281" t="s">
        <v>56</v>
      </c>
      <c r="C29" s="76" t="s">
        <v>19</v>
      </c>
      <c r="D29" s="21"/>
      <c r="E29" s="20"/>
      <c r="F29" s="20"/>
      <c r="G29" s="177">
        <v>11809.2</v>
      </c>
      <c r="H29" s="260">
        <v>113.4</v>
      </c>
      <c r="I29" s="260">
        <v>106.8</v>
      </c>
      <c r="J29" s="260">
        <v>102.4</v>
      </c>
      <c r="K29" s="277" t="s">
        <v>77</v>
      </c>
      <c r="L29" s="192"/>
      <c r="M29" s="231" t="s">
        <v>78</v>
      </c>
      <c r="N29" s="193"/>
      <c r="O29" s="183" t="s">
        <v>78</v>
      </c>
      <c r="P29" s="194"/>
      <c r="Q29" s="197" t="s">
        <v>78</v>
      </c>
      <c r="R29" s="230"/>
      <c r="S29" s="266">
        <v>110.5</v>
      </c>
      <c r="T29" s="229">
        <v>107.8</v>
      </c>
      <c r="U29" s="229">
        <v>112.9</v>
      </c>
      <c r="V29" s="276" t="s">
        <v>77</v>
      </c>
      <c r="W29" s="149"/>
      <c r="X29" s="182" t="s">
        <v>78</v>
      </c>
      <c r="Y29" s="149"/>
      <c r="Z29" s="203" t="s">
        <v>78</v>
      </c>
      <c r="AC29" s="36">
        <f t="shared" si="4"/>
        <v>-100</v>
      </c>
      <c r="AD29" s="63">
        <f t="shared" si="5"/>
        <v>-100</v>
      </c>
      <c r="AE29" s="64">
        <f t="shared" si="6"/>
        <v>811.6141090909092</v>
      </c>
      <c r="AF29" s="64">
        <f t="shared" si="7"/>
        <v>-107.0474244604317</v>
      </c>
      <c r="AG29" s="65">
        <f t="shared" si="8"/>
        <v>-100</v>
      </c>
      <c r="AH29" s="64">
        <f t="shared" si="9"/>
        <v>3809.310514285715</v>
      </c>
      <c r="AI29" s="66">
        <f t="shared" si="10"/>
        <v>-117.26109762532981</v>
      </c>
      <c r="AJ29" s="5"/>
      <c r="BF29"/>
      <c r="BG29"/>
      <c r="BH29"/>
    </row>
    <row r="30" spans="2:60" ht="24.75" customHeight="1">
      <c r="B30" s="282"/>
      <c r="C30" s="171" t="s">
        <v>53</v>
      </c>
      <c r="D30" s="171"/>
      <c r="E30" s="37"/>
      <c r="F30" s="37"/>
      <c r="G30" s="176">
        <v>1809.2</v>
      </c>
      <c r="H30" s="259">
        <v>48.9</v>
      </c>
      <c r="I30" s="259">
        <v>76.4</v>
      </c>
      <c r="J30" s="259">
        <v>80</v>
      </c>
      <c r="K30" s="276" t="s">
        <v>77</v>
      </c>
      <c r="L30" s="135"/>
      <c r="M30" s="242" t="s">
        <v>79</v>
      </c>
      <c r="N30" s="149"/>
      <c r="O30" s="182" t="s">
        <v>79</v>
      </c>
      <c r="P30" s="189"/>
      <c r="Q30" s="191" t="s">
        <v>79</v>
      </c>
      <c r="R30" s="230"/>
      <c r="S30" s="266">
        <v>84.1</v>
      </c>
      <c r="T30" s="229">
        <v>88.6</v>
      </c>
      <c r="U30" s="229">
        <v>103.8</v>
      </c>
      <c r="V30" s="276" t="s">
        <v>77</v>
      </c>
      <c r="W30" s="149"/>
      <c r="X30" s="182" t="s">
        <v>79</v>
      </c>
      <c r="Y30" s="149"/>
      <c r="Z30" s="205" t="s">
        <v>79</v>
      </c>
      <c r="AA30" s="2" t="s">
        <v>9</v>
      </c>
      <c r="AC30" s="36">
        <f t="shared" si="4"/>
        <v>-100</v>
      </c>
      <c r="AD30" s="58">
        <f t="shared" si="5"/>
        <v>-100</v>
      </c>
      <c r="AE30" s="59">
        <f t="shared" si="6"/>
        <v>53.61810909090908</v>
      </c>
      <c r="AF30" s="59">
        <f t="shared" si="7"/>
        <v>-7.071932853717026</v>
      </c>
      <c r="AG30" s="60">
        <f t="shared" si="8"/>
        <v>-100</v>
      </c>
      <c r="AH30" s="59">
        <f t="shared" si="9"/>
        <v>536.5570285714285</v>
      </c>
      <c r="AI30" s="61">
        <f t="shared" si="10"/>
        <v>-16.516707124010555</v>
      </c>
      <c r="BF30"/>
      <c r="BG30"/>
      <c r="BH30"/>
    </row>
    <row r="31" spans="2:60" ht="24.75" customHeight="1">
      <c r="B31" s="282"/>
      <c r="C31" s="76" t="s">
        <v>10</v>
      </c>
      <c r="D31" s="76"/>
      <c r="E31" s="20"/>
      <c r="F31" s="20"/>
      <c r="G31" s="177">
        <v>4643.6</v>
      </c>
      <c r="H31" s="260">
        <v>150</v>
      </c>
      <c r="I31" s="260">
        <v>128.4</v>
      </c>
      <c r="J31" s="277">
        <v>124.1</v>
      </c>
      <c r="K31" s="277">
        <v>120.5</v>
      </c>
      <c r="L31" s="192" t="str">
        <f t="shared" si="0"/>
        <v>▲</v>
      </c>
      <c r="M31" s="231">
        <f t="shared" si="11"/>
        <v>2.9</v>
      </c>
      <c r="N31" s="193" t="str">
        <f t="shared" si="1"/>
        <v>▲</v>
      </c>
      <c r="O31" s="183">
        <f t="shared" si="12"/>
        <v>19.7</v>
      </c>
      <c r="P31" s="194">
        <f>IF(AE31&lt;0,"▲","")</f>
      </c>
      <c r="Q31" s="195">
        <f>ROUND(ABS(AE31),1)</f>
        <v>83</v>
      </c>
      <c r="R31" s="230"/>
      <c r="S31" s="267">
        <v>132.8</v>
      </c>
      <c r="T31" s="231">
        <v>127</v>
      </c>
      <c r="U31" s="231">
        <v>131.1</v>
      </c>
      <c r="V31" s="183">
        <v>122.9</v>
      </c>
      <c r="W31" s="193" t="str">
        <f t="shared" si="2"/>
        <v>▲</v>
      </c>
      <c r="X31" s="183">
        <f t="shared" si="15"/>
        <v>6.3</v>
      </c>
      <c r="Y31" s="193">
        <f>IF(AH31&lt;0,"▲","")</f>
      </c>
      <c r="Z31" s="206">
        <f>ROUND(ABS(AH31),1)</f>
        <v>108.8</v>
      </c>
      <c r="AA31" s="78" t="s">
        <v>9</v>
      </c>
      <c r="AB31" s="78"/>
      <c r="AC31" s="79">
        <f t="shared" si="4"/>
        <v>-2.900886381950036</v>
      </c>
      <c r="AD31" s="63">
        <f t="shared" si="5"/>
        <v>-19.666666666666664</v>
      </c>
      <c r="AE31" s="64">
        <f t="shared" si="6"/>
        <v>83.02193939393939</v>
      </c>
      <c r="AF31" s="64">
        <f t="shared" si="7"/>
        <v>-10.950135891286973</v>
      </c>
      <c r="AG31" s="65">
        <f t="shared" si="8"/>
        <v>-6.254767353165514</v>
      </c>
      <c r="AH31" s="64">
        <f t="shared" si="9"/>
        <v>108.79291428571413</v>
      </c>
      <c r="AI31" s="66">
        <f t="shared" si="10"/>
        <v>-3.348946350043971</v>
      </c>
      <c r="BF31"/>
      <c r="BG31"/>
      <c r="BH31"/>
    </row>
    <row r="32" spans="2:60" ht="24.75" customHeight="1" thickBot="1">
      <c r="B32" s="283"/>
      <c r="C32" s="77" t="s">
        <v>11</v>
      </c>
      <c r="D32" s="77"/>
      <c r="E32" s="22"/>
      <c r="F32" s="22"/>
      <c r="G32" s="178">
        <v>2351.6</v>
      </c>
      <c r="H32" s="261">
        <v>177.2</v>
      </c>
      <c r="I32" s="261">
        <v>147.1</v>
      </c>
      <c r="J32" s="278">
        <v>140.5</v>
      </c>
      <c r="K32" s="278">
        <v>129.2</v>
      </c>
      <c r="L32" s="198" t="str">
        <f t="shared" si="0"/>
        <v>▲</v>
      </c>
      <c r="M32" s="232">
        <f t="shared" si="11"/>
        <v>8</v>
      </c>
      <c r="N32" s="199" t="str">
        <f t="shared" si="1"/>
        <v>▲</v>
      </c>
      <c r="O32" s="184">
        <f t="shared" si="12"/>
        <v>27.1</v>
      </c>
      <c r="P32" s="200">
        <f>IF(AE32&lt;0,"▲","")</f>
      </c>
      <c r="Q32" s="201">
        <f>ROUND(ABS(AE32),1)</f>
        <v>68.4</v>
      </c>
      <c r="R32" s="230"/>
      <c r="S32" s="270">
        <v>162.3</v>
      </c>
      <c r="T32" s="232">
        <v>145.7</v>
      </c>
      <c r="U32" s="232">
        <v>150.2</v>
      </c>
      <c r="V32" s="184">
        <v>133.1</v>
      </c>
      <c r="W32" s="199" t="str">
        <f t="shared" si="2"/>
        <v>▲</v>
      </c>
      <c r="X32" s="184">
        <f t="shared" si="15"/>
        <v>11.4</v>
      </c>
      <c r="Y32" s="199">
        <f>IF(AH32&lt;0,"▲","")</f>
      </c>
      <c r="Z32" s="207">
        <f>ROUND(ABS(AH32),1)</f>
        <v>114.9</v>
      </c>
      <c r="AA32" s="34"/>
      <c r="AB32" s="34"/>
      <c r="AC32" s="36">
        <f t="shared" si="4"/>
        <v>-8.042704626334528</v>
      </c>
      <c r="AD32" s="67">
        <f t="shared" si="5"/>
        <v>-27.088036117381492</v>
      </c>
      <c r="AE32" s="51">
        <f t="shared" si="6"/>
        <v>68.41018181818181</v>
      </c>
      <c r="AF32" s="51">
        <f t="shared" si="7"/>
        <v>-9.022925659472422</v>
      </c>
      <c r="AG32" s="68">
        <f t="shared" si="8"/>
        <v>-11.384820239680424</v>
      </c>
      <c r="AH32" s="51">
        <f t="shared" si="9"/>
        <v>114.89245714285713</v>
      </c>
      <c r="AI32" s="53">
        <f t="shared" si="10"/>
        <v>-3.536707124010553</v>
      </c>
      <c r="BF32"/>
      <c r="BG32"/>
      <c r="BH32"/>
    </row>
    <row r="33" spans="1:57" s="144" customFormat="1" ht="24.75" customHeight="1">
      <c r="A33" s="244"/>
      <c r="B33" s="134"/>
      <c r="C33" s="253" t="s">
        <v>68</v>
      </c>
      <c r="D33" s="138"/>
      <c r="E33" s="138"/>
      <c r="F33" s="138"/>
      <c r="G33" s="139"/>
      <c r="H33" s="233"/>
      <c r="I33" s="233"/>
      <c r="J33" s="233"/>
      <c r="K33" s="239"/>
      <c r="L33" s="135"/>
      <c r="M33" s="234"/>
      <c r="N33" s="149"/>
      <c r="O33" s="148"/>
      <c r="P33" s="149"/>
      <c r="Q33" s="165"/>
      <c r="R33" s="230"/>
      <c r="S33" s="234"/>
      <c r="T33" s="234"/>
      <c r="U33" s="234"/>
      <c r="V33" s="241"/>
      <c r="W33" s="149"/>
      <c r="X33" s="148"/>
      <c r="Y33" s="149"/>
      <c r="Z33" s="148"/>
      <c r="AA33" s="129"/>
      <c r="AB33" s="129"/>
      <c r="AC33" s="140"/>
      <c r="AD33" s="141"/>
      <c r="AE33" s="142"/>
      <c r="AF33" s="142"/>
      <c r="AG33" s="143"/>
      <c r="AH33" s="142"/>
      <c r="AI33" s="142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</row>
    <row r="34" spans="1:57" s="144" customFormat="1" ht="24.75" customHeight="1">
      <c r="A34" s="244"/>
      <c r="B34" s="134"/>
      <c r="C34" s="254" t="s">
        <v>69</v>
      </c>
      <c r="D34" s="138"/>
      <c r="E34" s="138"/>
      <c r="F34" s="138"/>
      <c r="G34" s="139"/>
      <c r="H34" s="233"/>
      <c r="I34" s="233"/>
      <c r="J34" s="233"/>
      <c r="K34" s="239"/>
      <c r="L34" s="135"/>
      <c r="M34" s="234"/>
      <c r="N34" s="149"/>
      <c r="O34" s="148"/>
      <c r="P34" s="149"/>
      <c r="Q34" s="165"/>
      <c r="R34" s="235"/>
      <c r="S34" s="234"/>
      <c r="T34" s="234"/>
      <c r="U34" s="234"/>
      <c r="V34" s="241"/>
      <c r="W34" s="149"/>
      <c r="X34" s="148"/>
      <c r="Y34" s="149"/>
      <c r="Z34" s="148"/>
      <c r="AA34" s="129"/>
      <c r="AB34" s="129"/>
      <c r="AC34" s="140"/>
      <c r="AD34" s="145"/>
      <c r="AE34" s="139"/>
      <c r="AF34" s="139"/>
      <c r="AG34" s="146"/>
      <c r="AH34" s="139"/>
      <c r="AI34" s="13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</row>
    <row r="35" spans="1:57" s="144" customFormat="1" ht="5.25" customHeight="1">
      <c r="A35" s="244"/>
      <c r="B35" s="129"/>
      <c r="C35" s="129"/>
      <c r="D35" s="129"/>
      <c r="E35" s="129"/>
      <c r="F35" s="129"/>
      <c r="G35" s="129"/>
      <c r="H35" s="235"/>
      <c r="I35" s="235"/>
      <c r="J35" s="235"/>
      <c r="K35" s="240"/>
      <c r="L35" s="133"/>
      <c r="M35" s="235"/>
      <c r="N35" s="151"/>
      <c r="O35" s="150"/>
      <c r="P35" s="151"/>
      <c r="Q35" s="166"/>
      <c r="R35" s="235"/>
      <c r="S35" s="235"/>
      <c r="T35" s="235"/>
      <c r="U35" s="235"/>
      <c r="V35" s="240"/>
      <c r="W35" s="151"/>
      <c r="X35" s="150"/>
      <c r="Y35" s="151"/>
      <c r="Z35" s="150"/>
      <c r="AA35" s="129"/>
      <c r="AB35" s="129"/>
      <c r="AC35" s="140"/>
      <c r="AD35" s="145"/>
      <c r="AE35" s="139"/>
      <c r="AF35" s="139"/>
      <c r="AG35" s="134"/>
      <c r="AH35" s="139"/>
      <c r="AI35" s="13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</row>
    <row r="36" spans="1:56" s="144" customFormat="1" ht="22.5" customHeight="1" thickBot="1">
      <c r="A36" s="244"/>
      <c r="B36" s="147" t="s">
        <v>12</v>
      </c>
      <c r="C36" s="130"/>
      <c r="D36" s="130"/>
      <c r="E36" s="130"/>
      <c r="F36" s="130"/>
      <c r="G36" s="129"/>
      <c r="H36" s="235"/>
      <c r="I36" s="235"/>
      <c r="J36" s="235"/>
      <c r="K36" s="240"/>
      <c r="L36" s="133"/>
      <c r="M36" s="235"/>
      <c r="N36" s="151"/>
      <c r="O36" s="150"/>
      <c r="P36" s="151"/>
      <c r="Q36" s="166"/>
      <c r="R36" s="230"/>
      <c r="S36" s="235"/>
      <c r="T36" s="235"/>
      <c r="U36" s="235"/>
      <c r="V36" s="240"/>
      <c r="W36" s="151"/>
      <c r="X36" s="150"/>
      <c r="Y36" s="151"/>
      <c r="Z36" s="150"/>
      <c r="AA36" s="129"/>
      <c r="AB36" s="129"/>
      <c r="AC36" s="140"/>
      <c r="AD36" s="145"/>
      <c r="AE36" s="139"/>
      <c r="AF36" s="139"/>
      <c r="AG36" s="134"/>
      <c r="AH36" s="139"/>
      <c r="AI36" s="13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</row>
    <row r="37" spans="2:60" ht="24.75" customHeight="1">
      <c r="B37" s="6" t="s">
        <v>50</v>
      </c>
      <c r="C37" s="26"/>
      <c r="D37" s="23"/>
      <c r="E37" s="23"/>
      <c r="F37" s="23"/>
      <c r="G37" s="249">
        <v>10000</v>
      </c>
      <c r="H37" s="257">
        <v>125.1</v>
      </c>
      <c r="I37" s="236">
        <v>112.3</v>
      </c>
      <c r="J37" s="236">
        <v>106.4</v>
      </c>
      <c r="K37" s="180">
        <v>108.6</v>
      </c>
      <c r="L37" s="210">
        <f aca="true" t="shared" si="17" ref="L37:L45">IF(AC37&lt;0,"▲","")</f>
      </c>
      <c r="M37" s="236">
        <f aca="true" t="shared" si="18" ref="M37:M45">ROUND(ABS(AC37),1)</f>
        <v>2.1</v>
      </c>
      <c r="N37" s="211" t="str">
        <f aca="true" t="shared" si="19" ref="N37:N45">IF(AD37&lt;0,"▲","")</f>
        <v>▲</v>
      </c>
      <c r="O37" s="180">
        <f t="shared" si="12"/>
        <v>13.2</v>
      </c>
      <c r="P37" s="212">
        <f aca="true" t="shared" si="20" ref="P37:P45">IF(AE37&lt;0,"▲","")</f>
      </c>
      <c r="Q37" s="213">
        <f aca="true" t="shared" si="21" ref="Q37:Q45">ROUND(ABS(AE37),1)</f>
        <v>100</v>
      </c>
      <c r="R37" s="230"/>
      <c r="S37" s="264">
        <v>114.8</v>
      </c>
      <c r="T37" s="236">
        <v>111.3</v>
      </c>
      <c r="U37" s="236">
        <v>113.7</v>
      </c>
      <c r="V37" s="180">
        <v>110.2</v>
      </c>
      <c r="W37" s="211" t="str">
        <f aca="true" t="shared" si="22" ref="W37:W45">IF(AG37&lt;0,"▲","")</f>
        <v>▲</v>
      </c>
      <c r="X37" s="180">
        <f t="shared" si="15"/>
        <v>3.1</v>
      </c>
      <c r="Y37" s="211">
        <f aca="true" t="shared" si="23" ref="Y37:Y45">IF(AH37&lt;0,"▲","")</f>
      </c>
      <c r="Z37" s="222">
        <f aca="true" t="shared" si="24" ref="Z37:Z45">ROUND(ABS(AH37),1)</f>
        <v>100</v>
      </c>
      <c r="AB37" s="245"/>
      <c r="AC37" s="36">
        <f aca="true" t="shared" si="25" ref="AC37:AC45">(+K37-J37)/J37*100</f>
        <v>2.06766917293232</v>
      </c>
      <c r="AD37" s="69">
        <f aca="true" t="shared" si="26" ref="AD37:AD45">(+K37-H37)/H37*100</f>
        <v>-13.189448441247004</v>
      </c>
      <c r="AE37" s="70">
        <f aca="true" t="shared" si="27" ref="AE37:AE45">(+K37-H37)/($K$5-$H$5)*G37/$G$5*100</f>
        <v>100</v>
      </c>
      <c r="AF37" s="71">
        <f aca="true" t="shared" si="28" ref="AF37:AF45">(+K37-H37)/$H$5*G37/$G$5*100</f>
        <v>-13.189448441247004</v>
      </c>
      <c r="AG37" s="72">
        <f>(+V37-U37)/U37*100</f>
        <v>-3.0782761653474053</v>
      </c>
      <c r="AH37" s="70">
        <f aca="true" t="shared" si="29" ref="AH37:AH45">(+V37-U37)/($V$5-$U$5)*G37/$G$5*100</f>
        <v>100</v>
      </c>
      <c r="AI37" s="24">
        <f aca="true" t="shared" si="30" ref="AI37:AI45">(+V37-U37)/$U$5*G37/$G$5*100</f>
        <v>-3.078276165347406</v>
      </c>
      <c r="BE37"/>
      <c r="BF37"/>
      <c r="BG37"/>
      <c r="BH37"/>
    </row>
    <row r="38" spans="2:60" ht="24.75" customHeight="1">
      <c r="B38" s="11"/>
      <c r="C38" s="82" t="s">
        <v>54</v>
      </c>
      <c r="D38" s="21"/>
      <c r="E38" s="20"/>
      <c r="F38" s="83"/>
      <c r="G38" s="250">
        <v>3754.8</v>
      </c>
      <c r="H38" s="258">
        <v>109</v>
      </c>
      <c r="I38" s="237">
        <v>110.6</v>
      </c>
      <c r="J38" s="237">
        <v>105.5</v>
      </c>
      <c r="K38" s="208">
        <v>112.3</v>
      </c>
      <c r="L38" s="214">
        <f t="shared" si="17"/>
      </c>
      <c r="M38" s="237">
        <f t="shared" si="18"/>
        <v>6.4</v>
      </c>
      <c r="N38" s="215">
        <f t="shared" si="19"/>
      </c>
      <c r="O38" s="208">
        <f t="shared" si="12"/>
        <v>3</v>
      </c>
      <c r="P38" s="216" t="str">
        <f t="shared" si="20"/>
        <v>▲</v>
      </c>
      <c r="Q38" s="217">
        <f t="shared" si="21"/>
        <v>7.5</v>
      </c>
      <c r="R38" s="230"/>
      <c r="S38" s="273">
        <v>110.3</v>
      </c>
      <c r="T38" s="237">
        <v>113.3</v>
      </c>
      <c r="U38" s="237">
        <v>114.4</v>
      </c>
      <c r="V38" s="208">
        <v>117.6</v>
      </c>
      <c r="W38" s="215">
        <f t="shared" si="22"/>
      </c>
      <c r="X38" s="208">
        <f t="shared" si="15"/>
        <v>2.8</v>
      </c>
      <c r="Y38" s="215" t="str">
        <f t="shared" si="23"/>
        <v>▲</v>
      </c>
      <c r="Z38" s="223">
        <f t="shared" si="24"/>
        <v>34.3</v>
      </c>
      <c r="AA38" s="95"/>
      <c r="AB38" s="246"/>
      <c r="AC38" s="96">
        <f t="shared" si="25"/>
        <v>6.445497630331751</v>
      </c>
      <c r="AD38" s="108">
        <f t="shared" si="26"/>
        <v>3.027522935779814</v>
      </c>
      <c r="AE38" s="109">
        <f t="shared" si="27"/>
        <v>-7.509599999999994</v>
      </c>
      <c r="AF38" s="110">
        <f t="shared" si="28"/>
        <v>0.9904748201438841</v>
      </c>
      <c r="AG38" s="111">
        <f>(+V38-U38)/U38*100</f>
        <v>2.7972027972027873</v>
      </c>
      <c r="AH38" s="109">
        <f t="shared" si="29"/>
        <v>-34.32959999999988</v>
      </c>
      <c r="AI38" s="16">
        <f t="shared" si="30"/>
        <v>1.0567598944590992</v>
      </c>
      <c r="BE38"/>
      <c r="BF38"/>
      <c r="BG38"/>
      <c r="BH38"/>
    </row>
    <row r="39" spans="2:60" ht="24.75" customHeight="1">
      <c r="B39" s="11"/>
      <c r="C39" s="84" t="s">
        <v>20</v>
      </c>
      <c r="D39" s="82" t="s">
        <v>44</v>
      </c>
      <c r="E39" s="21"/>
      <c r="F39" s="83"/>
      <c r="G39" s="250">
        <v>2592.1</v>
      </c>
      <c r="H39" s="271">
        <v>114.7</v>
      </c>
      <c r="I39" s="237">
        <v>110.6</v>
      </c>
      <c r="J39" s="237">
        <v>105.5</v>
      </c>
      <c r="K39" s="208">
        <v>115.3</v>
      </c>
      <c r="L39" s="214">
        <f t="shared" si="17"/>
      </c>
      <c r="M39" s="237">
        <f t="shared" si="18"/>
        <v>9.3</v>
      </c>
      <c r="N39" s="215">
        <f t="shared" si="19"/>
      </c>
      <c r="O39" s="208">
        <f t="shared" si="12"/>
        <v>0.5</v>
      </c>
      <c r="P39" s="216" t="str">
        <f t="shared" si="20"/>
        <v>▲</v>
      </c>
      <c r="Q39" s="217">
        <f t="shared" si="21"/>
        <v>0.9</v>
      </c>
      <c r="R39" s="230"/>
      <c r="S39" s="273">
        <v>108.5</v>
      </c>
      <c r="T39" s="237">
        <v>111.3</v>
      </c>
      <c r="U39" s="237">
        <v>113.1</v>
      </c>
      <c r="V39" s="208">
        <v>118</v>
      </c>
      <c r="W39" s="215">
        <f t="shared" si="22"/>
      </c>
      <c r="X39" s="208">
        <f t="shared" si="15"/>
        <v>4.3</v>
      </c>
      <c r="Y39" s="215" t="str">
        <f t="shared" si="23"/>
        <v>▲</v>
      </c>
      <c r="Z39" s="223">
        <f t="shared" si="24"/>
        <v>36.3</v>
      </c>
      <c r="AA39" s="112"/>
      <c r="AB39" s="247"/>
      <c r="AC39" s="113">
        <f t="shared" si="25"/>
        <v>9.289099526066348</v>
      </c>
      <c r="AD39" s="114">
        <f t="shared" si="26"/>
        <v>0.5231037489101955</v>
      </c>
      <c r="AE39" s="115">
        <f t="shared" si="27"/>
        <v>-0.9425818181818093</v>
      </c>
      <c r="AF39" s="116">
        <f t="shared" si="28"/>
        <v>0.12432134292565829</v>
      </c>
      <c r="AG39" s="117">
        <f>(+V39-U39)/U39*100</f>
        <v>4.332449160035372</v>
      </c>
      <c r="AH39" s="115">
        <f t="shared" si="29"/>
        <v>-36.28940000000004</v>
      </c>
      <c r="AI39" s="107">
        <f t="shared" si="30"/>
        <v>1.1170879507475826</v>
      </c>
      <c r="BE39"/>
      <c r="BF39"/>
      <c r="BG39"/>
      <c r="BH39"/>
    </row>
    <row r="40" spans="2:60" ht="24.75" customHeight="1">
      <c r="B40" s="11"/>
      <c r="C40" s="84" t="s">
        <v>21</v>
      </c>
      <c r="D40" s="84" t="s">
        <v>21</v>
      </c>
      <c r="E40" s="82" t="s">
        <v>48</v>
      </c>
      <c r="F40" s="105"/>
      <c r="G40" s="251">
        <v>1717</v>
      </c>
      <c r="H40" s="259">
        <v>123</v>
      </c>
      <c r="I40" s="229">
        <v>114.1</v>
      </c>
      <c r="J40" s="229">
        <v>112.9</v>
      </c>
      <c r="K40" s="182">
        <v>121.3</v>
      </c>
      <c r="L40" s="133">
        <f t="shared" si="17"/>
      </c>
      <c r="M40" s="229">
        <f t="shared" si="18"/>
        <v>7.4</v>
      </c>
      <c r="N40" s="151" t="str">
        <f t="shared" si="19"/>
        <v>▲</v>
      </c>
      <c r="O40" s="182">
        <f t="shared" si="12"/>
        <v>1.4</v>
      </c>
      <c r="P40" s="189">
        <f t="shared" si="20"/>
      </c>
      <c r="Q40" s="191">
        <f t="shared" si="21"/>
        <v>1.8</v>
      </c>
      <c r="R40" s="230"/>
      <c r="S40" s="266">
        <v>112.5</v>
      </c>
      <c r="T40" s="229">
        <v>113.5</v>
      </c>
      <c r="U40" s="229">
        <v>118.6</v>
      </c>
      <c r="V40" s="182">
        <v>125.1</v>
      </c>
      <c r="W40" s="149">
        <f t="shared" si="22"/>
      </c>
      <c r="X40" s="182">
        <f t="shared" si="15"/>
        <v>5.5</v>
      </c>
      <c r="Y40" s="149" t="str">
        <f t="shared" si="23"/>
        <v>▲</v>
      </c>
      <c r="Z40" s="203">
        <f t="shared" si="24"/>
        <v>31.9</v>
      </c>
      <c r="AB40" s="245">
        <f aca="true" t="shared" si="31" ref="AB40:AB45">AG40</f>
        <v>5.480607082630692</v>
      </c>
      <c r="AC40" s="36">
        <f t="shared" si="25"/>
        <v>7.440212577502206</v>
      </c>
      <c r="AD40" s="45">
        <f t="shared" si="26"/>
        <v>-1.3821138211382138</v>
      </c>
      <c r="AE40" s="32">
        <f t="shared" si="27"/>
        <v>1.7690303030303063</v>
      </c>
      <c r="AF40" s="33">
        <f t="shared" si="28"/>
        <v>-0.2333253397282178</v>
      </c>
      <c r="AG40" s="38">
        <f aca="true" t="shared" si="32" ref="AG40:AG45">(+V40-U40)/U40*100</f>
        <v>5.480607082630692</v>
      </c>
      <c r="AH40" s="32">
        <f t="shared" si="29"/>
        <v>-31.88714285714286</v>
      </c>
      <c r="AI40" s="19">
        <f t="shared" si="30"/>
        <v>0.9815743183817063</v>
      </c>
      <c r="BE40"/>
      <c r="BF40"/>
      <c r="BG40"/>
      <c r="BH40"/>
    </row>
    <row r="41" spans="2:60" ht="24.75" customHeight="1">
      <c r="B41" s="11"/>
      <c r="C41" s="84" t="s">
        <v>22</v>
      </c>
      <c r="D41" s="103" t="s">
        <v>22</v>
      </c>
      <c r="E41" s="103" t="s">
        <v>49</v>
      </c>
      <c r="F41" s="104"/>
      <c r="G41" s="251">
        <v>875.1</v>
      </c>
      <c r="H41" s="259">
        <v>98.3</v>
      </c>
      <c r="I41" s="229">
        <v>103.7</v>
      </c>
      <c r="J41" s="229">
        <v>90.9</v>
      </c>
      <c r="K41" s="182">
        <v>103.7</v>
      </c>
      <c r="L41" s="133">
        <f t="shared" si="17"/>
      </c>
      <c r="M41" s="229">
        <f t="shared" si="18"/>
        <v>14.1</v>
      </c>
      <c r="N41" s="151">
        <f t="shared" si="19"/>
      </c>
      <c r="O41" s="182">
        <f t="shared" si="12"/>
        <v>5.5</v>
      </c>
      <c r="P41" s="189" t="str">
        <f t="shared" si="20"/>
        <v>▲</v>
      </c>
      <c r="Q41" s="191">
        <f t="shared" si="21"/>
        <v>2.9</v>
      </c>
      <c r="R41" s="230"/>
      <c r="S41" s="266">
        <v>100.8</v>
      </c>
      <c r="T41" s="229">
        <v>107.8</v>
      </c>
      <c r="U41" s="229">
        <v>102.3</v>
      </c>
      <c r="V41" s="182">
        <v>104.4</v>
      </c>
      <c r="W41" s="149">
        <f t="shared" si="22"/>
      </c>
      <c r="X41" s="182">
        <f t="shared" si="15"/>
        <v>2.1</v>
      </c>
      <c r="Y41" s="149" t="str">
        <f t="shared" si="23"/>
        <v>▲</v>
      </c>
      <c r="Z41" s="203">
        <f>ROUND(ABS(AH41),1)</f>
        <v>5.3</v>
      </c>
      <c r="AB41" s="245">
        <f t="shared" si="31"/>
        <v>2.052785923753674</v>
      </c>
      <c r="AC41" s="36">
        <f t="shared" si="25"/>
        <v>14.081408140814078</v>
      </c>
      <c r="AD41" s="45">
        <f t="shared" si="26"/>
        <v>5.49338758901323</v>
      </c>
      <c r="AE41" s="32">
        <f t="shared" si="27"/>
        <v>-2.8639636363636396</v>
      </c>
      <c r="AF41" s="33">
        <f t="shared" si="28"/>
        <v>0.377741007194245</v>
      </c>
      <c r="AG41" s="38">
        <f t="shared" si="32"/>
        <v>2.052785923753674</v>
      </c>
      <c r="AH41" s="32">
        <f t="shared" si="29"/>
        <v>-5.250600000000021</v>
      </c>
      <c r="AI41" s="19">
        <f t="shared" si="30"/>
        <v>0.1616279683377315</v>
      </c>
      <c r="BE41"/>
      <c r="BF41"/>
      <c r="BG41"/>
      <c r="BH41"/>
    </row>
    <row r="42" spans="2:60" ht="24.75" customHeight="1">
      <c r="B42" s="11"/>
      <c r="C42" s="84" t="s">
        <v>23</v>
      </c>
      <c r="D42" s="84" t="s">
        <v>45</v>
      </c>
      <c r="E42" s="73"/>
      <c r="F42" s="85"/>
      <c r="G42" s="250">
        <v>1162.7</v>
      </c>
      <c r="H42" s="271">
        <v>96.2</v>
      </c>
      <c r="I42" s="237">
        <v>110.7</v>
      </c>
      <c r="J42" s="237">
        <v>105.6</v>
      </c>
      <c r="K42" s="208">
        <v>105.5</v>
      </c>
      <c r="L42" s="214" t="str">
        <f t="shared" si="17"/>
        <v>▲</v>
      </c>
      <c r="M42" s="237">
        <f t="shared" si="18"/>
        <v>0.1</v>
      </c>
      <c r="N42" s="215">
        <f t="shared" si="19"/>
      </c>
      <c r="O42" s="208">
        <f t="shared" si="12"/>
        <v>9.7</v>
      </c>
      <c r="P42" s="216" t="str">
        <f t="shared" si="20"/>
        <v>▲</v>
      </c>
      <c r="Q42" s="217">
        <f t="shared" si="21"/>
        <v>6.6</v>
      </c>
      <c r="R42" s="230"/>
      <c r="S42" s="273">
        <v>115.9</v>
      </c>
      <c r="T42" s="237">
        <v>116.2</v>
      </c>
      <c r="U42" s="237">
        <v>115.5</v>
      </c>
      <c r="V42" s="208">
        <v>117.3</v>
      </c>
      <c r="W42" s="215">
        <f t="shared" si="22"/>
      </c>
      <c r="X42" s="208">
        <f t="shared" si="15"/>
        <v>1.6</v>
      </c>
      <c r="Y42" s="215" t="str">
        <f t="shared" si="23"/>
        <v>▲</v>
      </c>
      <c r="Z42" s="223">
        <f t="shared" si="24"/>
        <v>6</v>
      </c>
      <c r="AA42" s="112"/>
      <c r="AB42" s="247"/>
      <c r="AC42" s="113">
        <f t="shared" si="25"/>
        <v>-0.09469696969696433</v>
      </c>
      <c r="AD42" s="114">
        <f t="shared" si="26"/>
        <v>9.667359667359664</v>
      </c>
      <c r="AE42" s="115">
        <f t="shared" si="27"/>
        <v>-6.553399999999998</v>
      </c>
      <c r="AF42" s="116">
        <f t="shared" si="28"/>
        <v>0.8643573141486808</v>
      </c>
      <c r="AG42" s="117">
        <f t="shared" si="32"/>
        <v>1.558441558441556</v>
      </c>
      <c r="AH42" s="115">
        <f t="shared" si="29"/>
        <v>-5.979599999999991</v>
      </c>
      <c r="AI42" s="107">
        <f t="shared" si="30"/>
        <v>0.18406860158311314</v>
      </c>
      <c r="BE42"/>
      <c r="BF42"/>
      <c r="BG42"/>
      <c r="BH42"/>
    </row>
    <row r="43" spans="2:60" ht="24.75" customHeight="1">
      <c r="B43" s="11"/>
      <c r="C43" s="84" t="s">
        <v>24</v>
      </c>
      <c r="D43" s="84" t="s">
        <v>24</v>
      </c>
      <c r="E43" s="82" t="s">
        <v>46</v>
      </c>
      <c r="F43" s="106"/>
      <c r="G43" s="251">
        <v>123.3</v>
      </c>
      <c r="H43" s="259">
        <v>85.2</v>
      </c>
      <c r="I43" s="229">
        <v>75.6</v>
      </c>
      <c r="J43" s="229">
        <v>91.2</v>
      </c>
      <c r="K43" s="182">
        <v>113.2</v>
      </c>
      <c r="L43" s="133">
        <f t="shared" si="17"/>
      </c>
      <c r="M43" s="229">
        <f t="shared" si="18"/>
        <v>24.1</v>
      </c>
      <c r="N43" s="151">
        <f t="shared" si="19"/>
      </c>
      <c r="O43" s="182">
        <f t="shared" si="12"/>
        <v>32.9</v>
      </c>
      <c r="P43" s="189" t="str">
        <f t="shared" si="20"/>
        <v>▲</v>
      </c>
      <c r="Q43" s="191">
        <f t="shared" si="21"/>
        <v>2.1</v>
      </c>
      <c r="R43" s="230"/>
      <c r="S43" s="266">
        <v>88.8</v>
      </c>
      <c r="T43" s="229">
        <v>94.7</v>
      </c>
      <c r="U43" s="229">
        <v>111.2</v>
      </c>
      <c r="V43" s="182">
        <v>112</v>
      </c>
      <c r="W43" s="149">
        <f t="shared" si="22"/>
      </c>
      <c r="X43" s="182">
        <f t="shared" si="15"/>
        <v>0.7</v>
      </c>
      <c r="Y43" s="149" t="str">
        <f t="shared" si="23"/>
        <v>▲</v>
      </c>
      <c r="Z43" s="203">
        <f t="shared" si="24"/>
        <v>0.3</v>
      </c>
      <c r="AB43" s="245">
        <f t="shared" si="31"/>
        <v>0.7194244604316521</v>
      </c>
      <c r="AC43" s="36">
        <f t="shared" si="25"/>
        <v>24.12280701754386</v>
      </c>
      <c r="AD43" s="45">
        <f t="shared" si="26"/>
        <v>32.863849765258216</v>
      </c>
      <c r="AE43" s="32">
        <f t="shared" si="27"/>
        <v>-2.0923636363636366</v>
      </c>
      <c r="AF43" s="33">
        <f t="shared" si="28"/>
        <v>0.2759712230215827</v>
      </c>
      <c r="AG43" s="38">
        <f t="shared" si="32"/>
        <v>0.7194244604316521</v>
      </c>
      <c r="AH43" s="32">
        <f t="shared" si="29"/>
        <v>-0.28182857142857043</v>
      </c>
      <c r="AI43" s="19">
        <f t="shared" si="30"/>
        <v>0.008675461741424771</v>
      </c>
      <c r="BE43"/>
      <c r="BF43"/>
      <c r="BG43"/>
      <c r="BH43"/>
    </row>
    <row r="44" spans="2:60" ht="24.75" customHeight="1">
      <c r="B44" s="11"/>
      <c r="C44" s="103" t="s">
        <v>25</v>
      </c>
      <c r="D44" s="103" t="s">
        <v>25</v>
      </c>
      <c r="E44" s="103" t="s">
        <v>47</v>
      </c>
      <c r="F44" s="104"/>
      <c r="G44" s="251">
        <v>1039.4</v>
      </c>
      <c r="H44" s="259">
        <v>97.5</v>
      </c>
      <c r="I44" s="229">
        <v>114.9</v>
      </c>
      <c r="J44" s="229">
        <v>107.3</v>
      </c>
      <c r="K44" s="182">
        <v>104.6</v>
      </c>
      <c r="L44" s="133" t="str">
        <f t="shared" si="17"/>
        <v>▲</v>
      </c>
      <c r="M44" s="229">
        <f t="shared" si="18"/>
        <v>2.5</v>
      </c>
      <c r="N44" s="151">
        <f t="shared" si="19"/>
      </c>
      <c r="O44" s="182">
        <f t="shared" si="12"/>
        <v>7.3</v>
      </c>
      <c r="P44" s="189" t="str">
        <f t="shared" si="20"/>
        <v>▲</v>
      </c>
      <c r="Q44" s="191">
        <f t="shared" si="21"/>
        <v>4.5</v>
      </c>
      <c r="R44" s="230"/>
      <c r="S44" s="266">
        <v>118.6</v>
      </c>
      <c r="T44" s="229">
        <v>118.7</v>
      </c>
      <c r="U44" s="229">
        <v>116.4</v>
      </c>
      <c r="V44" s="182">
        <v>117.6</v>
      </c>
      <c r="W44" s="149">
        <f t="shared" si="22"/>
      </c>
      <c r="X44" s="182">
        <f t="shared" si="15"/>
        <v>1</v>
      </c>
      <c r="Y44" s="149" t="str">
        <f t="shared" si="23"/>
        <v>▲</v>
      </c>
      <c r="Z44" s="203">
        <f t="shared" si="24"/>
        <v>3.6</v>
      </c>
      <c r="AB44" s="245">
        <f t="shared" si="31"/>
        <v>1.0309278350515367</v>
      </c>
      <c r="AC44" s="36">
        <f t="shared" si="25"/>
        <v>-2.5163094128611396</v>
      </c>
      <c r="AD44" s="45">
        <f t="shared" si="26"/>
        <v>7.282051282051276</v>
      </c>
      <c r="AE44" s="32">
        <f t="shared" si="27"/>
        <v>-4.472569696969694</v>
      </c>
      <c r="AF44" s="33">
        <f t="shared" si="28"/>
        <v>0.589907274180655</v>
      </c>
      <c r="AG44" s="38">
        <f t="shared" si="32"/>
        <v>1.0309278350515367</v>
      </c>
      <c r="AH44" s="32">
        <f t="shared" si="29"/>
        <v>-3.5636571428571093</v>
      </c>
      <c r="AI44" s="19">
        <f t="shared" si="30"/>
        <v>0.10969920844327073</v>
      </c>
      <c r="BE44"/>
      <c r="BF44"/>
      <c r="BG44"/>
      <c r="BH44"/>
    </row>
    <row r="45" spans="2:60" ht="24.75" customHeight="1" thickBot="1">
      <c r="B45" s="13"/>
      <c r="C45" s="101" t="s">
        <v>55</v>
      </c>
      <c r="D45" s="3"/>
      <c r="E45" s="22"/>
      <c r="F45" s="102"/>
      <c r="G45" s="252">
        <v>6245.2</v>
      </c>
      <c r="H45" s="272">
        <v>134.8</v>
      </c>
      <c r="I45" s="238">
        <v>113.3</v>
      </c>
      <c r="J45" s="238">
        <v>107</v>
      </c>
      <c r="K45" s="209">
        <v>106.4</v>
      </c>
      <c r="L45" s="218" t="str">
        <f t="shared" si="17"/>
        <v>▲</v>
      </c>
      <c r="M45" s="238">
        <f t="shared" si="18"/>
        <v>0.6</v>
      </c>
      <c r="N45" s="219" t="str">
        <f t="shared" si="19"/>
        <v>▲</v>
      </c>
      <c r="O45" s="209">
        <f t="shared" si="12"/>
        <v>21.1</v>
      </c>
      <c r="P45" s="220">
        <f t="shared" si="20"/>
      </c>
      <c r="Q45" s="221">
        <f t="shared" si="21"/>
        <v>107.5</v>
      </c>
      <c r="R45" s="230"/>
      <c r="S45" s="274">
        <v>118</v>
      </c>
      <c r="T45" s="238">
        <v>111.4</v>
      </c>
      <c r="U45" s="238">
        <v>113.5</v>
      </c>
      <c r="V45" s="209">
        <v>106.3</v>
      </c>
      <c r="W45" s="219" t="str">
        <f t="shared" si="22"/>
        <v>▲</v>
      </c>
      <c r="X45" s="209">
        <f t="shared" si="15"/>
        <v>6.3</v>
      </c>
      <c r="Y45" s="219">
        <f t="shared" si="23"/>
      </c>
      <c r="Z45" s="224">
        <f t="shared" si="24"/>
        <v>128.5</v>
      </c>
      <c r="AA45" s="78"/>
      <c r="AB45" s="248">
        <f t="shared" si="31"/>
        <v>-6.343612334801764</v>
      </c>
      <c r="AC45" s="119">
        <f t="shared" si="25"/>
        <v>-0.5607476635513965</v>
      </c>
      <c r="AD45" s="120">
        <f t="shared" si="26"/>
        <v>-21.06824925816024</v>
      </c>
      <c r="AE45" s="121">
        <f t="shared" si="27"/>
        <v>107.4931393939394</v>
      </c>
      <c r="AF45" s="122">
        <f t="shared" si="28"/>
        <v>-14.17775219824141</v>
      </c>
      <c r="AG45" s="123">
        <f t="shared" si="32"/>
        <v>-6.343612334801764</v>
      </c>
      <c r="AH45" s="121">
        <f t="shared" si="29"/>
        <v>128.47268571428575</v>
      </c>
      <c r="AI45" s="118">
        <f t="shared" si="30"/>
        <v>-3.9547440633245396</v>
      </c>
      <c r="BE45"/>
      <c r="BF45"/>
      <c r="BG45"/>
      <c r="BH45"/>
    </row>
    <row r="46" spans="3:26" ht="19.5" customHeight="1">
      <c r="C46" s="17"/>
      <c r="D46" s="17"/>
      <c r="E46" s="17"/>
      <c r="F46" s="17"/>
      <c r="G46" s="130"/>
      <c r="H46" s="226"/>
      <c r="I46" s="17"/>
      <c r="J46" s="130"/>
      <c r="K46" s="130"/>
      <c r="L46" s="130"/>
      <c r="M46" s="130"/>
      <c r="N46" s="130"/>
      <c r="O46" s="130"/>
      <c r="P46" s="130"/>
      <c r="Q46" s="130"/>
      <c r="R46" s="164"/>
      <c r="S46" s="130"/>
      <c r="T46" s="130"/>
      <c r="U46" s="130"/>
      <c r="V46" s="130"/>
      <c r="W46" s="17"/>
      <c r="X46" s="17"/>
      <c r="Y46" s="17"/>
      <c r="Z46" s="17"/>
    </row>
    <row r="47" ht="18.75">
      <c r="R47" s="134"/>
    </row>
    <row r="48" ht="18.75">
      <c r="R48" s="134"/>
    </row>
  </sheetData>
  <sheetProtection/>
  <mergeCells count="1">
    <mergeCell ref="B29:B32"/>
  </mergeCells>
  <printOptions horizontalCentered="1" verticalCentered="1"/>
  <pageMargins left="0.5905511811023623" right="0.3937007874015748" top="0.5118110236220472" bottom="0.4330708661417323" header="0.5118110236220472" footer="0.2755905511811024"/>
  <pageSetup firstPageNumber="6" useFirstPageNumber="1" fitToWidth="0" fitToHeight="1" horizontalDpi="600" verticalDpi="600" orientation="landscape" paperSize="9" scale="53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304687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941191</dc:creator>
  <cp:keywords/>
  <dc:description/>
  <cp:lastModifiedBy>Windows ユーザー</cp:lastModifiedBy>
  <cp:lastPrinted>2019-08-22T04:35:09Z</cp:lastPrinted>
  <dcterms:created xsi:type="dcterms:W3CDTF">2004-07-16T01:09:51Z</dcterms:created>
  <dcterms:modified xsi:type="dcterms:W3CDTF">2019-08-25T23:33:28Z</dcterms:modified>
  <cp:category/>
  <cp:version/>
  <cp:contentType/>
  <cp:contentStatus/>
</cp:coreProperties>
</file>