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390" windowWidth="10245" windowHeight="7440" activeTab="0"/>
  </bookViews>
  <sheets>
    <sheet name="0001" sheetId="1" r:id="rId1"/>
    <sheet name="0002" sheetId="2" r:id="rId2"/>
  </sheets>
  <externalReferences>
    <externalReference r:id="rId5"/>
  </externalReferences>
  <definedNames>
    <definedName name="_xlnm.Print_Area" localSheetId="0">'0001'!$A$1:$Z$40</definedName>
    <definedName name="_xlnm.Print_Area" localSheetId="1">'0002'!$A$1:$Z$35</definedName>
    <definedName name="_xlnm.Print_Titles" localSheetId="0">'0001'!$A:$A</definedName>
    <definedName name="_xlnm.Print_Titles" localSheetId="1">'0002'!$A:$A</definedName>
  </definedNames>
  <calcPr fullCalcOnLoad="1"/>
</workbook>
</file>

<file path=xl/sharedStrings.xml><?xml version="1.0" encoding="utf-8"?>
<sst xmlns="http://schemas.openxmlformats.org/spreadsheetml/2006/main" count="332" uniqueCount="177">
  <si>
    <t>労　　　　　　　　　　　　　　　　　　　　　働</t>
  </si>
  <si>
    <t>事　　故</t>
  </si>
  <si>
    <t>月（年）間</t>
  </si>
  <si>
    <t>新設住宅</t>
  </si>
  <si>
    <t>人口増減</t>
  </si>
  <si>
    <t>常用労働者</t>
  </si>
  <si>
    <t>所定外労働時間</t>
  </si>
  <si>
    <t>月間有効</t>
  </si>
  <si>
    <t>原指数</t>
  </si>
  <si>
    <t>預金残高</t>
  </si>
  <si>
    <t>着工戸数</t>
  </si>
  <si>
    <t>着工棟数</t>
  </si>
  <si>
    <t>実収入（円）</t>
  </si>
  <si>
    <t>消費支出（円）</t>
  </si>
  <si>
    <t>（製造業）</t>
  </si>
  <si>
    <t>求職者数</t>
  </si>
  <si>
    <t>―　</t>
  </si>
  <si>
    <t>資        料</t>
  </si>
  <si>
    <t>給者実人員</t>
  </si>
  <si>
    <t>きまって支給す             る給与（製造業）</t>
  </si>
  <si>
    <t>国土交通省</t>
  </si>
  <si>
    <t>大型小売店販売額</t>
  </si>
  <si>
    <t>経済産業省</t>
  </si>
  <si>
    <t>（十億円）</t>
  </si>
  <si>
    <t xml:space="preserve">…  </t>
  </si>
  <si>
    <t>-</t>
  </si>
  <si>
    <t>住居</t>
  </si>
  <si>
    <t>交通・通信</t>
  </si>
  <si>
    <t>貸出金残高</t>
  </si>
  <si>
    <t>勤労者世帯（全国）</t>
  </si>
  <si>
    <t>（パートタイムを含む）（千人）</t>
  </si>
  <si>
    <t>（千人）</t>
  </si>
  <si>
    <t>（百万円）</t>
  </si>
  <si>
    <t>（100万kWh）</t>
  </si>
  <si>
    <t>交通事故　　　　発生件数　　　　（道路）</t>
  </si>
  <si>
    <t>推計人口</t>
  </si>
  <si>
    <t>建築</t>
  </si>
  <si>
    <r>
      <t>建築</t>
    </r>
    <r>
      <rPr>
        <sz val="11"/>
        <rFont val="ＭＳ Ｐゴシック"/>
        <family val="3"/>
      </rPr>
      <t>物</t>
    </r>
  </si>
  <si>
    <t>主要統計指標</t>
  </si>
  <si>
    <t>(２)全国</t>
  </si>
  <si>
    <t>電力</t>
  </si>
  <si>
    <t>商業</t>
  </si>
  <si>
    <t>世帯数</t>
  </si>
  <si>
    <r>
      <t xml:space="preserve">各年10月１日
</t>
    </r>
    <r>
      <rPr>
        <sz val="11"/>
        <rFont val="ＭＳ Ｐゴシック"/>
        <family val="3"/>
      </rPr>
      <t>各月初（人）</t>
    </r>
  </si>
  <si>
    <r>
      <t xml:space="preserve"> </t>
    </r>
    <r>
      <rPr>
        <sz val="11"/>
        <rFont val="ＭＳ Ｐゴシック"/>
        <family val="3"/>
      </rPr>
      <t>金融</t>
    </r>
  </si>
  <si>
    <t>物価</t>
  </si>
  <si>
    <t>総 合</t>
  </si>
  <si>
    <t>食 料</t>
  </si>
  <si>
    <t>家計</t>
  </si>
  <si>
    <t>年次等</t>
  </si>
  <si>
    <t>日本銀行</t>
  </si>
  <si>
    <t>総務省</t>
  </si>
  <si>
    <t>総務省</t>
  </si>
  <si>
    <t>季節調整済指数</t>
  </si>
  <si>
    <t>（注１）</t>
  </si>
  <si>
    <t>(注2)</t>
  </si>
  <si>
    <t>(注3)</t>
  </si>
  <si>
    <t>鉱工業</t>
  </si>
  <si>
    <t>-</t>
  </si>
  <si>
    <t>雇用保険受</t>
  </si>
  <si>
    <t>資源エネルギー庁</t>
  </si>
  <si>
    <t>電力需要量合計</t>
  </si>
  <si>
    <t>手形交換高</t>
  </si>
  <si>
    <t>対前月指数</t>
  </si>
  <si>
    <t>対前年同月指数</t>
  </si>
  <si>
    <t>警察庁</t>
  </si>
  <si>
    <t>（平成27年＝100）</t>
  </si>
  <si>
    <r>
      <t>（注3）  月間人口増減数は</t>
    </r>
    <r>
      <rPr>
        <sz val="11"/>
        <rFont val="ＭＳ Ｐゴシック"/>
        <family val="3"/>
      </rPr>
      <t xml:space="preserve">当該月1か月中の数値、年間人口増減数は前年中の数値である。 </t>
    </r>
  </si>
  <si>
    <r>
      <t>消費者物価指数（平成</t>
    </r>
    <r>
      <rPr>
        <sz val="11"/>
        <rFont val="ＭＳ Ｐゴシック"/>
        <family val="3"/>
      </rPr>
      <t>27年＝100）</t>
    </r>
  </si>
  <si>
    <t>（注１）　世帯数の調査期日は毎年1月1日であるが、調査期日の属する「年度」に計上している。　　　　　　</t>
  </si>
  <si>
    <r>
      <t>求 人</t>
    </r>
    <r>
      <rPr>
        <sz val="11"/>
        <rFont val="ＭＳ Ｐゴシック"/>
        <family val="3"/>
      </rPr>
      <t xml:space="preserve"> 数</t>
    </r>
  </si>
  <si>
    <t>令和元</t>
  </si>
  <si>
    <r>
      <rPr>
        <sz val="11"/>
        <rFont val="ＭＳ Ｐゴシック"/>
        <family val="3"/>
      </rPr>
      <t>（注4）　電力調査統計の内容変更により、平成28年4月分から公表が開始された。</t>
    </r>
  </si>
  <si>
    <r>
      <rPr>
        <sz val="11"/>
        <rFont val="ＭＳ Ｐゴシック"/>
        <family val="3"/>
      </rPr>
      <t>（注5）　国内銀行勘定は「民間金融機関の資産・負債（FA）」による集計値で、各年は年度末残高。</t>
    </r>
  </si>
  <si>
    <r>
      <rPr>
        <sz val="11"/>
        <rFont val="ＭＳ Ｐゴシック"/>
        <family val="3"/>
      </rPr>
      <t>（注6）　常用雇用指数・名目賃金指数・労働時間指数は30人以上規模事業所の数値である。</t>
    </r>
  </si>
  <si>
    <r>
      <rPr>
        <sz val="11"/>
        <rFont val="ＭＳ Ｐゴシック"/>
        <family val="3"/>
      </rPr>
      <t>（注7）　一般職業紹介は新規学卒者を除きパートタイムを含む。また、各年は年度平均。</t>
    </r>
  </si>
  <si>
    <t>生産指数（平成27年＝100）　</t>
  </si>
  <si>
    <t>（注4）</t>
  </si>
  <si>
    <r>
      <t>国</t>
    </r>
    <r>
      <rPr>
        <sz val="11"/>
        <rFont val="ＭＳ Ｐゴシック"/>
        <family val="3"/>
      </rPr>
      <t>内銀行勘定(注5)</t>
    </r>
  </si>
  <si>
    <t>常用雇用指数(注6)</t>
  </si>
  <si>
    <t>名目賃金指数(注6)</t>
  </si>
  <si>
    <t>労働時間指数(注6)</t>
  </si>
  <si>
    <r>
      <t>一</t>
    </r>
    <r>
      <rPr>
        <sz val="11"/>
        <rFont val="ＭＳ Ｐゴシック"/>
        <family val="3"/>
      </rPr>
      <t>般職業紹介(注7)</t>
    </r>
  </si>
  <si>
    <r>
      <t>（一般）</t>
    </r>
    <r>
      <rPr>
        <sz val="11"/>
        <rFont val="ＭＳ Ｐゴシック"/>
        <family val="3"/>
      </rPr>
      <t>(注8)</t>
    </r>
  </si>
  <si>
    <r>
      <rPr>
        <sz val="11"/>
        <rFont val="ＭＳ Ｐゴシック"/>
        <family val="3"/>
      </rPr>
      <t>（注８）　雇用保険受給者実人員（一般）の各年は、年度平均。</t>
    </r>
  </si>
  <si>
    <t>令和3.1</t>
  </si>
  <si>
    <t>p 125,480,000</t>
  </si>
  <si>
    <t>平成28</t>
  </si>
  <si>
    <r>
      <t>（注2) 　</t>
    </r>
    <r>
      <rPr>
        <sz val="11"/>
        <rFont val="ＭＳ Ｐゴシック"/>
        <family val="3"/>
      </rPr>
      <t>平成27年国勢調査の確定値に前月（年）中の人口移動数を加減している。</t>
    </r>
  </si>
  <si>
    <t>p 125,410,000</t>
  </si>
  <si>
    <t>p 125,360,000</t>
  </si>
  <si>
    <t>p　100.4</t>
  </si>
  <si>
    <t>厚生労働省</t>
  </si>
  <si>
    <t>令和2.6</t>
  </si>
  <si>
    <t>r 125,552,138</t>
  </si>
  <si>
    <t>p 125,470,000</t>
  </si>
  <si>
    <t xml:space="preserve">r 86.6 </t>
  </si>
  <si>
    <t xml:space="preserve">r 93.5 </t>
  </si>
  <si>
    <t xml:space="preserve">p 101.4 </t>
  </si>
  <si>
    <t xml:space="preserve">p 99.3 </t>
  </si>
  <si>
    <t>r 1,541,012</t>
  </si>
  <si>
    <t>p 1,642,215</t>
  </si>
  <si>
    <t>r　100.7</t>
  </si>
  <si>
    <t>r　100.8</t>
  </si>
  <si>
    <t>r　80.7</t>
  </si>
  <si>
    <t>p　24,369</t>
  </si>
  <si>
    <t>p　102.1</t>
  </si>
  <si>
    <t>p　85.8</t>
  </si>
  <si>
    <t>主要統計指標</t>
  </si>
  <si>
    <t>(１)島根県</t>
  </si>
  <si>
    <t>　</t>
  </si>
  <si>
    <t xml:space="preserve">鉱工業  </t>
  </si>
  <si>
    <t>金融</t>
  </si>
  <si>
    <t>労働</t>
  </si>
  <si>
    <t>事故</t>
  </si>
  <si>
    <t>各年10月１日
各月初 （人）</t>
  </si>
  <si>
    <t>生産指数（平成27年＝100）</t>
  </si>
  <si>
    <t>国内銀行勘定(注5)</t>
  </si>
  <si>
    <t>消費者物価指数（平成27年＝100)</t>
  </si>
  <si>
    <t>勤労者世帯（松江市）</t>
  </si>
  <si>
    <t>一般職業紹介(注7)</t>
  </si>
  <si>
    <t>交通事故　　　発生件数　　　（道路）</t>
  </si>
  <si>
    <t>建築物</t>
  </si>
  <si>
    <t>大型小売店販売額</t>
  </si>
  <si>
    <t>（パートタイムを含む）（人）</t>
  </si>
  <si>
    <t>人口増減</t>
  </si>
  <si>
    <t>原指数</t>
  </si>
  <si>
    <t>（1000kWh）</t>
  </si>
  <si>
    <t>（百万円）</t>
  </si>
  <si>
    <t>（松江手形交換所）</t>
  </si>
  <si>
    <t>（松江市）（総合）</t>
  </si>
  <si>
    <t>（松江市）（食料）</t>
  </si>
  <si>
    <t>（松江市）（住居）</t>
  </si>
  <si>
    <t>（松江市）（交通・通信）</t>
  </si>
  <si>
    <t>きまって支給す        る給与（製造業）</t>
  </si>
  <si>
    <t>月間有効         求職者数</t>
  </si>
  <si>
    <t>月間有効求人数</t>
  </si>
  <si>
    <t>（一般）(注8)</t>
  </si>
  <si>
    <t>(注1)</t>
  </si>
  <si>
    <t>(注4)</t>
  </si>
  <si>
    <t>（人）</t>
  </si>
  <si>
    <t>…</t>
  </si>
  <si>
    <t xml:space="preserve">… </t>
  </si>
  <si>
    <t>△666</t>
  </si>
  <si>
    <t>r 106.9</t>
  </si>
  <si>
    <t>r 106.0</t>
  </si>
  <si>
    <t>p 94.8</t>
  </si>
  <si>
    <t>p 103.8.</t>
  </si>
  <si>
    <t>r 4,586</t>
  </si>
  <si>
    <t>…</t>
  </si>
  <si>
    <t>p 4,609</t>
  </si>
  <si>
    <t>p 2,714</t>
  </si>
  <si>
    <t>―</t>
  </si>
  <si>
    <t>―</t>
  </si>
  <si>
    <t>市町村課</t>
  </si>
  <si>
    <t>統計調査課</t>
  </si>
  <si>
    <t>国土交通省</t>
  </si>
  <si>
    <t>日本銀行松江支店</t>
  </si>
  <si>
    <t>島根県銀行協会</t>
  </si>
  <si>
    <t>統計調査課</t>
  </si>
  <si>
    <t>島根労働局</t>
  </si>
  <si>
    <t>警察本部</t>
  </si>
  <si>
    <t>（注1）　世帯数の調査期日は毎年1月1日であるが、調査期日の属する「年度」に計上している。　　　　　　</t>
  </si>
  <si>
    <r>
      <t>（注5）　</t>
    </r>
    <r>
      <rPr>
        <sz val="11"/>
        <rFont val="ＭＳ Ｐゴシック"/>
        <family val="3"/>
      </rPr>
      <t>島根県内に本店を有する国内銀行の合計。（令和3年1月分から定義変更）</t>
    </r>
  </si>
  <si>
    <t>（注6）　常用雇用指数・名目賃金指数・労働時間指数は30人以上規模事業所の数値である。</t>
  </si>
  <si>
    <r>
      <t>（注2) 　</t>
    </r>
    <r>
      <rPr>
        <sz val="11"/>
        <rFont val="ＭＳ Ｐゴシック"/>
        <family val="3"/>
      </rPr>
      <t>令和２年９月１日現在以前の推計人口は、平成27年国勢調査人口を基準としている。</t>
    </r>
  </si>
  <si>
    <t>　　　　　令和2年12月分以前については、「国内銀行と信用金庫の合計額」のみが資料提供され、内訳は非公表。</t>
  </si>
  <si>
    <t>（注7）　一般職業紹介は新規学卒者を除きパートタイムを含む。また、各年は年度平均。</t>
  </si>
  <si>
    <r>
      <t xml:space="preserve"> 　　 　  令和２年10月１日現在の人口は、令和２年国勢調査の</t>
    </r>
    <r>
      <rPr>
        <sz val="11"/>
        <rFont val="ＭＳ Ｐゴシック"/>
        <family val="3"/>
      </rPr>
      <t>国速報値としている。なお、９月１日現在の推計人口に、</t>
    </r>
  </si>
  <si>
    <t>（注8）　雇用保険受給者実人員（一般）の各年は、年度平均。</t>
  </si>
  <si>
    <t>　　　　　９月中の人口移動数を加減した数値とは一致しない。</t>
  </si>
  <si>
    <r>
      <t>　　　　　令和２年11月１日現在以降の推計人口は、令和２年国勢調査の</t>
    </r>
    <r>
      <rPr>
        <sz val="11"/>
        <rFont val="ＭＳ Ｐゴシック"/>
        <family val="3"/>
      </rPr>
      <t>国速報値に、前月中の人口移動数を加減して</t>
    </r>
  </si>
  <si>
    <t>　　　　　算出している。</t>
  </si>
  <si>
    <r>
      <t>（注3）  月間人口増減数は前月中の数値、年間人口増減数は前年中の数値である。</t>
    </r>
    <r>
      <rPr>
        <sz val="11"/>
        <rFont val="ＭＳ Ｐゴシック"/>
        <family val="3"/>
      </rPr>
      <t xml:space="preserve">なお、各年としての令和２年の </t>
    </r>
  </si>
  <si>
    <t>　　　　　推計人口は、令和２年国勢調査県速報値のため、令和元年との差と年間人口増減数は一致しない。</t>
  </si>
  <si>
    <t>（注4）　電力調査統計の内容変更により、平成28年4月分から公表が開始された。</t>
  </si>
  <si>
    <t xml:space="preserve">     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</si>
</sst>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.0"/>
    <numFmt numFmtId="179" formatCode="#,##0.0_ "/>
    <numFmt numFmtId="180" formatCode="#,##0_ "/>
    <numFmt numFmtId="181" formatCode="0_);[Red]\(0\)"/>
    <numFmt numFmtId="182" formatCode="#,##0_);[Red]\(#,##0\)"/>
    <numFmt numFmtId="183" formatCode="#,##0;&quot;△ &quot;#,##0"/>
    <numFmt numFmtId="184" formatCode="#,##0.0;&quot;△ &quot;#,##0.0"/>
    <numFmt numFmtId="185" formatCode="0;&quot;△ &quot;0"/>
    <numFmt numFmtId="186" formatCode="0.0_);[Red]\(0.0\)"/>
    <numFmt numFmtId="187" formatCode="#,##0.0_);[Red]\(#,##0.0\)"/>
    <numFmt numFmtId="188" formatCode="0.0_ "/>
    <numFmt numFmtId="189" formatCode="#,##0;[Red]#,##0"/>
    <numFmt numFmtId="190" formatCode="0.00_);[Red]\(0.00\)"/>
    <numFmt numFmtId="191" formatCode="0.000_);[Red]\(0.000\)"/>
    <numFmt numFmtId="192" formatCode="#,##0.00_);[Red]\(#,##0.00\)"/>
    <numFmt numFmtId="193" formatCode="#,##0.0_);\(#,##0.0\)"/>
    <numFmt numFmtId="194" formatCode="#,##0.0;[Red]#,##0.0"/>
    <numFmt numFmtId="195" formatCode="#,##0_);\(#,#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@\ "/>
    <numFmt numFmtId="201" formatCode="###,###,##0;&quot;-&quot;##,###,##0"/>
    <numFmt numFmtId="202" formatCode="0.0;[Red]\-0.0"/>
  </numFmts>
  <fonts count="54">
    <font>
      <sz val="11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HGS創英角ｺﾞｼｯｸUB"/>
      <family val="3"/>
    </font>
    <font>
      <sz val="8"/>
      <name val="ＭＳ Ｐゴシック"/>
      <family val="3"/>
    </font>
    <font>
      <sz val="12"/>
      <name val="ＤＦＧPOP1体W9"/>
      <family val="3"/>
    </font>
    <font>
      <sz val="20"/>
      <name val="HG正楷書体-PRO"/>
      <family val="4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ＤＦPOP体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6" fillId="0" borderId="0">
      <alignment vertical="center"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51"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186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186" fontId="6" fillId="0" borderId="10" xfId="0" applyNumberFormat="1" applyFont="1" applyFill="1" applyBorder="1" applyAlignment="1">
      <alignment horizontal="center"/>
    </xf>
    <xf numFmtId="187" fontId="6" fillId="0" borderId="11" xfId="0" applyNumberFormat="1" applyFont="1" applyFill="1" applyBorder="1" applyAlignment="1">
      <alignment horizontal="center"/>
    </xf>
    <xf numFmtId="186" fontId="6" fillId="0" borderId="12" xfId="0" applyNumberFormat="1" applyFont="1" applyFill="1" applyBorder="1" applyAlignment="1">
      <alignment horizontal="center"/>
    </xf>
    <xf numFmtId="193" fontId="6" fillId="0" borderId="12" xfId="0" applyNumberFormat="1" applyFont="1" applyFill="1" applyBorder="1" applyAlignment="1">
      <alignment horizontal="right"/>
    </xf>
    <xf numFmtId="187" fontId="6" fillId="0" borderId="13" xfId="0" applyNumberFormat="1" applyFont="1" applyFill="1" applyBorder="1" applyAlignment="1">
      <alignment horizontal="center"/>
    </xf>
    <xf numFmtId="187" fontId="6" fillId="0" borderId="13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center"/>
    </xf>
    <xf numFmtId="182" fontId="6" fillId="0" borderId="14" xfId="0" applyNumberFormat="1" applyFont="1" applyFill="1" applyBorder="1" applyAlignment="1">
      <alignment horizontal="center"/>
    </xf>
    <xf numFmtId="186" fontId="6" fillId="0" borderId="0" xfId="0" applyNumberFormat="1" applyFont="1" applyFill="1" applyBorder="1" applyAlignment="1">
      <alignment horizontal="right"/>
    </xf>
    <xf numFmtId="0" fontId="0" fillId="33" borderId="15" xfId="0" applyNumberFormat="1" applyFont="1" applyFill="1" applyBorder="1" applyAlignment="1">
      <alignment horizontal="center" vertical="center"/>
    </xf>
    <xf numFmtId="183" fontId="6" fillId="0" borderId="15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centerContinuous" vertical="top"/>
    </xf>
    <xf numFmtId="0" fontId="0" fillId="33" borderId="0" xfId="0" applyFont="1" applyFill="1" applyAlignment="1">
      <alignment horizontal="centerContinuous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180" fontId="6" fillId="0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182" fontId="53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Alignment="1">
      <alignment horizontal="right"/>
    </xf>
    <xf numFmtId="0" fontId="0" fillId="33" borderId="10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186" fontId="6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187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Alignment="1">
      <alignment/>
    </xf>
    <xf numFmtId="183" fontId="6" fillId="0" borderId="0" xfId="0" applyNumberFormat="1" applyFont="1" applyFill="1" applyAlignment="1">
      <alignment/>
    </xf>
    <xf numFmtId="186" fontId="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0" fontId="0" fillId="34" borderId="16" xfId="0" applyFont="1" applyFill="1" applyBorder="1" applyAlignment="1">
      <alignment horizontal="centerContinuous" vertical="center"/>
    </xf>
    <xf numFmtId="0" fontId="8" fillId="33" borderId="15" xfId="0" applyNumberFormat="1" applyFont="1" applyFill="1" applyBorder="1" applyAlignment="1">
      <alignment horizontal="center" vertical="top"/>
    </xf>
    <xf numFmtId="0" fontId="7" fillId="33" borderId="10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 vertical="top"/>
    </xf>
    <xf numFmtId="0" fontId="0" fillId="34" borderId="16" xfId="0" applyNumberFormat="1" applyFont="1" applyFill="1" applyBorder="1" applyAlignment="1">
      <alignment horizontal="center" vertical="center"/>
    </xf>
    <xf numFmtId="0" fontId="13" fillId="33" borderId="15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4" fillId="0" borderId="0" xfId="0" applyNumberFormat="1" applyFont="1" applyAlignment="1">
      <alignment/>
    </xf>
    <xf numFmtId="0" fontId="0" fillId="33" borderId="19" xfId="0" applyNumberFormat="1" applyFont="1" applyFill="1" applyBorder="1" applyAlignment="1">
      <alignment horizontal="left" vertical="center"/>
    </xf>
    <xf numFmtId="0" fontId="0" fillId="33" borderId="16" xfId="0" applyNumberFormat="1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centerContinuous" vertical="center"/>
    </xf>
    <xf numFmtId="0" fontId="0" fillId="34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left" vertical="center"/>
    </xf>
    <xf numFmtId="49" fontId="0" fillId="33" borderId="15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vertical="top"/>
    </xf>
    <xf numFmtId="0" fontId="0" fillId="33" borderId="15" xfId="0" applyNumberFormat="1" applyFont="1" applyFill="1" applyBorder="1" applyAlignment="1">
      <alignment horizontal="center" vertical="top"/>
    </xf>
    <xf numFmtId="0" fontId="0" fillId="33" borderId="15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8" fillId="34" borderId="15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/>
    </xf>
    <xf numFmtId="3" fontId="6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84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left" vertical="center"/>
    </xf>
    <xf numFmtId="202" fontId="16" fillId="0" borderId="0" xfId="61" applyNumberFormat="1" applyFont="1" applyFill="1" applyAlignment="1">
      <alignment horizontal="right" vertical="center"/>
      <protection/>
    </xf>
    <xf numFmtId="3" fontId="0" fillId="0" borderId="0" xfId="0" applyNumberFormat="1" applyFont="1" applyFill="1" applyAlignment="1">
      <alignment/>
    </xf>
    <xf numFmtId="186" fontId="0" fillId="0" borderId="0" xfId="0" applyNumberFormat="1" applyFont="1" applyFill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187" fontId="6" fillId="0" borderId="2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right"/>
    </xf>
    <xf numFmtId="0" fontId="6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33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Border="1" applyAlignment="1" applyProtection="1">
      <alignment horizontal="center" vertical="center"/>
      <protection locked="0"/>
    </xf>
    <xf numFmtId="0" fontId="0" fillId="33" borderId="30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NumberFormat="1" applyFont="1" applyBorder="1" applyAlignment="1" applyProtection="1">
      <alignment horizontal="center" vertical="center" wrapText="1"/>
      <protection locked="0"/>
    </xf>
    <xf numFmtId="0" fontId="0" fillId="33" borderId="31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33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33" xfId="0" applyNumberFormat="1" applyFont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7" fillId="33" borderId="30" xfId="0" applyNumberFormat="1" applyFont="1" applyFill="1" applyBorder="1" applyAlignment="1">
      <alignment horizontal="center" vertical="center" wrapText="1"/>
    </xf>
    <xf numFmtId="0" fontId="7" fillId="33" borderId="31" xfId="0" applyNumberFormat="1" applyFont="1" applyFill="1" applyBorder="1" applyAlignment="1">
      <alignment horizontal="center" vertical="center" wrapText="1"/>
    </xf>
    <xf numFmtId="0" fontId="0" fillId="33" borderId="32" xfId="0" applyNumberFormat="1" applyFont="1" applyFill="1" applyBorder="1" applyAlignment="1">
      <alignment horizontal="center" vertical="center" wrapText="1"/>
    </xf>
    <xf numFmtId="0" fontId="0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/>
    </xf>
    <xf numFmtId="0" fontId="0" fillId="0" borderId="21" xfId="0" applyNumberFormat="1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center" vertical="center" shrinkToFit="1"/>
    </xf>
    <xf numFmtId="0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33" xfId="0" applyNumberFormat="1" applyFont="1" applyBorder="1" applyAlignment="1" applyProtection="1">
      <alignment horizontal="center" vertical="center" shrinkToFit="1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4" fillId="0" borderId="0" xfId="0" applyFont="1" applyFill="1" applyAlignment="1">
      <alignment/>
    </xf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4" borderId="19" xfId="0" applyNumberFormat="1" applyFont="1" applyFill="1" applyBorder="1" applyAlignment="1">
      <alignment horizontal="left" vertical="center"/>
    </xf>
    <xf numFmtId="0" fontId="0" fillId="34" borderId="16" xfId="0" applyNumberFormat="1" applyFont="1" applyFill="1" applyBorder="1" applyAlignment="1">
      <alignment horizontal="left" vertical="center"/>
    </xf>
    <xf numFmtId="0" fontId="0" fillId="34" borderId="34" xfId="0" applyNumberFormat="1" applyFont="1" applyFill="1" applyBorder="1" applyAlignment="1">
      <alignment horizontal="center" vertical="center"/>
    </xf>
    <xf numFmtId="0" fontId="4" fillId="34" borderId="36" xfId="0" applyNumberFormat="1" applyFont="1" applyFill="1" applyBorder="1" applyAlignment="1" applyProtection="1">
      <alignment horizontal="center" vertical="center"/>
      <protection locked="0"/>
    </xf>
    <xf numFmtId="0" fontId="4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 shrinkToFit="1"/>
    </xf>
    <xf numFmtId="0" fontId="4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NumberFormat="1" applyFont="1" applyFill="1" applyBorder="1" applyAlignment="1">
      <alignment vertical="center"/>
    </xf>
    <xf numFmtId="0" fontId="0" fillId="34" borderId="30" xfId="0" applyNumberFormat="1" applyFont="1" applyFill="1" applyBorder="1" applyAlignment="1">
      <alignment horizontal="center" vertical="center" shrinkToFit="1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/>
    </xf>
    <xf numFmtId="0" fontId="4" fillId="34" borderId="12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Continuous"/>
    </xf>
    <xf numFmtId="0" fontId="0" fillId="34" borderId="12" xfId="0" applyNumberFormat="1" applyFont="1" applyFill="1" applyBorder="1" applyAlignment="1">
      <alignment horizontal="centerContinuous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32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5" xfId="0" applyNumberFormat="1" applyFont="1" applyFill="1" applyBorder="1" applyAlignment="1">
      <alignment horizontal="center" vertical="center"/>
    </xf>
    <xf numFmtId="0" fontId="7" fillId="34" borderId="32" xfId="0" applyNumberFormat="1" applyFont="1" applyFill="1" applyBorder="1" applyAlignment="1">
      <alignment horizontal="center" vertical="center" shrinkToFit="1"/>
    </xf>
    <xf numFmtId="0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34" borderId="33" xfId="0" applyNumberFormat="1" applyFont="1" applyFill="1" applyBorder="1" applyAlignment="1" applyProtection="1">
      <alignment horizontal="center" vertical="center"/>
      <protection locked="0"/>
    </xf>
    <xf numFmtId="0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7" fillId="34" borderId="15" xfId="0" applyNumberFormat="1" applyFont="1" applyFill="1" applyBorder="1" applyAlignment="1">
      <alignment horizontal="center" vertical="top"/>
    </xf>
    <xf numFmtId="0" fontId="0" fillId="34" borderId="15" xfId="0" applyNumberFormat="1" applyFont="1" applyFill="1" applyBorder="1" applyAlignment="1">
      <alignment horizontal="centerContinuous" vertical="top"/>
    </xf>
    <xf numFmtId="0" fontId="0" fillId="34" borderId="0" xfId="0" applyNumberFormat="1" applyFont="1" applyFill="1" applyAlignment="1">
      <alignment horizontal="centerContinuous"/>
    </xf>
    <xf numFmtId="0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NumberFormat="1" applyFont="1" applyFill="1" applyAlignment="1">
      <alignment horizontal="left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8" fillId="34" borderId="3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13" fillId="34" borderId="15" xfId="0" applyNumberFormat="1" applyFont="1" applyFill="1" applyBorder="1" applyAlignment="1">
      <alignment horizontal="center" vertical="center" shrinkToFit="1"/>
    </xf>
    <xf numFmtId="0" fontId="8" fillId="34" borderId="30" xfId="0" applyNumberFormat="1" applyFont="1" applyFill="1" applyBorder="1" applyAlignment="1">
      <alignment horizontal="center" vertical="center"/>
    </xf>
    <xf numFmtId="0" fontId="8" fillId="34" borderId="30" xfId="0" applyNumberFormat="1" applyFont="1" applyFill="1" applyBorder="1" applyAlignment="1">
      <alignment horizontal="center" vertical="center" shrinkToFit="1"/>
    </xf>
    <xf numFmtId="0" fontId="7" fillId="34" borderId="30" xfId="0" applyNumberFormat="1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shrinkToFit="1"/>
    </xf>
    <xf numFmtId="49" fontId="0" fillId="34" borderId="15" xfId="0" applyNumberFormat="1" applyFont="1" applyFill="1" applyBorder="1" applyAlignment="1">
      <alignment horizontal="center" vertical="center"/>
    </xf>
    <xf numFmtId="0" fontId="4" fillId="34" borderId="31" xfId="0" applyNumberFormat="1" applyFont="1" applyFill="1" applyBorder="1" applyAlignment="1" applyProtection="1">
      <alignment horizontal="center" vertical="center"/>
      <protection locked="0"/>
    </xf>
    <xf numFmtId="0" fontId="8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NumberFormat="1" applyFont="1" applyFill="1" applyBorder="1" applyAlignment="1">
      <alignment vertical="top"/>
    </xf>
    <xf numFmtId="0" fontId="0" fillId="34" borderId="15" xfId="0" applyNumberFormat="1" applyFont="1" applyFill="1" applyBorder="1" applyAlignment="1">
      <alignment horizontal="center" vertical="top"/>
    </xf>
    <xf numFmtId="0" fontId="0" fillId="34" borderId="15" xfId="0" applyNumberFormat="1" applyFont="1" applyFill="1" applyBorder="1" applyAlignment="1">
      <alignment vertical="center"/>
    </xf>
    <xf numFmtId="0" fontId="8" fillId="34" borderId="31" xfId="0" applyNumberFormat="1" applyFont="1" applyFill="1" applyBorder="1" applyAlignment="1" applyProtection="1">
      <alignment horizontal="center" vertical="center"/>
      <protection locked="0"/>
    </xf>
    <xf numFmtId="0" fontId="8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22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 horizontal="center"/>
    </xf>
    <xf numFmtId="195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93" fontId="6" fillId="0" borderId="0" xfId="0" applyNumberFormat="1" applyFont="1" applyFill="1" applyBorder="1" applyAlignment="1">
      <alignment horizontal="right"/>
    </xf>
    <xf numFmtId="195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86" fontId="6" fillId="0" borderId="24" xfId="0" applyNumberFormat="1" applyFont="1" applyFill="1" applyBorder="1" applyAlignment="1">
      <alignment horizontal="center"/>
    </xf>
    <xf numFmtId="179" fontId="6" fillId="0" borderId="24" xfId="0" applyNumberFormat="1" applyFont="1" applyFill="1" applyBorder="1" applyAlignment="1">
      <alignment/>
    </xf>
    <xf numFmtId="179" fontId="6" fillId="0" borderId="24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186" fontId="5" fillId="0" borderId="38" xfId="0" applyNumberFormat="1" applyFont="1" applyFill="1" applyBorder="1" applyAlignment="1">
      <alignment horizontal="center"/>
    </xf>
    <xf numFmtId="186" fontId="6" fillId="0" borderId="39" xfId="0" applyNumberFormat="1" applyFont="1" applyFill="1" applyBorder="1" applyAlignment="1">
      <alignment horizontal="right"/>
    </xf>
    <xf numFmtId="186" fontId="6" fillId="0" borderId="39" xfId="0" applyNumberFormat="1" applyFont="1" applyFill="1" applyBorder="1" applyAlignment="1">
      <alignment horizontal="center"/>
    </xf>
    <xf numFmtId="179" fontId="6" fillId="0" borderId="39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 vertical="center"/>
    </xf>
    <xf numFmtId="0" fontId="0" fillId="0" borderId="46" xfId="0" applyNumberFormat="1" applyFont="1" applyFill="1" applyBorder="1" applyAlignment="1">
      <alignment horizontal="center" vertical="center"/>
    </xf>
    <xf numFmtId="0" fontId="0" fillId="0" borderId="48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47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0001&#20027;&#35201;&#32113;&#35336;&#65288;&#23798;&#26681;&#65289;R3.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tabSelected="1" showOutlineSymbols="0" zoomScaleSheetLayoutView="50" zoomScalePageLayoutView="0" workbookViewId="0" topLeftCell="A1">
      <selection activeCell="A1" sqref="A1"/>
    </sheetView>
  </sheetViews>
  <sheetFormatPr defaultColWidth="15.625" defaultRowHeight="13.5"/>
  <cols>
    <col min="1" max="3" width="13.75390625" style="11" customWidth="1"/>
    <col min="4" max="19" width="12.75390625" style="11" customWidth="1"/>
    <col min="20" max="22" width="15.625" style="11" customWidth="1"/>
    <col min="23" max="24" width="12.75390625" style="11" customWidth="1"/>
    <col min="25" max="25" width="13.375" style="11" customWidth="1"/>
    <col min="26" max="27" width="11.75390625" style="11" customWidth="1"/>
    <col min="28" max="28" width="14.75390625" style="11" customWidth="1"/>
    <col min="29" max="30" width="12.75390625" style="11" customWidth="1"/>
    <col min="31" max="31" width="14.75390625" style="11" customWidth="1"/>
    <col min="32" max="33" width="11.75390625" style="11" customWidth="1"/>
    <col min="34" max="34" width="13.625" style="11" customWidth="1"/>
    <col min="35" max="37" width="14.75390625" style="11" customWidth="1"/>
    <col min="38" max="38" width="14.875" style="11" customWidth="1"/>
    <col min="39" max="40" width="12.75390625" style="11" customWidth="1"/>
    <col min="41" max="16384" width="15.625" style="11" customWidth="1"/>
  </cols>
  <sheetData>
    <row r="1" spans="1:18" ht="15" customHeight="1">
      <c r="A1" s="138" t="s">
        <v>108</v>
      </c>
      <c r="B1" s="12"/>
      <c r="J1" s="138"/>
      <c r="R1" s="138"/>
    </row>
    <row r="2" spans="1:40" ht="15" customHeight="1" thickBot="1">
      <c r="A2" s="139" t="s">
        <v>109</v>
      </c>
      <c r="B2" s="140"/>
      <c r="C2" s="141"/>
      <c r="D2" s="141"/>
      <c r="E2" s="141"/>
      <c r="F2" s="141"/>
      <c r="G2" s="141"/>
      <c r="H2" s="141"/>
      <c r="I2" s="141"/>
      <c r="J2" s="139"/>
      <c r="K2" s="141"/>
      <c r="L2" s="141"/>
      <c r="M2" s="141"/>
      <c r="N2" s="141"/>
      <c r="O2" s="141"/>
      <c r="P2" s="141"/>
      <c r="Q2" s="141"/>
      <c r="R2" s="139"/>
      <c r="S2" s="141"/>
      <c r="T2" s="141"/>
      <c r="U2" s="141"/>
      <c r="V2" s="141"/>
      <c r="W2" s="141"/>
      <c r="X2" s="141"/>
      <c r="Y2" s="142"/>
      <c r="AA2" s="141"/>
      <c r="AB2" s="141"/>
      <c r="AC2" s="141"/>
      <c r="AD2" s="141"/>
      <c r="AE2" s="141"/>
      <c r="AF2" s="142"/>
      <c r="AG2" s="141"/>
      <c r="AH2" s="141"/>
      <c r="AI2" s="141"/>
      <c r="AJ2" s="141"/>
      <c r="AK2" s="141"/>
      <c r="AL2" s="141"/>
      <c r="AM2" s="141"/>
      <c r="AN2" s="141"/>
    </row>
    <row r="3" spans="1:40" ht="18" customHeight="1" thickTop="1">
      <c r="A3" s="143"/>
      <c r="B3" s="144" t="s">
        <v>110</v>
      </c>
      <c r="C3" s="145" t="s">
        <v>35</v>
      </c>
      <c r="D3" s="146"/>
      <c r="E3" s="145" t="s">
        <v>111</v>
      </c>
      <c r="F3" s="146"/>
      <c r="G3" s="145" t="s">
        <v>36</v>
      </c>
      <c r="H3" s="146"/>
      <c r="I3" s="51" t="s">
        <v>40</v>
      </c>
      <c r="J3" s="62" t="s">
        <v>41</v>
      </c>
      <c r="K3" s="145" t="s">
        <v>112</v>
      </c>
      <c r="L3" s="147"/>
      <c r="M3" s="146"/>
      <c r="N3" s="145" t="s">
        <v>45</v>
      </c>
      <c r="O3" s="147"/>
      <c r="P3" s="147"/>
      <c r="Q3" s="146"/>
      <c r="R3" s="145" t="s">
        <v>48</v>
      </c>
      <c r="S3" s="146"/>
      <c r="T3" s="145" t="s">
        <v>113</v>
      </c>
      <c r="U3" s="147"/>
      <c r="V3" s="147"/>
      <c r="W3" s="147"/>
      <c r="X3" s="147"/>
      <c r="Y3" s="146"/>
      <c r="Z3" s="148" t="s">
        <v>114</v>
      </c>
      <c r="AI3" s="149"/>
      <c r="AJ3" s="150"/>
      <c r="AK3" s="150"/>
      <c r="AL3" s="150"/>
      <c r="AM3" s="149"/>
      <c r="AN3" s="150"/>
    </row>
    <row r="4" spans="1:40" ht="18" customHeight="1">
      <c r="A4" s="151"/>
      <c r="B4" s="152"/>
      <c r="C4" s="153" t="s">
        <v>115</v>
      </c>
      <c r="D4" s="154"/>
      <c r="E4" s="155" t="s">
        <v>116</v>
      </c>
      <c r="F4" s="156"/>
      <c r="G4" s="157"/>
      <c r="H4" s="158"/>
      <c r="I4" s="159"/>
      <c r="J4" s="160"/>
      <c r="K4" s="161" t="s">
        <v>117</v>
      </c>
      <c r="L4" s="162"/>
      <c r="M4" s="163"/>
      <c r="N4" s="161" t="s">
        <v>118</v>
      </c>
      <c r="O4" s="164"/>
      <c r="P4" s="164"/>
      <c r="Q4" s="162"/>
      <c r="R4" s="161" t="s">
        <v>119</v>
      </c>
      <c r="S4" s="162"/>
      <c r="T4" s="165" t="s">
        <v>79</v>
      </c>
      <c r="U4" s="165" t="s">
        <v>80</v>
      </c>
      <c r="V4" s="165" t="s">
        <v>81</v>
      </c>
      <c r="W4" s="166" t="s">
        <v>120</v>
      </c>
      <c r="X4" s="167"/>
      <c r="Y4" s="168" t="s">
        <v>59</v>
      </c>
      <c r="Z4" s="169" t="s">
        <v>121</v>
      </c>
      <c r="AI4" s="149"/>
      <c r="AJ4" s="150"/>
      <c r="AK4" s="150"/>
      <c r="AL4" s="150"/>
      <c r="AM4" s="149"/>
      <c r="AN4" s="150"/>
    </row>
    <row r="5" spans="1:40" ht="18" customHeight="1">
      <c r="A5" s="151" t="s">
        <v>49</v>
      </c>
      <c r="B5" s="152" t="s">
        <v>42</v>
      </c>
      <c r="C5" s="170"/>
      <c r="D5" s="152" t="s">
        <v>2</v>
      </c>
      <c r="E5" s="171"/>
      <c r="F5" s="172"/>
      <c r="G5" s="173" t="s">
        <v>3</v>
      </c>
      <c r="H5" s="173" t="s">
        <v>122</v>
      </c>
      <c r="I5" s="77" t="s">
        <v>61</v>
      </c>
      <c r="J5" s="174" t="s">
        <v>123</v>
      </c>
      <c r="K5" s="175"/>
      <c r="L5" s="176"/>
      <c r="M5" s="173" t="s">
        <v>62</v>
      </c>
      <c r="N5" s="175"/>
      <c r="O5" s="177"/>
      <c r="P5" s="177"/>
      <c r="Q5" s="176"/>
      <c r="R5" s="175"/>
      <c r="S5" s="176"/>
      <c r="T5" s="178" t="s">
        <v>66</v>
      </c>
      <c r="U5" s="178" t="s">
        <v>66</v>
      </c>
      <c r="V5" s="178" t="s">
        <v>66</v>
      </c>
      <c r="W5" s="179" t="s">
        <v>124</v>
      </c>
      <c r="X5" s="180"/>
      <c r="Y5" s="152" t="s">
        <v>18</v>
      </c>
      <c r="Z5" s="181"/>
      <c r="AI5" s="150"/>
      <c r="AJ5" s="150"/>
      <c r="AK5" s="150"/>
      <c r="AL5" s="150"/>
      <c r="AM5" s="150"/>
      <c r="AN5" s="150"/>
    </row>
    <row r="6" spans="1:40" ht="18" customHeight="1">
      <c r="A6" s="182"/>
      <c r="B6" s="173"/>
      <c r="C6" s="170"/>
      <c r="D6" s="152" t="s">
        <v>125</v>
      </c>
      <c r="E6" s="183" t="s">
        <v>126</v>
      </c>
      <c r="F6" s="184" t="s">
        <v>53</v>
      </c>
      <c r="G6" s="173" t="s">
        <v>10</v>
      </c>
      <c r="H6" s="152" t="s">
        <v>11</v>
      </c>
      <c r="I6" s="173" t="s">
        <v>127</v>
      </c>
      <c r="J6" s="173" t="s">
        <v>128</v>
      </c>
      <c r="K6" s="185" t="s">
        <v>9</v>
      </c>
      <c r="L6" s="185" t="s">
        <v>28</v>
      </c>
      <c r="M6" s="186" t="s">
        <v>129</v>
      </c>
      <c r="N6" s="187" t="s">
        <v>130</v>
      </c>
      <c r="O6" s="187" t="s">
        <v>131</v>
      </c>
      <c r="P6" s="187" t="s">
        <v>132</v>
      </c>
      <c r="Q6" s="188" t="s">
        <v>133</v>
      </c>
      <c r="R6" s="183" t="s">
        <v>12</v>
      </c>
      <c r="S6" s="183" t="s">
        <v>13</v>
      </c>
      <c r="T6" s="163" t="s">
        <v>5</v>
      </c>
      <c r="U6" s="189" t="s">
        <v>134</v>
      </c>
      <c r="V6" s="163" t="s">
        <v>6</v>
      </c>
      <c r="W6" s="190" t="s">
        <v>135</v>
      </c>
      <c r="X6" s="191" t="s">
        <v>136</v>
      </c>
      <c r="Y6" s="152" t="s">
        <v>137</v>
      </c>
      <c r="Z6" s="181"/>
      <c r="AI6" s="149"/>
      <c r="AJ6" s="149"/>
      <c r="AK6" s="149"/>
      <c r="AL6" s="192"/>
      <c r="AM6" s="149"/>
      <c r="AN6" s="149"/>
    </row>
    <row r="7" spans="1:40" ht="18" customHeight="1">
      <c r="A7" s="182"/>
      <c r="B7" s="193" t="s">
        <v>138</v>
      </c>
      <c r="C7" s="193" t="s">
        <v>55</v>
      </c>
      <c r="D7" s="193" t="s">
        <v>56</v>
      </c>
      <c r="E7" s="194"/>
      <c r="F7" s="195"/>
      <c r="G7" s="196"/>
      <c r="H7" s="197"/>
      <c r="I7" s="193" t="s">
        <v>139</v>
      </c>
      <c r="J7" s="198"/>
      <c r="K7" s="173" t="s">
        <v>128</v>
      </c>
      <c r="L7" s="173" t="s">
        <v>128</v>
      </c>
      <c r="M7" s="173" t="s">
        <v>128</v>
      </c>
      <c r="N7" s="199"/>
      <c r="O7" s="199"/>
      <c r="P7" s="199"/>
      <c r="Q7" s="200"/>
      <c r="R7" s="194"/>
      <c r="S7" s="194"/>
      <c r="T7" s="197" t="s">
        <v>14</v>
      </c>
      <c r="U7" s="201"/>
      <c r="V7" s="197" t="s">
        <v>14</v>
      </c>
      <c r="W7" s="201"/>
      <c r="X7" s="195"/>
      <c r="Y7" s="173" t="s">
        <v>140</v>
      </c>
      <c r="Z7" s="202"/>
      <c r="AI7" s="150"/>
      <c r="AJ7" s="150"/>
      <c r="AK7" s="150"/>
      <c r="AL7" s="203"/>
      <c r="AM7" s="150"/>
      <c r="AN7" s="150"/>
    </row>
    <row r="8" spans="1:40" ht="18" customHeight="1">
      <c r="A8" s="204" t="s">
        <v>110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4"/>
      <c r="U8" s="74"/>
      <c r="V8" s="74"/>
      <c r="W8" s="74"/>
      <c r="X8" s="74"/>
      <c r="Y8" s="75"/>
      <c r="Z8" s="75"/>
      <c r="AI8" s="205"/>
      <c r="AJ8" s="205"/>
      <c r="AK8" s="205"/>
      <c r="AL8" s="205"/>
      <c r="AM8" s="205"/>
      <c r="AN8" s="205"/>
    </row>
    <row r="9" spans="1:255" s="12" customFormat="1" ht="20.25" customHeight="1">
      <c r="A9" s="206" t="s">
        <v>87</v>
      </c>
      <c r="B9" s="86">
        <v>288790</v>
      </c>
      <c r="C9" s="9">
        <v>689817</v>
      </c>
      <c r="D9" s="86">
        <v>-4535</v>
      </c>
      <c r="E9" s="22">
        <v>103.7</v>
      </c>
      <c r="F9" s="22" t="s">
        <v>16</v>
      </c>
      <c r="G9" s="33">
        <v>3477</v>
      </c>
      <c r="H9" s="33">
        <v>3071</v>
      </c>
      <c r="I9" s="33">
        <v>5284905</v>
      </c>
      <c r="J9" s="10">
        <v>54451</v>
      </c>
      <c r="K9" s="207" t="s">
        <v>141</v>
      </c>
      <c r="L9" s="207" t="s">
        <v>141</v>
      </c>
      <c r="M9" s="25">
        <v>100054.058</v>
      </c>
      <c r="N9" s="36">
        <v>99.7</v>
      </c>
      <c r="O9" s="36">
        <v>100.9</v>
      </c>
      <c r="P9" s="208">
        <v>99.6</v>
      </c>
      <c r="Q9" s="208">
        <v>98</v>
      </c>
      <c r="R9" s="10">
        <v>552741</v>
      </c>
      <c r="S9" s="10">
        <v>289418</v>
      </c>
      <c r="T9" s="36">
        <v>101.7</v>
      </c>
      <c r="U9" s="36">
        <v>100.5</v>
      </c>
      <c r="V9" s="36">
        <v>95.2</v>
      </c>
      <c r="W9" s="33">
        <v>11211</v>
      </c>
      <c r="X9" s="33">
        <v>16787</v>
      </c>
      <c r="Y9" s="45">
        <v>2337</v>
      </c>
      <c r="Z9" s="10">
        <v>1314</v>
      </c>
      <c r="AI9" s="22"/>
      <c r="AJ9" s="22"/>
      <c r="AK9" s="95"/>
      <c r="AL9" s="95"/>
      <c r="AM9" s="8"/>
      <c r="AN9" s="8"/>
      <c r="AO9" s="11"/>
      <c r="AP9" s="209"/>
      <c r="AQ9" s="209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12" customFormat="1" ht="20.25" customHeight="1">
      <c r="A10" s="206">
        <v>29</v>
      </c>
      <c r="B10" s="86">
        <v>290245</v>
      </c>
      <c r="C10" s="9">
        <v>684668</v>
      </c>
      <c r="D10" s="86">
        <v>-5149</v>
      </c>
      <c r="E10" s="22">
        <v>108.5</v>
      </c>
      <c r="F10" s="22" t="s">
        <v>16</v>
      </c>
      <c r="G10" s="33">
        <v>3460</v>
      </c>
      <c r="H10" s="33">
        <v>3142</v>
      </c>
      <c r="I10" s="33">
        <v>5463803</v>
      </c>
      <c r="J10" s="10">
        <v>56580</v>
      </c>
      <c r="K10" s="207" t="s">
        <v>141</v>
      </c>
      <c r="L10" s="207" t="s">
        <v>141</v>
      </c>
      <c r="M10" s="25">
        <v>95603.675</v>
      </c>
      <c r="N10" s="36">
        <v>99.9</v>
      </c>
      <c r="O10" s="36">
        <v>101</v>
      </c>
      <c r="P10" s="208">
        <v>99.2</v>
      </c>
      <c r="Q10" s="208">
        <v>98</v>
      </c>
      <c r="R10" s="10">
        <v>558290</v>
      </c>
      <c r="S10" s="10">
        <v>306971</v>
      </c>
      <c r="T10" s="36">
        <v>103.5</v>
      </c>
      <c r="U10" s="36">
        <v>102.8</v>
      </c>
      <c r="V10" s="36">
        <v>103.6</v>
      </c>
      <c r="W10" s="33">
        <v>11195</v>
      </c>
      <c r="X10" s="33">
        <v>18384</v>
      </c>
      <c r="Y10" s="45">
        <v>2162</v>
      </c>
      <c r="Z10" s="10">
        <v>1282</v>
      </c>
      <c r="AI10" s="22"/>
      <c r="AJ10" s="22"/>
      <c r="AK10" s="95"/>
      <c r="AL10" s="95"/>
      <c r="AM10" s="8"/>
      <c r="AN10" s="8"/>
      <c r="AO10" s="11"/>
      <c r="AP10" s="209"/>
      <c r="AQ10" s="209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12" customFormat="1" ht="20.25" customHeight="1">
      <c r="A11" s="206">
        <v>30</v>
      </c>
      <c r="B11" s="86">
        <v>291591</v>
      </c>
      <c r="C11" s="9">
        <v>679626</v>
      </c>
      <c r="D11" s="86">
        <v>-5042</v>
      </c>
      <c r="E11" s="22">
        <v>111.6</v>
      </c>
      <c r="F11" s="22" t="s">
        <v>16</v>
      </c>
      <c r="G11" s="33">
        <v>3374</v>
      </c>
      <c r="H11" s="33">
        <v>2950</v>
      </c>
      <c r="I11" s="33">
        <v>5370636</v>
      </c>
      <c r="J11" s="10">
        <v>57670</v>
      </c>
      <c r="K11" s="207" t="s">
        <v>141</v>
      </c>
      <c r="L11" s="207" t="s">
        <v>141</v>
      </c>
      <c r="M11" s="25">
        <v>91957.038</v>
      </c>
      <c r="N11" s="36">
        <v>100.9</v>
      </c>
      <c r="O11" s="36">
        <v>102.9</v>
      </c>
      <c r="P11" s="208">
        <v>98.6</v>
      </c>
      <c r="Q11" s="208">
        <v>99.4</v>
      </c>
      <c r="R11" s="10">
        <v>606422</v>
      </c>
      <c r="S11" s="10">
        <v>335919</v>
      </c>
      <c r="T11" s="36">
        <v>107</v>
      </c>
      <c r="U11" s="36">
        <v>108.6</v>
      </c>
      <c r="V11" s="36">
        <v>115.1</v>
      </c>
      <c r="W11" s="33">
        <v>11002</v>
      </c>
      <c r="X11" s="33">
        <v>19184</v>
      </c>
      <c r="Y11" s="45">
        <v>2104</v>
      </c>
      <c r="Z11" s="10">
        <v>1023</v>
      </c>
      <c r="AI11" s="22"/>
      <c r="AJ11" s="22"/>
      <c r="AK11" s="95"/>
      <c r="AL11" s="95"/>
      <c r="AM11" s="8"/>
      <c r="AN11" s="8"/>
      <c r="AO11" s="11"/>
      <c r="AP11" s="209"/>
      <c r="AQ11" s="209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12" customFormat="1" ht="20.25" customHeight="1">
      <c r="A12" s="206" t="s">
        <v>71</v>
      </c>
      <c r="B12" s="86">
        <v>292134</v>
      </c>
      <c r="C12" s="9">
        <v>673891</v>
      </c>
      <c r="D12" s="9">
        <v>-5735</v>
      </c>
      <c r="E12" s="22">
        <v>103.6</v>
      </c>
      <c r="F12" s="22" t="s">
        <v>16</v>
      </c>
      <c r="G12" s="33">
        <v>4177</v>
      </c>
      <c r="H12" s="33">
        <v>3263</v>
      </c>
      <c r="I12" s="33">
        <v>5190268.49386966</v>
      </c>
      <c r="J12" s="10">
        <v>57628</v>
      </c>
      <c r="K12" s="207" t="s">
        <v>141</v>
      </c>
      <c r="L12" s="207" t="s">
        <v>141</v>
      </c>
      <c r="M12" s="25">
        <v>89049.983</v>
      </c>
      <c r="N12" s="36">
        <v>101.3</v>
      </c>
      <c r="O12" s="36">
        <v>103.5</v>
      </c>
      <c r="P12" s="208">
        <v>98.1</v>
      </c>
      <c r="Q12" s="208">
        <v>98.8</v>
      </c>
      <c r="R12" s="10">
        <v>598185</v>
      </c>
      <c r="S12" s="10">
        <v>290785</v>
      </c>
      <c r="T12" s="36">
        <v>108.8</v>
      </c>
      <c r="U12" s="36">
        <v>101.4</v>
      </c>
      <c r="V12" s="36">
        <v>88.1</v>
      </c>
      <c r="W12" s="33">
        <v>10973</v>
      </c>
      <c r="X12" s="33">
        <v>18475</v>
      </c>
      <c r="Y12" s="45">
        <v>2178</v>
      </c>
      <c r="Z12" s="10">
        <v>927</v>
      </c>
      <c r="AI12" s="22"/>
      <c r="AJ12" s="22"/>
      <c r="AK12" s="95"/>
      <c r="AL12" s="95"/>
      <c r="AM12" s="8"/>
      <c r="AN12" s="8"/>
      <c r="AO12" s="11"/>
      <c r="AP12" s="209"/>
      <c r="AQ12" s="209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12" customFormat="1" ht="20.25" customHeight="1">
      <c r="A13" s="206">
        <v>2</v>
      </c>
      <c r="B13" s="8">
        <v>292968</v>
      </c>
      <c r="C13" s="9">
        <v>671602</v>
      </c>
      <c r="D13" s="9">
        <v>-6950</v>
      </c>
      <c r="E13" s="92">
        <v>91.6</v>
      </c>
      <c r="F13" s="22" t="s">
        <v>16</v>
      </c>
      <c r="G13" s="33">
        <v>3319</v>
      </c>
      <c r="H13" s="33">
        <v>2942</v>
      </c>
      <c r="I13" s="207">
        <v>4993246</v>
      </c>
      <c r="J13" s="207">
        <v>57408</v>
      </c>
      <c r="K13" s="207">
        <v>2769714</v>
      </c>
      <c r="L13" s="207">
        <v>1340576</v>
      </c>
      <c r="M13" s="25">
        <v>79243</v>
      </c>
      <c r="N13" s="36">
        <v>100.8</v>
      </c>
      <c r="O13" s="36">
        <v>103.7</v>
      </c>
      <c r="P13" s="208">
        <v>98.8</v>
      </c>
      <c r="Q13" s="208">
        <v>98.9</v>
      </c>
      <c r="R13" s="10">
        <v>675483</v>
      </c>
      <c r="S13" s="10">
        <v>322972</v>
      </c>
      <c r="T13" s="36">
        <v>111.1</v>
      </c>
      <c r="U13" s="36">
        <v>101.4</v>
      </c>
      <c r="V13" s="36">
        <v>73.6</v>
      </c>
      <c r="W13" s="33">
        <v>11368</v>
      </c>
      <c r="X13" s="33">
        <v>15841</v>
      </c>
      <c r="Y13" s="45">
        <v>2533</v>
      </c>
      <c r="Z13" s="10">
        <v>737</v>
      </c>
      <c r="AI13" s="22"/>
      <c r="AJ13" s="22"/>
      <c r="AK13" s="95"/>
      <c r="AL13" s="95"/>
      <c r="AM13" s="8"/>
      <c r="AN13" s="8"/>
      <c r="AO13" s="11"/>
      <c r="AP13" s="209"/>
      <c r="AQ13" s="209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43" ht="20.25" customHeight="1">
      <c r="A14" s="206"/>
      <c r="B14" s="9"/>
      <c r="C14" s="43"/>
      <c r="D14" s="86"/>
      <c r="E14" s="22"/>
      <c r="F14" s="22"/>
      <c r="G14" s="33"/>
      <c r="H14" s="33"/>
      <c r="I14" s="33"/>
      <c r="J14" s="33"/>
      <c r="K14" s="30"/>
      <c r="L14" s="30"/>
      <c r="M14" s="33"/>
      <c r="N14" s="36"/>
      <c r="O14" s="36"/>
      <c r="P14" s="33"/>
      <c r="Q14" s="33"/>
      <c r="R14" s="10"/>
      <c r="S14" s="10"/>
      <c r="T14" s="36"/>
      <c r="U14" s="36"/>
      <c r="V14" s="36"/>
      <c r="W14" s="33"/>
      <c r="X14" s="33"/>
      <c r="Y14" s="45"/>
      <c r="Z14" s="10"/>
      <c r="AI14" s="22"/>
      <c r="AJ14" s="22"/>
      <c r="AK14" s="45"/>
      <c r="AL14" s="45"/>
      <c r="AM14" s="8"/>
      <c r="AN14" s="8"/>
      <c r="AP14" s="209"/>
      <c r="AQ14" s="209"/>
    </row>
    <row r="15" spans="1:255" s="212" customFormat="1" ht="18" customHeight="1">
      <c r="A15" s="206" t="s">
        <v>93</v>
      </c>
      <c r="B15" s="8" t="s">
        <v>142</v>
      </c>
      <c r="C15" s="9">
        <v>668440</v>
      </c>
      <c r="D15" s="9">
        <v>-414</v>
      </c>
      <c r="E15" s="210">
        <v>83.4</v>
      </c>
      <c r="F15" s="210">
        <v>82.5</v>
      </c>
      <c r="G15" s="207">
        <v>316</v>
      </c>
      <c r="H15" s="207">
        <v>275</v>
      </c>
      <c r="I15" s="207">
        <v>363387</v>
      </c>
      <c r="J15" s="207">
        <v>4854</v>
      </c>
      <c r="K15" s="207" t="s">
        <v>141</v>
      </c>
      <c r="L15" s="207" t="s">
        <v>141</v>
      </c>
      <c r="M15" s="207">
        <v>8180</v>
      </c>
      <c r="N15" s="7">
        <v>100.2</v>
      </c>
      <c r="O15" s="7">
        <v>104</v>
      </c>
      <c r="P15" s="92">
        <v>98.5</v>
      </c>
      <c r="Q15" s="92">
        <v>95.9</v>
      </c>
      <c r="R15" s="207">
        <v>1337836</v>
      </c>
      <c r="S15" s="207">
        <v>371793</v>
      </c>
      <c r="T15" s="92">
        <v>112</v>
      </c>
      <c r="U15" s="92">
        <v>99.8</v>
      </c>
      <c r="V15" s="92">
        <v>50</v>
      </c>
      <c r="W15" s="211">
        <v>11352</v>
      </c>
      <c r="X15" s="211">
        <v>14502</v>
      </c>
      <c r="Y15" s="211">
        <v>2564</v>
      </c>
      <c r="Z15" s="45">
        <v>45</v>
      </c>
      <c r="AI15" s="7"/>
      <c r="AJ15" s="7"/>
      <c r="AK15" s="92"/>
      <c r="AL15" s="92"/>
      <c r="AM15" s="207"/>
      <c r="AN15" s="207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s="212" customFormat="1" ht="18" customHeight="1">
      <c r="A16" s="206">
        <v>7</v>
      </c>
      <c r="B16" s="8" t="s">
        <v>142</v>
      </c>
      <c r="C16" s="9">
        <v>667971</v>
      </c>
      <c r="D16" s="9">
        <v>-469</v>
      </c>
      <c r="E16" s="210">
        <v>86.2</v>
      </c>
      <c r="F16" s="210">
        <v>83.8</v>
      </c>
      <c r="G16" s="207">
        <v>294</v>
      </c>
      <c r="H16" s="207">
        <v>247</v>
      </c>
      <c r="I16" s="207">
        <v>390428</v>
      </c>
      <c r="J16" s="207">
        <v>4947</v>
      </c>
      <c r="K16" s="207" t="s">
        <v>141</v>
      </c>
      <c r="L16" s="207" t="s">
        <v>141</v>
      </c>
      <c r="M16" s="207">
        <v>7365</v>
      </c>
      <c r="N16" s="7">
        <v>100.7</v>
      </c>
      <c r="O16" s="7">
        <v>104.6</v>
      </c>
      <c r="P16" s="92">
        <v>98.5</v>
      </c>
      <c r="Q16" s="92">
        <v>97.3</v>
      </c>
      <c r="R16" s="207">
        <v>656002</v>
      </c>
      <c r="S16" s="207">
        <v>311183</v>
      </c>
      <c r="T16" s="92">
        <v>111.9</v>
      </c>
      <c r="U16" s="92">
        <v>102.1</v>
      </c>
      <c r="V16" s="92">
        <v>64</v>
      </c>
      <c r="W16" s="211">
        <v>11220</v>
      </c>
      <c r="X16" s="211">
        <v>15386</v>
      </c>
      <c r="Y16" s="211">
        <v>2759</v>
      </c>
      <c r="Z16" s="45">
        <v>68</v>
      </c>
      <c r="AI16" s="7"/>
      <c r="AJ16" s="7"/>
      <c r="AK16" s="92"/>
      <c r="AL16" s="92"/>
      <c r="AM16" s="207"/>
      <c r="AN16" s="207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s="212" customFormat="1" ht="18" customHeight="1">
      <c r="A17" s="206">
        <v>8</v>
      </c>
      <c r="B17" s="86" t="s">
        <v>142</v>
      </c>
      <c r="C17" s="9">
        <v>667726</v>
      </c>
      <c r="D17" s="9">
        <v>-245</v>
      </c>
      <c r="E17" s="210">
        <v>78</v>
      </c>
      <c r="F17" s="210">
        <v>86.5</v>
      </c>
      <c r="G17" s="207">
        <v>315</v>
      </c>
      <c r="H17" s="207">
        <v>274</v>
      </c>
      <c r="I17" s="207">
        <v>421323</v>
      </c>
      <c r="J17" s="207">
        <v>5056</v>
      </c>
      <c r="K17" s="207" t="s">
        <v>141</v>
      </c>
      <c r="L17" s="207" t="s">
        <v>141</v>
      </c>
      <c r="M17" s="207">
        <v>5943</v>
      </c>
      <c r="N17" s="7">
        <v>101.1</v>
      </c>
      <c r="O17" s="7">
        <v>106.7</v>
      </c>
      <c r="P17" s="92">
        <v>98.5</v>
      </c>
      <c r="Q17" s="92">
        <v>98.1</v>
      </c>
      <c r="R17" s="207">
        <v>559494</v>
      </c>
      <c r="S17" s="207">
        <v>334792</v>
      </c>
      <c r="T17" s="92">
        <v>111.3</v>
      </c>
      <c r="U17" s="92">
        <v>99.6</v>
      </c>
      <c r="V17" s="92">
        <v>64.5</v>
      </c>
      <c r="W17" s="211">
        <v>11170</v>
      </c>
      <c r="X17" s="211">
        <v>14973</v>
      </c>
      <c r="Y17" s="211">
        <v>2813</v>
      </c>
      <c r="Z17" s="45">
        <v>48</v>
      </c>
      <c r="AI17" s="7"/>
      <c r="AJ17" s="7"/>
      <c r="AK17" s="92"/>
      <c r="AL17" s="92"/>
      <c r="AM17" s="207"/>
      <c r="AN17" s="207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s="212" customFormat="1" ht="18" customHeight="1">
      <c r="A18" s="206">
        <v>9</v>
      </c>
      <c r="B18" s="8" t="s">
        <v>142</v>
      </c>
      <c r="C18" s="9">
        <v>667429</v>
      </c>
      <c r="D18" s="9">
        <v>-297</v>
      </c>
      <c r="E18" s="210">
        <v>93.8</v>
      </c>
      <c r="F18" s="210">
        <v>90.9</v>
      </c>
      <c r="G18" s="207">
        <v>201</v>
      </c>
      <c r="H18" s="207">
        <v>211</v>
      </c>
      <c r="I18" s="207">
        <v>437841</v>
      </c>
      <c r="J18" s="207">
        <v>4575</v>
      </c>
      <c r="K18" s="207" t="s">
        <v>141</v>
      </c>
      <c r="L18" s="207" t="s">
        <v>141</v>
      </c>
      <c r="M18" s="207">
        <v>5684</v>
      </c>
      <c r="N18" s="7">
        <v>101</v>
      </c>
      <c r="O18" s="7">
        <v>106.9</v>
      </c>
      <c r="P18" s="92">
        <v>98.3</v>
      </c>
      <c r="Q18" s="92">
        <v>97.9</v>
      </c>
      <c r="R18" s="207">
        <v>490813</v>
      </c>
      <c r="S18" s="207">
        <v>266054</v>
      </c>
      <c r="T18" s="92">
        <v>111</v>
      </c>
      <c r="U18" s="92">
        <v>102.1</v>
      </c>
      <c r="V18" s="92">
        <v>73.3</v>
      </c>
      <c r="W18" s="211">
        <v>11356</v>
      </c>
      <c r="X18" s="211">
        <v>15079</v>
      </c>
      <c r="Y18" s="211">
        <v>2848</v>
      </c>
      <c r="Z18" s="45">
        <v>68</v>
      </c>
      <c r="AI18" s="7"/>
      <c r="AJ18" s="7"/>
      <c r="AK18" s="92"/>
      <c r="AL18" s="92"/>
      <c r="AM18" s="207"/>
      <c r="AN18" s="207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s="212" customFormat="1" ht="18" customHeight="1">
      <c r="A19" s="206">
        <v>10</v>
      </c>
      <c r="B19" s="8" t="s">
        <v>142</v>
      </c>
      <c r="C19" s="9">
        <v>671602</v>
      </c>
      <c r="D19" s="9">
        <v>-488</v>
      </c>
      <c r="E19" s="210">
        <v>98.7</v>
      </c>
      <c r="F19" s="210">
        <v>93.6</v>
      </c>
      <c r="G19" s="207">
        <v>271</v>
      </c>
      <c r="H19" s="207">
        <v>256</v>
      </c>
      <c r="I19" s="207">
        <v>381879</v>
      </c>
      <c r="J19" s="207">
        <v>4808</v>
      </c>
      <c r="K19" s="207" t="s">
        <v>141</v>
      </c>
      <c r="L19" s="207" t="s">
        <v>141</v>
      </c>
      <c r="M19" s="207">
        <v>4523</v>
      </c>
      <c r="N19" s="7">
        <v>100.6</v>
      </c>
      <c r="O19" s="7">
        <v>105.4</v>
      </c>
      <c r="P19" s="92">
        <v>98.3</v>
      </c>
      <c r="Q19" s="92">
        <v>97.5</v>
      </c>
      <c r="R19" s="207">
        <v>575175</v>
      </c>
      <c r="S19" s="207">
        <v>288367</v>
      </c>
      <c r="T19" s="92">
        <v>110.1</v>
      </c>
      <c r="U19" s="92">
        <v>102.5</v>
      </c>
      <c r="V19" s="92">
        <v>82.6</v>
      </c>
      <c r="W19" s="211">
        <v>11521</v>
      </c>
      <c r="X19" s="211">
        <v>16066</v>
      </c>
      <c r="Y19" s="211">
        <v>2714</v>
      </c>
      <c r="Z19" s="45">
        <v>70</v>
      </c>
      <c r="AI19" s="7"/>
      <c r="AJ19" s="7"/>
      <c r="AK19" s="92"/>
      <c r="AL19" s="92"/>
      <c r="AM19" s="207"/>
      <c r="AN19" s="207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s="212" customFormat="1" ht="18" customHeight="1">
      <c r="A20" s="206">
        <v>11</v>
      </c>
      <c r="B20" s="8" t="s">
        <v>142</v>
      </c>
      <c r="C20" s="9">
        <v>671259</v>
      </c>
      <c r="D20" s="9">
        <v>-343</v>
      </c>
      <c r="E20" s="210">
        <v>97</v>
      </c>
      <c r="F20" s="210">
        <v>95</v>
      </c>
      <c r="G20" s="207">
        <v>323</v>
      </c>
      <c r="H20" s="207">
        <v>313</v>
      </c>
      <c r="I20" s="207">
        <v>381441.529</v>
      </c>
      <c r="J20" s="207">
        <v>4841</v>
      </c>
      <c r="K20" s="207" t="s">
        <v>141</v>
      </c>
      <c r="L20" s="207" t="s">
        <v>141</v>
      </c>
      <c r="M20" s="207">
        <v>6984</v>
      </c>
      <c r="N20" s="7">
        <v>100</v>
      </c>
      <c r="O20" s="7">
        <v>103.8</v>
      </c>
      <c r="P20" s="92">
        <v>98.3</v>
      </c>
      <c r="Q20" s="92">
        <v>97.3</v>
      </c>
      <c r="R20" s="207">
        <v>497172</v>
      </c>
      <c r="S20" s="207">
        <v>287459</v>
      </c>
      <c r="T20" s="92">
        <v>109.9</v>
      </c>
      <c r="U20" s="92">
        <v>104</v>
      </c>
      <c r="V20" s="92">
        <v>84.3</v>
      </c>
      <c r="W20" s="211">
        <v>11299</v>
      </c>
      <c r="X20" s="211">
        <v>16237</v>
      </c>
      <c r="Y20" s="211">
        <v>2582</v>
      </c>
      <c r="Z20" s="45">
        <v>66</v>
      </c>
      <c r="AI20" s="7"/>
      <c r="AJ20" s="7"/>
      <c r="AK20" s="92"/>
      <c r="AL20" s="92"/>
      <c r="AM20" s="207"/>
      <c r="AN20" s="207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s="212" customFormat="1" ht="18" customHeight="1">
      <c r="A21" s="206">
        <v>12</v>
      </c>
      <c r="B21" s="8" t="s">
        <v>142</v>
      </c>
      <c r="C21" s="9">
        <v>670872</v>
      </c>
      <c r="D21" s="9">
        <v>-387</v>
      </c>
      <c r="E21" s="210">
        <v>100.2</v>
      </c>
      <c r="F21" s="210">
        <v>94.9</v>
      </c>
      <c r="G21" s="207">
        <v>312</v>
      </c>
      <c r="H21" s="207">
        <v>258</v>
      </c>
      <c r="I21" s="207">
        <v>416074</v>
      </c>
      <c r="J21" s="207">
        <v>6168</v>
      </c>
      <c r="K21" s="207" t="s">
        <v>141</v>
      </c>
      <c r="L21" s="207" t="s">
        <v>141</v>
      </c>
      <c r="M21" s="207">
        <v>4918</v>
      </c>
      <c r="N21" s="7">
        <v>100</v>
      </c>
      <c r="O21" s="7">
        <v>103.2</v>
      </c>
      <c r="P21" s="92">
        <v>98.3</v>
      </c>
      <c r="Q21" s="92">
        <v>97.6</v>
      </c>
      <c r="R21" s="207">
        <v>1235082</v>
      </c>
      <c r="S21" s="207">
        <v>332625</v>
      </c>
      <c r="T21" s="92">
        <v>109.5</v>
      </c>
      <c r="U21" s="92">
        <v>103.2</v>
      </c>
      <c r="V21" s="92">
        <v>84.3</v>
      </c>
      <c r="W21" s="211">
        <v>10823</v>
      </c>
      <c r="X21" s="211">
        <v>16355</v>
      </c>
      <c r="Y21" s="211">
        <v>2495</v>
      </c>
      <c r="Z21" s="45">
        <v>78</v>
      </c>
      <c r="AI21" s="7"/>
      <c r="AJ21" s="7"/>
      <c r="AK21" s="92"/>
      <c r="AL21" s="92"/>
      <c r="AM21" s="207"/>
      <c r="AN21" s="207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s="212" customFormat="1" ht="18" customHeight="1">
      <c r="A22" s="206" t="s">
        <v>85</v>
      </c>
      <c r="B22" s="8" t="s">
        <v>142</v>
      </c>
      <c r="C22" s="9">
        <v>670363</v>
      </c>
      <c r="D22" s="9">
        <v>-509</v>
      </c>
      <c r="E22" s="210">
        <v>93.3</v>
      </c>
      <c r="F22" s="210">
        <v>104.6</v>
      </c>
      <c r="G22" s="207">
        <v>111</v>
      </c>
      <c r="H22" s="207">
        <v>147</v>
      </c>
      <c r="I22" s="207">
        <v>521400</v>
      </c>
      <c r="J22" s="207">
        <v>4670</v>
      </c>
      <c r="K22" s="207">
        <v>2693299</v>
      </c>
      <c r="L22" s="207">
        <v>1308312</v>
      </c>
      <c r="M22" s="207">
        <v>4828</v>
      </c>
      <c r="N22" s="7">
        <v>100.7</v>
      </c>
      <c r="O22" s="7">
        <v>104.7</v>
      </c>
      <c r="P22" s="92">
        <v>98.7</v>
      </c>
      <c r="Q22" s="92">
        <v>97.8</v>
      </c>
      <c r="R22" s="207">
        <v>545533</v>
      </c>
      <c r="S22" s="207">
        <v>268356</v>
      </c>
      <c r="T22" s="92">
        <v>109.6</v>
      </c>
      <c r="U22" s="92">
        <v>105.4</v>
      </c>
      <c r="V22" s="92">
        <v>94.8</v>
      </c>
      <c r="W22" s="211">
        <v>11032</v>
      </c>
      <c r="X22" s="211">
        <v>16560</v>
      </c>
      <c r="Y22" s="211">
        <v>2458</v>
      </c>
      <c r="Z22" s="45">
        <v>58</v>
      </c>
      <c r="AI22" s="7"/>
      <c r="AJ22" s="7"/>
      <c r="AK22" s="92"/>
      <c r="AL22" s="92"/>
      <c r="AM22" s="207"/>
      <c r="AN22" s="207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s="212" customFormat="1" ht="18" customHeight="1">
      <c r="A23" s="206">
        <v>2</v>
      </c>
      <c r="B23" s="8" t="s">
        <v>142</v>
      </c>
      <c r="C23" s="9">
        <v>669866</v>
      </c>
      <c r="D23" s="9">
        <v>-497</v>
      </c>
      <c r="E23" s="210">
        <v>98.1</v>
      </c>
      <c r="F23" s="210">
        <v>102.5</v>
      </c>
      <c r="G23" s="207">
        <v>279</v>
      </c>
      <c r="H23" s="207">
        <v>212</v>
      </c>
      <c r="I23" s="207">
        <v>464350</v>
      </c>
      <c r="J23" s="207">
        <v>4238</v>
      </c>
      <c r="K23" s="207">
        <v>2690106</v>
      </c>
      <c r="L23" s="207">
        <v>1310791</v>
      </c>
      <c r="M23" s="19">
        <v>5559</v>
      </c>
      <c r="N23" s="7">
        <v>100.6</v>
      </c>
      <c r="O23" s="7">
        <v>104.4</v>
      </c>
      <c r="P23" s="92">
        <v>98.7</v>
      </c>
      <c r="Q23" s="92">
        <v>97.9</v>
      </c>
      <c r="R23" s="207">
        <v>581030</v>
      </c>
      <c r="S23" s="207">
        <v>251179</v>
      </c>
      <c r="T23" s="92">
        <v>109.7</v>
      </c>
      <c r="U23" s="92">
        <v>106.7</v>
      </c>
      <c r="V23" s="92">
        <v>100</v>
      </c>
      <c r="W23" s="211">
        <v>11527</v>
      </c>
      <c r="X23" s="211">
        <v>16971</v>
      </c>
      <c r="Y23" s="207">
        <v>2374</v>
      </c>
      <c r="Z23" s="45">
        <v>67</v>
      </c>
      <c r="AI23" s="7"/>
      <c r="AJ23" s="7"/>
      <c r="AK23" s="92"/>
      <c r="AL23" s="92"/>
      <c r="AM23" s="207"/>
      <c r="AN23" s="207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s="212" customFormat="1" ht="18" customHeight="1">
      <c r="A24" s="206">
        <v>3</v>
      </c>
      <c r="B24" s="8" t="s">
        <v>142</v>
      </c>
      <c r="C24" s="9">
        <v>669200</v>
      </c>
      <c r="D24" s="9" t="s">
        <v>143</v>
      </c>
      <c r="E24" s="210">
        <v>114.8</v>
      </c>
      <c r="F24" s="210">
        <v>101.7</v>
      </c>
      <c r="G24" s="207">
        <v>252</v>
      </c>
      <c r="H24" s="207">
        <v>261</v>
      </c>
      <c r="I24" s="207">
        <v>442300</v>
      </c>
      <c r="J24" s="207">
        <v>4722</v>
      </c>
      <c r="K24" s="207">
        <v>2769714</v>
      </c>
      <c r="L24" s="207">
        <v>1340576</v>
      </c>
      <c r="M24" s="19">
        <v>8048</v>
      </c>
      <c r="N24" s="7">
        <v>100.8</v>
      </c>
      <c r="O24" s="7">
        <v>103.7</v>
      </c>
      <c r="P24" s="92">
        <v>98.8</v>
      </c>
      <c r="Q24" s="92">
        <v>98.9</v>
      </c>
      <c r="R24" s="207">
        <v>506331</v>
      </c>
      <c r="S24" s="207">
        <v>336716</v>
      </c>
      <c r="T24" s="92">
        <v>109.4</v>
      </c>
      <c r="U24" s="92">
        <v>106.9</v>
      </c>
      <c r="V24" s="92">
        <v>107</v>
      </c>
      <c r="W24" s="211">
        <v>12292</v>
      </c>
      <c r="X24" s="211">
        <v>17462</v>
      </c>
      <c r="Y24" s="207">
        <v>2419</v>
      </c>
      <c r="Z24" s="8">
        <v>66</v>
      </c>
      <c r="AI24" s="7"/>
      <c r="AJ24" s="7"/>
      <c r="AK24" s="92"/>
      <c r="AL24" s="92"/>
      <c r="AM24" s="207"/>
      <c r="AN24" s="207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s="212" customFormat="1" ht="18" customHeight="1">
      <c r="A25" s="206">
        <v>4</v>
      </c>
      <c r="B25" s="8" t="s">
        <v>142</v>
      </c>
      <c r="C25" s="9">
        <v>666970</v>
      </c>
      <c r="D25" s="9">
        <v>-2230</v>
      </c>
      <c r="E25" s="210" t="s">
        <v>144</v>
      </c>
      <c r="F25" s="210" t="s">
        <v>145</v>
      </c>
      <c r="G25" s="207">
        <v>232</v>
      </c>
      <c r="H25" s="207">
        <v>186</v>
      </c>
      <c r="I25" s="207">
        <v>420371</v>
      </c>
      <c r="J25" s="207">
        <v>4568</v>
      </c>
      <c r="K25" s="207">
        <v>2815813</v>
      </c>
      <c r="L25" s="207">
        <v>1322879</v>
      </c>
      <c r="M25" s="19">
        <v>6261</v>
      </c>
      <c r="N25" s="7">
        <v>100.4</v>
      </c>
      <c r="O25" s="7">
        <v>103.6</v>
      </c>
      <c r="P25" s="92">
        <v>100</v>
      </c>
      <c r="Q25" s="92">
        <v>94.6</v>
      </c>
      <c r="R25" s="207">
        <v>540125</v>
      </c>
      <c r="S25" s="207">
        <v>297044</v>
      </c>
      <c r="T25" s="92">
        <v>111</v>
      </c>
      <c r="U25" s="92">
        <v>109.4</v>
      </c>
      <c r="V25" s="92">
        <v>102.3</v>
      </c>
      <c r="W25" s="211">
        <v>12831</v>
      </c>
      <c r="X25" s="211">
        <v>16681</v>
      </c>
      <c r="Y25" s="207">
        <v>2402</v>
      </c>
      <c r="Z25" s="8">
        <v>59</v>
      </c>
      <c r="AI25" s="7"/>
      <c r="AJ25" s="7"/>
      <c r="AK25" s="92"/>
      <c r="AL25" s="92"/>
      <c r="AM25" s="207"/>
      <c r="AN25" s="207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s="212" customFormat="1" ht="18" customHeight="1">
      <c r="A26" s="206">
        <v>5</v>
      </c>
      <c r="B26" s="8" t="s">
        <v>142</v>
      </c>
      <c r="C26" s="9">
        <v>667465</v>
      </c>
      <c r="D26" s="9">
        <v>495</v>
      </c>
      <c r="E26" s="210" t="s">
        <v>146</v>
      </c>
      <c r="F26" s="210" t="s">
        <v>147</v>
      </c>
      <c r="G26" s="207">
        <v>188</v>
      </c>
      <c r="H26" s="207">
        <v>211</v>
      </c>
      <c r="I26" s="207" t="s">
        <v>141</v>
      </c>
      <c r="J26" s="207" t="s">
        <v>148</v>
      </c>
      <c r="K26" s="207">
        <v>2810723</v>
      </c>
      <c r="L26" s="207">
        <v>1321194</v>
      </c>
      <c r="M26" s="19">
        <v>5837</v>
      </c>
      <c r="N26" s="7">
        <v>100.7</v>
      </c>
      <c r="O26" s="7">
        <v>104.1</v>
      </c>
      <c r="P26" s="92">
        <v>100</v>
      </c>
      <c r="Q26" s="92">
        <v>94.8</v>
      </c>
      <c r="R26" s="207">
        <v>562156</v>
      </c>
      <c r="S26" s="207">
        <v>266186</v>
      </c>
      <c r="T26" s="92">
        <v>110.7</v>
      </c>
      <c r="U26" s="92">
        <v>107.4</v>
      </c>
      <c r="V26" s="92">
        <v>95.9</v>
      </c>
      <c r="W26" s="211">
        <v>12479</v>
      </c>
      <c r="X26" s="211">
        <v>16290</v>
      </c>
      <c r="Y26" s="207">
        <v>2425</v>
      </c>
      <c r="Z26" s="8">
        <v>59</v>
      </c>
      <c r="AI26" s="7"/>
      <c r="AJ26" s="7"/>
      <c r="AK26" s="92"/>
      <c r="AL26" s="92"/>
      <c r="AM26" s="207"/>
      <c r="AN26" s="207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255" s="212" customFormat="1" ht="18" customHeight="1">
      <c r="A27" s="206">
        <v>6</v>
      </c>
      <c r="B27" s="8" t="s">
        <v>142</v>
      </c>
      <c r="C27" s="9">
        <v>667079</v>
      </c>
      <c r="D27" s="9">
        <v>-386</v>
      </c>
      <c r="E27" s="210" t="s">
        <v>141</v>
      </c>
      <c r="F27" s="210" t="s">
        <v>149</v>
      </c>
      <c r="G27" s="207">
        <v>211</v>
      </c>
      <c r="H27" s="207">
        <v>220</v>
      </c>
      <c r="I27" s="207" t="s">
        <v>141</v>
      </c>
      <c r="J27" s="207" t="s">
        <v>150</v>
      </c>
      <c r="K27" s="207">
        <v>2837103</v>
      </c>
      <c r="L27" s="207">
        <v>1325896</v>
      </c>
      <c r="M27" s="19">
        <v>6621</v>
      </c>
      <c r="N27" s="7">
        <v>100.8</v>
      </c>
      <c r="O27" s="7">
        <v>104.7</v>
      </c>
      <c r="P27" s="92">
        <v>99.1</v>
      </c>
      <c r="Q27" s="92">
        <v>95.1</v>
      </c>
      <c r="R27" s="207">
        <v>1103708</v>
      </c>
      <c r="S27" s="207">
        <v>278001</v>
      </c>
      <c r="T27" s="92" t="s">
        <v>142</v>
      </c>
      <c r="U27" s="92" t="s">
        <v>142</v>
      </c>
      <c r="V27" s="92" t="s">
        <v>142</v>
      </c>
      <c r="W27" s="211">
        <v>12213</v>
      </c>
      <c r="X27" s="211">
        <v>16614</v>
      </c>
      <c r="Y27" s="207" t="s">
        <v>151</v>
      </c>
      <c r="Z27" s="8">
        <v>51</v>
      </c>
      <c r="AI27" s="7"/>
      <c r="AJ27" s="7"/>
      <c r="AK27" s="92"/>
      <c r="AL27" s="92"/>
      <c r="AM27" s="207"/>
      <c r="AN27" s="207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</row>
    <row r="28" spans="1:255" s="12" customFormat="1" ht="18" customHeight="1">
      <c r="A28" s="79" t="s">
        <v>63</v>
      </c>
      <c r="B28" s="213" t="s">
        <v>152</v>
      </c>
      <c r="C28" s="214">
        <f>ROUND(C27/C26*100,1)</f>
        <v>99.9</v>
      </c>
      <c r="D28" s="213" t="s">
        <v>152</v>
      </c>
      <c r="E28" s="213" t="s">
        <v>152</v>
      </c>
      <c r="F28" s="213" t="s">
        <v>152</v>
      </c>
      <c r="G28" s="214">
        <f>ROUND(G27/G26*100,1)</f>
        <v>112.2</v>
      </c>
      <c r="H28" s="214">
        <f>ROUND(H27/H26*100,1)</f>
        <v>104.3</v>
      </c>
      <c r="I28" s="213" t="s">
        <v>152</v>
      </c>
      <c r="J28" s="214">
        <v>100.5</v>
      </c>
      <c r="K28" s="214">
        <f>ROUND(K27/K26*100,1)</f>
        <v>100.9</v>
      </c>
      <c r="L28" s="214">
        <f>ROUND(L27/L26*100,1)</f>
        <v>100.4</v>
      </c>
      <c r="M28" s="214">
        <f>ROUND(M27/M26*100,1)</f>
        <v>113.4</v>
      </c>
      <c r="N28" s="214">
        <f>100+0.1</f>
        <v>100.1</v>
      </c>
      <c r="O28" s="214">
        <f>100+0.6</f>
        <v>100.6</v>
      </c>
      <c r="P28" s="214">
        <f>100-0.8</f>
        <v>99.2</v>
      </c>
      <c r="Q28" s="214">
        <f>100+0.3</f>
        <v>100.3</v>
      </c>
      <c r="R28" s="214">
        <f>ROUND(R27/R26*100,1)</f>
        <v>196.3</v>
      </c>
      <c r="S28" s="214">
        <f>ROUND(S27/S26*100,1)</f>
        <v>104.4</v>
      </c>
      <c r="T28" s="215" t="s">
        <v>153</v>
      </c>
      <c r="U28" s="215" t="s">
        <v>153</v>
      </c>
      <c r="V28" s="215" t="s">
        <v>153</v>
      </c>
      <c r="W28" s="214">
        <f>ROUND(W27/W26*100,1)</f>
        <v>97.9</v>
      </c>
      <c r="X28" s="214">
        <f>ROUND(X27/X26*100,1)</f>
        <v>102</v>
      </c>
      <c r="Y28" s="214">
        <f>ROUND(2714/Y26*100,1)</f>
        <v>111.9</v>
      </c>
      <c r="Z28" s="214">
        <f>ROUND(Z27/Z26*100,1)</f>
        <v>86.4</v>
      </c>
      <c r="AI28" s="216"/>
      <c r="AJ28" s="216"/>
      <c r="AK28" s="216"/>
      <c r="AL28" s="216"/>
      <c r="AM28" s="216"/>
      <c r="AN28" s="216"/>
      <c r="AO28" s="38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8" customHeight="1">
      <c r="A29" s="80" t="s">
        <v>64</v>
      </c>
      <c r="B29" s="217" t="s">
        <v>152</v>
      </c>
      <c r="C29" s="218">
        <f>ROUND(C27/C15*100,1)</f>
        <v>99.8</v>
      </c>
      <c r="D29" s="219" t="s">
        <v>152</v>
      </c>
      <c r="E29" s="219" t="s">
        <v>152</v>
      </c>
      <c r="F29" s="219" t="s">
        <v>152</v>
      </c>
      <c r="G29" s="218">
        <f>ROUND(G27/G15*100,1)</f>
        <v>66.8</v>
      </c>
      <c r="H29" s="218">
        <f>ROUND(H27/H15*100,1)</f>
        <v>80</v>
      </c>
      <c r="I29" s="219" t="s">
        <v>152</v>
      </c>
      <c r="J29" s="218">
        <v>95</v>
      </c>
      <c r="K29" s="219" t="s">
        <v>152</v>
      </c>
      <c r="L29" s="219" t="s">
        <v>152</v>
      </c>
      <c r="M29" s="218">
        <f>ROUND(M27/M15*100,1)</f>
        <v>80.9</v>
      </c>
      <c r="N29" s="218">
        <f>100+0.5</f>
        <v>100.5</v>
      </c>
      <c r="O29" s="218">
        <f>100+0.7</f>
        <v>100.7</v>
      </c>
      <c r="P29" s="218">
        <f>100+0.6</f>
        <v>100.6</v>
      </c>
      <c r="Q29" s="218">
        <f>100-0.9</f>
        <v>99.1</v>
      </c>
      <c r="R29" s="218">
        <f>ROUND(R27/R15*100,1)</f>
        <v>82.5</v>
      </c>
      <c r="S29" s="218">
        <f>ROUND(S27/S15*100,1)</f>
        <v>74.8</v>
      </c>
      <c r="T29" s="218" t="s">
        <v>153</v>
      </c>
      <c r="U29" s="218" t="s">
        <v>153</v>
      </c>
      <c r="V29" s="218" t="s">
        <v>153</v>
      </c>
      <c r="W29" s="218">
        <f>ROUND(W27/W15*100,1)</f>
        <v>107.6</v>
      </c>
      <c r="X29" s="218">
        <f>ROUND(X27/X15*100,1)</f>
        <v>114.6</v>
      </c>
      <c r="Y29" s="218">
        <f>ROUND(2714/Y15*100,1)</f>
        <v>105.9</v>
      </c>
      <c r="Z29" s="220">
        <f>ROUND(Z27/Z15*100,1)</f>
        <v>113.3</v>
      </c>
      <c r="AI29" s="22"/>
      <c r="AJ29" s="22"/>
      <c r="AK29" s="22"/>
      <c r="AL29" s="22"/>
      <c r="AM29" s="22"/>
      <c r="AN29" s="22"/>
      <c r="AO29" s="38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40" ht="30" customHeight="1">
      <c r="A30" s="221" t="s">
        <v>17</v>
      </c>
      <c r="B30" s="222" t="s">
        <v>154</v>
      </c>
      <c r="C30" s="223" t="s">
        <v>155</v>
      </c>
      <c r="D30" s="224"/>
      <c r="E30" s="224"/>
      <c r="F30" s="225"/>
      <c r="G30" s="223" t="s">
        <v>156</v>
      </c>
      <c r="H30" s="225"/>
      <c r="I30" s="226" t="s">
        <v>60</v>
      </c>
      <c r="J30" s="227" t="s">
        <v>22</v>
      </c>
      <c r="K30" s="223" t="s">
        <v>157</v>
      </c>
      <c r="L30" s="225"/>
      <c r="M30" s="228" t="s">
        <v>158</v>
      </c>
      <c r="N30" s="229" t="s">
        <v>159</v>
      </c>
      <c r="O30" s="230"/>
      <c r="P30" s="230"/>
      <c r="Q30" s="231"/>
      <c r="R30" s="232" t="s">
        <v>51</v>
      </c>
      <c r="S30" s="233"/>
      <c r="T30" s="137" t="s">
        <v>159</v>
      </c>
      <c r="U30" s="234"/>
      <c r="V30" s="235"/>
      <c r="W30" s="232" t="s">
        <v>160</v>
      </c>
      <c r="X30" s="236"/>
      <c r="Y30" s="233"/>
      <c r="Z30" s="237" t="s">
        <v>161</v>
      </c>
      <c r="AI30" s="238"/>
      <c r="AJ30" s="238"/>
      <c r="AK30" s="238"/>
      <c r="AL30" s="238"/>
      <c r="AM30" s="149"/>
      <c r="AN30" s="149"/>
    </row>
    <row r="31" spans="1:254" s="12" customFormat="1" ht="15" customHeight="1">
      <c r="A31" s="239"/>
      <c r="B31" s="239" t="s">
        <v>162</v>
      </c>
      <c r="C31" s="11"/>
      <c r="D31" s="11"/>
      <c r="E31" s="11"/>
      <c r="F31" s="11"/>
      <c r="G31" s="11"/>
      <c r="H31" s="11"/>
      <c r="I31" s="11"/>
      <c r="J31" s="12" t="s">
        <v>163</v>
      </c>
      <c r="K31" s="11"/>
      <c r="L31" s="11"/>
      <c r="M31" s="11"/>
      <c r="N31" s="11"/>
      <c r="O31" s="11"/>
      <c r="P31" s="11"/>
      <c r="Q31" s="11"/>
      <c r="R31" s="11" t="s">
        <v>164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2" customFormat="1" ht="13.5">
      <c r="A32" s="37"/>
      <c r="B32" s="240" t="s">
        <v>165</v>
      </c>
      <c r="C32" s="11"/>
      <c r="D32" s="11"/>
      <c r="E32" s="11"/>
      <c r="F32" s="11"/>
      <c r="G32" s="11"/>
      <c r="H32" s="11"/>
      <c r="I32" s="11"/>
      <c r="J32" s="11" t="s">
        <v>166</v>
      </c>
      <c r="K32" s="37"/>
      <c r="L32" s="11"/>
      <c r="M32" s="11"/>
      <c r="N32" s="11"/>
      <c r="O32" s="11"/>
      <c r="P32" s="11"/>
      <c r="Q32" s="11"/>
      <c r="R32" s="11" t="s">
        <v>167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2" customFormat="1" ht="13.5">
      <c r="A33" s="240"/>
      <c r="B33" s="240" t="s">
        <v>168</v>
      </c>
      <c r="C33" s="11"/>
      <c r="D33" s="11"/>
      <c r="E33" s="11"/>
      <c r="F33" s="11"/>
      <c r="G33" s="11"/>
      <c r="H33" s="11"/>
      <c r="I33" s="11"/>
      <c r="J33" s="11"/>
      <c r="K33" s="241"/>
      <c r="L33" s="241"/>
      <c r="M33" s="241"/>
      <c r="N33" s="241"/>
      <c r="O33" s="241"/>
      <c r="P33" s="241"/>
      <c r="Q33" s="11"/>
      <c r="R33" s="11" t="s">
        <v>169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2" customFormat="1" ht="13.5">
      <c r="A34" s="240"/>
      <c r="B34" s="240" t="s">
        <v>170</v>
      </c>
      <c r="C34" s="11"/>
      <c r="D34" s="11"/>
      <c r="E34" s="11"/>
      <c r="F34" s="11"/>
      <c r="G34" s="11"/>
      <c r="H34" s="11"/>
      <c r="I34" s="11"/>
      <c r="J34" s="11"/>
      <c r="K34" s="242"/>
      <c r="L34" s="242"/>
      <c r="M34" s="242"/>
      <c r="N34" s="242"/>
      <c r="O34" s="242"/>
      <c r="P34" s="24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2" customFormat="1" ht="13.5">
      <c r="A35" s="240"/>
      <c r="B35" s="240" t="s">
        <v>171</v>
      </c>
      <c r="C35" s="11"/>
      <c r="D35" s="11"/>
      <c r="E35" s="11"/>
      <c r="F35" s="11"/>
      <c r="G35" s="11"/>
      <c r="H35" s="11"/>
      <c r="I35" s="11"/>
      <c r="J35" s="11"/>
      <c r="K35" s="242"/>
      <c r="L35" s="242"/>
      <c r="M35" s="242"/>
      <c r="N35" s="242"/>
      <c r="O35" s="242"/>
      <c r="P35" s="242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2" customFormat="1" ht="13.5">
      <c r="A36" s="240"/>
      <c r="B36" s="240" t="s">
        <v>172</v>
      </c>
      <c r="C36" s="11"/>
      <c r="D36" s="11"/>
      <c r="E36" s="11"/>
      <c r="F36" s="11"/>
      <c r="G36" s="11"/>
      <c r="H36" s="11"/>
      <c r="I36" s="11"/>
      <c r="J36" s="11"/>
      <c r="K36" s="242"/>
      <c r="L36" s="242"/>
      <c r="M36" s="242"/>
      <c r="N36" s="242"/>
      <c r="O36" s="242"/>
      <c r="P36" s="242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2" customFormat="1" ht="13.5">
      <c r="A37" s="240"/>
      <c r="B37" s="12" t="s">
        <v>173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2" customFormat="1" ht="13.5">
      <c r="A38" s="240"/>
      <c r="B38" s="12" t="s">
        <v>174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2:254" s="12" customFormat="1" ht="13.5">
      <c r="B39" s="240" t="s">
        <v>175</v>
      </c>
      <c r="C39" s="11"/>
      <c r="D39" s="11"/>
      <c r="E39" s="11"/>
      <c r="F39" s="11"/>
      <c r="G39" s="11"/>
      <c r="H39" s="11"/>
      <c r="I39" s="11"/>
      <c r="J39" s="11"/>
      <c r="K39" s="46"/>
      <c r="L39" s="11"/>
      <c r="M39" s="11"/>
      <c r="N39" s="11"/>
      <c r="O39" s="11"/>
      <c r="P39" s="11"/>
      <c r="Q39" s="11"/>
      <c r="R39" s="11"/>
      <c r="S39" s="38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2" customFormat="1" ht="13.5">
      <c r="A40" s="240"/>
      <c r="B40" s="240"/>
      <c r="C40" s="11"/>
      <c r="D40" s="11"/>
      <c r="E40" s="11"/>
      <c r="F40" s="11"/>
      <c r="G40" s="11"/>
      <c r="H40" s="11"/>
      <c r="I40" s="11"/>
      <c r="J40" s="11"/>
      <c r="K40" s="243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25:40" ht="15.75" customHeight="1">
      <c r="Y41" s="38"/>
      <c r="Z41" s="37" t="s">
        <v>176</v>
      </c>
      <c r="AA41" s="244"/>
      <c r="AC41" s="244"/>
      <c r="AD41" s="244"/>
      <c r="AE41" s="245"/>
      <c r="AF41" s="246"/>
      <c r="AG41" s="38"/>
      <c r="AH41" s="247"/>
      <c r="AI41" s="38"/>
      <c r="AJ41" s="38"/>
      <c r="AK41" s="38"/>
      <c r="AL41" s="38"/>
      <c r="AM41" s="38"/>
      <c r="AN41" s="38"/>
    </row>
    <row r="42" spans="1:25" ht="15.75" customHeight="1">
      <c r="A42" s="12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</row>
    <row r="50" spans="2:23" ht="13.5">
      <c r="B50" s="249"/>
      <c r="C50" s="249"/>
      <c r="D50" s="249"/>
      <c r="E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</row>
    <row r="51" spans="2:22" ht="13.5">
      <c r="B51" s="250"/>
      <c r="C51" s="250"/>
      <c r="D51" s="250"/>
      <c r="E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</row>
  </sheetData>
  <sheetProtection/>
  <mergeCells count="44">
    <mergeCell ref="AM30:AN30"/>
    <mergeCell ref="K33:P33"/>
    <mergeCell ref="AM6:AM7"/>
    <mergeCell ref="AN6:AN7"/>
    <mergeCell ref="C30:F30"/>
    <mergeCell ref="G30:H30"/>
    <mergeCell ref="K30:L30"/>
    <mergeCell ref="N30:Q30"/>
    <mergeCell ref="R30:S30"/>
    <mergeCell ref="T30:V30"/>
    <mergeCell ref="W30:Y30"/>
    <mergeCell ref="AI30:AL30"/>
    <mergeCell ref="W6:W7"/>
    <mergeCell ref="X6:X7"/>
    <mergeCell ref="AI6:AI7"/>
    <mergeCell ref="AJ6:AJ7"/>
    <mergeCell ref="AK6:AK7"/>
    <mergeCell ref="AL6:AL7"/>
    <mergeCell ref="AM4:AN5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T3:Y3"/>
    <mergeCell ref="AI3:AL3"/>
    <mergeCell ref="AM3:AN3"/>
    <mergeCell ref="C4:C6"/>
    <mergeCell ref="E4:F5"/>
    <mergeCell ref="K4:L5"/>
    <mergeCell ref="N4:Q5"/>
    <mergeCell ref="R4:S5"/>
    <mergeCell ref="Z4:Z7"/>
    <mergeCell ref="AI4:AL5"/>
    <mergeCell ref="C3:D3"/>
    <mergeCell ref="E3:F3"/>
    <mergeCell ref="G3:H3"/>
    <mergeCell ref="K3:M3"/>
    <mergeCell ref="N3:Q3"/>
    <mergeCell ref="R3:S3"/>
  </mergeCells>
  <printOptions horizontalCentered="1" verticalCentered="1"/>
  <pageMargins left="0.5905511811023623" right="0.5905511811023623" top="0.11811023622047245" bottom="0.11811023622047245" header="0.5118110236220472" footer="0.5118110236220472"/>
  <pageSetup horizontalDpi="600" verticalDpi="600" orientation="landscape" paperSize="9" scale="72" r:id="rId1"/>
  <colBreaks count="3" manualBreakCount="3">
    <brk id="9" max="35" man="1"/>
    <brk id="17" max="35" man="1"/>
    <brk id="2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M40"/>
  <sheetViews>
    <sheetView showOutlineSymbols="0" zoomScaleSheetLayoutView="50" zoomScalePageLayoutView="0" workbookViewId="0" topLeftCell="A1">
      <selection activeCell="A1" sqref="A1"/>
    </sheetView>
  </sheetViews>
  <sheetFormatPr defaultColWidth="15.625" defaultRowHeight="13.5"/>
  <cols>
    <col min="1" max="1" width="14.625" style="1" customWidth="1"/>
    <col min="2" max="2" width="17.25390625" style="1" customWidth="1"/>
    <col min="3" max="3" width="14.875" style="1" customWidth="1"/>
    <col min="4" max="4" width="13.75390625" style="1" customWidth="1"/>
    <col min="5" max="7" width="15.625" style="1" customWidth="1"/>
    <col min="8" max="8" width="13.75390625" style="1" customWidth="1"/>
    <col min="9" max="9" width="13.875" style="1" customWidth="1"/>
    <col min="10" max="10" width="12.75390625" style="1" customWidth="1"/>
    <col min="11" max="11" width="11.75390625" style="1" customWidth="1"/>
    <col min="12" max="12" width="11.625" style="1" customWidth="1"/>
    <col min="13" max="13" width="15.625" style="1" customWidth="1"/>
    <col min="14" max="16" width="14.625" style="1" customWidth="1"/>
    <col min="17" max="19" width="13.75390625" style="1" customWidth="1"/>
    <col min="20" max="21" width="14.75390625" style="1" customWidth="1"/>
    <col min="22" max="25" width="13.75390625" style="1" customWidth="1"/>
    <col min="26" max="26" width="12.75390625" style="1" customWidth="1"/>
    <col min="27" max="221" width="15.625" style="1" customWidth="1"/>
  </cols>
  <sheetData>
    <row r="1" spans="1:2" ht="17.25">
      <c r="A1" s="6" t="s">
        <v>38</v>
      </c>
      <c r="B1"/>
    </row>
    <row r="2" spans="1:26" ht="15" thickBot="1">
      <c r="A2" s="5" t="s">
        <v>39</v>
      </c>
      <c r="B2" s="58"/>
      <c r="C2" s="2"/>
      <c r="D2" s="2"/>
      <c r="E2" s="2"/>
      <c r="F2" s="3"/>
      <c r="G2" s="2"/>
      <c r="H2" s="2"/>
      <c r="I2" s="2"/>
      <c r="J2" s="4"/>
      <c r="K2" s="2"/>
      <c r="L2" s="2"/>
      <c r="M2" s="2"/>
      <c r="N2" s="2"/>
      <c r="O2" s="2"/>
      <c r="P2" s="2"/>
      <c r="Q2" s="4"/>
      <c r="R2" s="2"/>
      <c r="S2" s="2"/>
      <c r="T2" s="2"/>
      <c r="U2" s="2"/>
      <c r="V2" s="2"/>
      <c r="W2" s="2"/>
      <c r="X2" s="2"/>
      <c r="Y2" s="2"/>
      <c r="Z2" s="2"/>
    </row>
    <row r="3" spans="1:221" ht="14.25" thickTop="1">
      <c r="A3" s="59"/>
      <c r="B3" s="60"/>
      <c r="C3" s="122" t="s">
        <v>35</v>
      </c>
      <c r="D3" s="129"/>
      <c r="E3" s="122" t="s">
        <v>57</v>
      </c>
      <c r="F3" s="129"/>
      <c r="G3" s="47" t="s">
        <v>36</v>
      </c>
      <c r="H3" s="61"/>
      <c r="I3" s="51" t="s">
        <v>40</v>
      </c>
      <c r="J3" s="62" t="s">
        <v>41</v>
      </c>
      <c r="K3" s="122" t="s">
        <v>44</v>
      </c>
      <c r="L3" s="136"/>
      <c r="M3" s="129"/>
      <c r="N3" s="122" t="s">
        <v>45</v>
      </c>
      <c r="O3" s="136"/>
      <c r="P3" s="136"/>
      <c r="Q3" s="129"/>
      <c r="R3" s="122" t="s">
        <v>48</v>
      </c>
      <c r="S3" s="129"/>
      <c r="T3" s="122" t="s">
        <v>0</v>
      </c>
      <c r="U3" s="123"/>
      <c r="V3" s="123"/>
      <c r="W3" s="123"/>
      <c r="X3" s="123"/>
      <c r="Y3" s="124"/>
      <c r="Z3" s="51" t="s">
        <v>1</v>
      </c>
      <c r="HJ3"/>
      <c r="HK3"/>
      <c r="HL3"/>
      <c r="HM3"/>
    </row>
    <row r="4" spans="1:221" ht="14.25" customHeight="1">
      <c r="A4" s="63"/>
      <c r="B4" s="23"/>
      <c r="C4" s="107" t="s">
        <v>43</v>
      </c>
      <c r="D4" s="64"/>
      <c r="E4" s="132" t="s">
        <v>76</v>
      </c>
      <c r="F4" s="133"/>
      <c r="G4" s="65"/>
      <c r="H4" s="65"/>
      <c r="I4" s="66"/>
      <c r="J4" s="35"/>
      <c r="K4" s="111" t="s">
        <v>78</v>
      </c>
      <c r="L4" s="118"/>
      <c r="M4" s="34"/>
      <c r="N4" s="111" t="s">
        <v>68</v>
      </c>
      <c r="O4" s="116"/>
      <c r="P4" s="117"/>
      <c r="Q4" s="118"/>
      <c r="R4" s="111" t="s">
        <v>29</v>
      </c>
      <c r="S4" s="112"/>
      <c r="T4" s="55" t="s">
        <v>79</v>
      </c>
      <c r="U4" s="55" t="s">
        <v>80</v>
      </c>
      <c r="V4" s="55" t="s">
        <v>81</v>
      </c>
      <c r="W4" s="130" t="s">
        <v>82</v>
      </c>
      <c r="X4" s="131"/>
      <c r="Y4" s="67" t="s">
        <v>59</v>
      </c>
      <c r="Z4" s="107" t="s">
        <v>34</v>
      </c>
      <c r="HJ4"/>
      <c r="HK4"/>
      <c r="HL4"/>
      <c r="HM4"/>
    </row>
    <row r="5" spans="1:221" ht="13.5">
      <c r="A5" s="63" t="s">
        <v>49</v>
      </c>
      <c r="B5" s="23" t="s">
        <v>42</v>
      </c>
      <c r="C5" s="128"/>
      <c r="D5" s="23" t="s">
        <v>2</v>
      </c>
      <c r="E5" s="134"/>
      <c r="F5" s="135"/>
      <c r="G5" s="23" t="s">
        <v>3</v>
      </c>
      <c r="H5" s="23" t="s">
        <v>37</v>
      </c>
      <c r="I5" s="77" t="s">
        <v>61</v>
      </c>
      <c r="J5" s="52" t="s">
        <v>21</v>
      </c>
      <c r="K5" s="125"/>
      <c r="L5" s="121"/>
      <c r="M5" s="23" t="s">
        <v>62</v>
      </c>
      <c r="N5" s="113"/>
      <c r="O5" s="119"/>
      <c r="P5" s="120"/>
      <c r="Q5" s="121"/>
      <c r="R5" s="113"/>
      <c r="S5" s="114"/>
      <c r="T5" s="48" t="s">
        <v>66</v>
      </c>
      <c r="U5" s="48" t="s">
        <v>66</v>
      </c>
      <c r="V5" s="48" t="s">
        <v>66</v>
      </c>
      <c r="W5" s="26" t="s">
        <v>30</v>
      </c>
      <c r="X5" s="27"/>
      <c r="Y5" s="23" t="s">
        <v>18</v>
      </c>
      <c r="Z5" s="108"/>
      <c r="HJ5"/>
      <c r="HK5"/>
      <c r="HL5"/>
      <c r="HM5"/>
    </row>
    <row r="6" spans="1:221" ht="18.75" customHeight="1">
      <c r="A6" s="68"/>
      <c r="B6" s="23"/>
      <c r="C6" s="128"/>
      <c r="D6" s="23" t="s">
        <v>4</v>
      </c>
      <c r="E6" s="105" t="s">
        <v>8</v>
      </c>
      <c r="F6" s="105" t="s">
        <v>53</v>
      </c>
      <c r="G6" s="23" t="s">
        <v>10</v>
      </c>
      <c r="H6" s="23" t="s">
        <v>11</v>
      </c>
      <c r="I6" s="23" t="s">
        <v>33</v>
      </c>
      <c r="J6" s="23" t="s">
        <v>32</v>
      </c>
      <c r="K6" s="34" t="s">
        <v>9</v>
      </c>
      <c r="L6" s="34" t="s">
        <v>28</v>
      </c>
      <c r="M6" s="23" t="s">
        <v>23</v>
      </c>
      <c r="N6" s="105" t="s">
        <v>46</v>
      </c>
      <c r="O6" s="105" t="s">
        <v>47</v>
      </c>
      <c r="P6" s="105" t="s">
        <v>26</v>
      </c>
      <c r="Q6" s="105" t="s">
        <v>27</v>
      </c>
      <c r="R6" s="105" t="s">
        <v>12</v>
      </c>
      <c r="S6" s="105" t="s">
        <v>13</v>
      </c>
      <c r="T6" s="49" t="s">
        <v>5</v>
      </c>
      <c r="U6" s="126" t="s">
        <v>19</v>
      </c>
      <c r="V6" s="49" t="s">
        <v>6</v>
      </c>
      <c r="W6" s="34" t="s">
        <v>7</v>
      </c>
      <c r="X6" s="34" t="s">
        <v>7</v>
      </c>
      <c r="Y6" s="23" t="s">
        <v>83</v>
      </c>
      <c r="Z6" s="108"/>
      <c r="HJ6"/>
      <c r="HK6"/>
      <c r="HL6"/>
      <c r="HM6"/>
    </row>
    <row r="7" spans="1:221" ht="18.75" customHeight="1">
      <c r="A7" s="68"/>
      <c r="B7" s="69" t="s">
        <v>54</v>
      </c>
      <c r="C7" s="69" t="s">
        <v>55</v>
      </c>
      <c r="D7" s="69" t="s">
        <v>56</v>
      </c>
      <c r="E7" s="106"/>
      <c r="F7" s="115"/>
      <c r="G7" s="70"/>
      <c r="H7" s="71"/>
      <c r="I7" s="69" t="s">
        <v>77</v>
      </c>
      <c r="J7" s="23"/>
      <c r="K7" s="35" t="s">
        <v>23</v>
      </c>
      <c r="L7" s="35" t="s">
        <v>23</v>
      </c>
      <c r="M7" s="72"/>
      <c r="N7" s="110"/>
      <c r="O7" s="110"/>
      <c r="P7" s="110"/>
      <c r="Q7" s="110"/>
      <c r="R7" s="110"/>
      <c r="S7" s="110"/>
      <c r="T7" s="50" t="s">
        <v>14</v>
      </c>
      <c r="U7" s="127"/>
      <c r="V7" s="50" t="s">
        <v>14</v>
      </c>
      <c r="W7" s="35" t="s">
        <v>15</v>
      </c>
      <c r="X7" s="35" t="s">
        <v>70</v>
      </c>
      <c r="Y7" s="23" t="s">
        <v>31</v>
      </c>
      <c r="Z7" s="109"/>
      <c r="HJ7"/>
      <c r="HK7"/>
      <c r="HL7"/>
      <c r="HM7"/>
    </row>
    <row r="8" spans="1:217" s="12" customFormat="1" ht="13.5">
      <c r="A8" s="73"/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4"/>
      <c r="U8" s="74"/>
      <c r="V8" s="74"/>
      <c r="W8" s="74"/>
      <c r="X8" s="74"/>
      <c r="Y8" s="75"/>
      <c r="Z8" s="75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</row>
    <row r="9" spans="1:217" s="12" customFormat="1" ht="14.25">
      <c r="A9" s="20" t="s">
        <v>87</v>
      </c>
      <c r="B9" s="9">
        <v>57477037</v>
      </c>
      <c r="C9" s="43">
        <v>126932772</v>
      </c>
      <c r="D9" s="43">
        <v>-161973</v>
      </c>
      <c r="E9" s="36">
        <v>100</v>
      </c>
      <c r="F9" s="22" t="s">
        <v>16</v>
      </c>
      <c r="G9" s="31">
        <v>967237</v>
      </c>
      <c r="H9" s="31">
        <v>609535</v>
      </c>
      <c r="I9" s="10">
        <v>850549</v>
      </c>
      <c r="J9" s="8">
        <v>19597853</v>
      </c>
      <c r="K9" s="32">
        <v>749639</v>
      </c>
      <c r="L9" s="8">
        <v>496374</v>
      </c>
      <c r="M9" s="31">
        <v>424224</v>
      </c>
      <c r="N9" s="36">
        <v>99.9</v>
      </c>
      <c r="O9" s="36">
        <v>101.7</v>
      </c>
      <c r="P9" s="36">
        <v>99.9</v>
      </c>
      <c r="Q9" s="36">
        <v>98</v>
      </c>
      <c r="R9" s="33">
        <v>526973</v>
      </c>
      <c r="S9" s="33">
        <v>309591</v>
      </c>
      <c r="T9" s="36">
        <v>100.3</v>
      </c>
      <c r="U9" s="36">
        <v>100.5</v>
      </c>
      <c r="V9" s="36">
        <v>99.4</v>
      </c>
      <c r="W9" s="10">
        <v>1844.891</v>
      </c>
      <c r="X9" s="10">
        <v>2569.726</v>
      </c>
      <c r="Y9" s="10">
        <v>400.746</v>
      </c>
      <c r="Z9" s="30">
        <v>499201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</row>
    <row r="10" spans="1:217" s="12" customFormat="1" ht="14.25">
      <c r="A10" s="20">
        <v>29</v>
      </c>
      <c r="B10" s="86">
        <v>58007536</v>
      </c>
      <c r="C10" s="43">
        <v>126706210</v>
      </c>
      <c r="D10" s="43">
        <v>-226562</v>
      </c>
      <c r="E10" s="36">
        <v>103.1</v>
      </c>
      <c r="F10" s="22" t="s">
        <v>16</v>
      </c>
      <c r="G10" s="31">
        <v>964641</v>
      </c>
      <c r="H10" s="31">
        <v>604503</v>
      </c>
      <c r="I10" s="10">
        <v>863166</v>
      </c>
      <c r="J10" s="8">
        <v>19602508</v>
      </c>
      <c r="K10" s="32">
        <v>779124</v>
      </c>
      <c r="L10" s="8">
        <v>509158</v>
      </c>
      <c r="M10" s="31">
        <v>374158</v>
      </c>
      <c r="N10" s="36">
        <v>100.4</v>
      </c>
      <c r="O10" s="36">
        <v>102.4</v>
      </c>
      <c r="P10" s="36">
        <v>99.7</v>
      </c>
      <c r="Q10" s="36">
        <v>98.3</v>
      </c>
      <c r="R10" s="33">
        <v>533820</v>
      </c>
      <c r="S10" s="33">
        <v>313057</v>
      </c>
      <c r="T10" s="36">
        <v>100.6</v>
      </c>
      <c r="U10" s="36">
        <v>101.4</v>
      </c>
      <c r="V10" s="36">
        <v>101.8</v>
      </c>
      <c r="W10" s="10">
        <v>1770.695</v>
      </c>
      <c r="X10" s="10">
        <v>2726.327</v>
      </c>
      <c r="Y10" s="10">
        <v>378.344</v>
      </c>
      <c r="Z10" s="30">
        <v>472165</v>
      </c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</row>
    <row r="11" spans="1:217" s="12" customFormat="1" ht="14.25">
      <c r="A11" s="20">
        <v>30</v>
      </c>
      <c r="B11" s="86">
        <v>58527117</v>
      </c>
      <c r="C11" s="43">
        <v>126443180</v>
      </c>
      <c r="D11" s="43">
        <v>-263030</v>
      </c>
      <c r="E11" s="36">
        <v>104.2</v>
      </c>
      <c r="F11" s="22" t="s">
        <v>16</v>
      </c>
      <c r="G11" s="31">
        <v>942370</v>
      </c>
      <c r="H11" s="31">
        <v>598154</v>
      </c>
      <c r="I11" s="10">
        <v>852560.167</v>
      </c>
      <c r="J11" s="8">
        <v>19604355</v>
      </c>
      <c r="K11" s="10">
        <v>792975</v>
      </c>
      <c r="L11" s="10">
        <v>518432</v>
      </c>
      <c r="M11" s="31">
        <v>261277</v>
      </c>
      <c r="N11" s="36">
        <v>101.3</v>
      </c>
      <c r="O11" s="36">
        <v>103.9</v>
      </c>
      <c r="P11" s="36">
        <v>99.6</v>
      </c>
      <c r="Q11" s="36">
        <v>99.6</v>
      </c>
      <c r="R11" s="33">
        <v>558718</v>
      </c>
      <c r="S11" s="33">
        <v>315314</v>
      </c>
      <c r="T11" s="36">
        <v>100.6</v>
      </c>
      <c r="U11" s="36">
        <v>102.6</v>
      </c>
      <c r="V11" s="36">
        <v>102.4</v>
      </c>
      <c r="W11" s="10">
        <v>1716.557</v>
      </c>
      <c r="X11" s="10">
        <v>2782.421</v>
      </c>
      <c r="Y11" s="10">
        <v>374.761666666667</v>
      </c>
      <c r="Z11" s="30">
        <v>430601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</row>
    <row r="12" spans="1:217" s="12" customFormat="1" ht="14.25">
      <c r="A12" s="20" t="s">
        <v>71</v>
      </c>
      <c r="B12" s="86">
        <v>59071519</v>
      </c>
      <c r="C12" s="43">
        <v>126166948</v>
      </c>
      <c r="D12" s="43">
        <v>-276232</v>
      </c>
      <c r="E12" s="36">
        <v>101.1</v>
      </c>
      <c r="F12" s="22" t="s">
        <v>16</v>
      </c>
      <c r="G12" s="31">
        <v>905123</v>
      </c>
      <c r="H12" s="31">
        <v>599353</v>
      </c>
      <c r="I12" s="10">
        <v>836050</v>
      </c>
      <c r="J12" s="8">
        <v>19396177</v>
      </c>
      <c r="K12" s="10">
        <v>816242</v>
      </c>
      <c r="L12" s="10">
        <v>530565</v>
      </c>
      <c r="M12" s="10">
        <v>183980</v>
      </c>
      <c r="N12" s="36">
        <v>101.8</v>
      </c>
      <c r="O12" s="36">
        <v>104.3</v>
      </c>
      <c r="P12" s="36">
        <v>99.8</v>
      </c>
      <c r="Q12" s="36">
        <v>99</v>
      </c>
      <c r="R12" s="33">
        <v>586149</v>
      </c>
      <c r="S12" s="33">
        <v>323853</v>
      </c>
      <c r="T12" s="36">
        <v>101.4</v>
      </c>
      <c r="U12" s="36">
        <v>103</v>
      </c>
      <c r="V12" s="36">
        <v>94.8</v>
      </c>
      <c r="W12" s="10">
        <v>1714.28</v>
      </c>
      <c r="X12" s="10">
        <v>2662.984</v>
      </c>
      <c r="Y12" s="10">
        <v>387.22375</v>
      </c>
      <c r="Z12" s="30">
        <v>381237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</row>
    <row r="13" spans="1:217" s="12" customFormat="1" ht="14.25">
      <c r="A13" s="20">
        <v>2</v>
      </c>
      <c r="B13" s="24">
        <v>59497356</v>
      </c>
      <c r="C13" s="43">
        <v>125708382</v>
      </c>
      <c r="D13" s="43">
        <v>-458566</v>
      </c>
      <c r="E13" s="36">
        <v>90.6</v>
      </c>
      <c r="F13" s="22" t="s">
        <v>16</v>
      </c>
      <c r="G13" s="31">
        <v>815340</v>
      </c>
      <c r="H13" s="31">
        <v>534747</v>
      </c>
      <c r="I13" s="9">
        <v>821491</v>
      </c>
      <c r="J13" s="8">
        <v>19504951</v>
      </c>
      <c r="K13" s="10">
        <v>899467</v>
      </c>
      <c r="L13" s="10">
        <v>558119</v>
      </c>
      <c r="M13" s="10">
        <v>134255</v>
      </c>
      <c r="N13" s="36">
        <v>101.8</v>
      </c>
      <c r="O13" s="36">
        <v>105.8</v>
      </c>
      <c r="P13" s="36">
        <v>100.4</v>
      </c>
      <c r="Q13" s="36">
        <v>98.8</v>
      </c>
      <c r="R13" s="33">
        <v>609535</v>
      </c>
      <c r="S13" s="33">
        <v>305811</v>
      </c>
      <c r="T13" s="36">
        <v>101.3</v>
      </c>
      <c r="U13" s="36">
        <v>100.1</v>
      </c>
      <c r="V13" s="36">
        <v>76</v>
      </c>
      <c r="W13" s="10">
        <v>1883</v>
      </c>
      <c r="X13" s="10">
        <v>2070</v>
      </c>
      <c r="Y13" s="10">
        <v>476</v>
      </c>
      <c r="Z13" s="30">
        <v>309178</v>
      </c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</row>
    <row r="14" spans="1:217" s="12" customFormat="1" ht="14.25">
      <c r="A14" s="20"/>
      <c r="B14" s="56"/>
      <c r="C14" s="43"/>
      <c r="D14" s="43"/>
      <c r="E14" s="36"/>
      <c r="F14" s="36"/>
      <c r="G14" s="31"/>
      <c r="H14" s="31"/>
      <c r="I14" s="31"/>
      <c r="J14" s="8"/>
      <c r="K14" s="8"/>
      <c r="L14" s="10"/>
      <c r="M14" s="31"/>
      <c r="N14" s="44"/>
      <c r="O14" s="7"/>
      <c r="P14" s="7"/>
      <c r="Q14" s="7"/>
      <c r="R14" s="30"/>
      <c r="S14" s="30"/>
      <c r="T14" s="44"/>
      <c r="U14" s="44"/>
      <c r="V14" s="44"/>
      <c r="W14" s="10"/>
      <c r="X14" s="10"/>
      <c r="Y14" s="10"/>
      <c r="Z14" s="19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</row>
    <row r="15" spans="1:217" s="41" customFormat="1" ht="16.5" customHeight="1">
      <c r="A15" s="21" t="s">
        <v>93</v>
      </c>
      <c r="B15" s="24" t="s">
        <v>24</v>
      </c>
      <c r="C15" s="9">
        <v>125858015</v>
      </c>
      <c r="D15" s="9">
        <v>-21994</v>
      </c>
      <c r="E15" s="90">
        <v>82.7</v>
      </c>
      <c r="F15" s="90">
        <v>81</v>
      </c>
      <c r="G15" s="8">
        <v>71101</v>
      </c>
      <c r="H15" s="8">
        <v>49525</v>
      </c>
      <c r="I15" s="8">
        <v>60075</v>
      </c>
      <c r="J15" s="8">
        <v>1678895</v>
      </c>
      <c r="K15" s="32">
        <v>861632</v>
      </c>
      <c r="L15" s="32">
        <v>554130</v>
      </c>
      <c r="M15" s="32">
        <v>12283</v>
      </c>
      <c r="N15" s="22">
        <v>101.7</v>
      </c>
      <c r="O15" s="22">
        <v>105.5</v>
      </c>
      <c r="P15" s="22">
        <v>100.4</v>
      </c>
      <c r="Q15" s="22">
        <v>97.8</v>
      </c>
      <c r="R15" s="8">
        <v>1019095</v>
      </c>
      <c r="S15" s="8">
        <v>298367</v>
      </c>
      <c r="T15" s="85">
        <v>102</v>
      </c>
      <c r="U15" s="85">
        <v>97.7</v>
      </c>
      <c r="V15" s="85">
        <v>58</v>
      </c>
      <c r="W15" s="25">
        <v>1835.032</v>
      </c>
      <c r="X15" s="25">
        <v>1929.801</v>
      </c>
      <c r="Y15" s="9">
        <v>486.371</v>
      </c>
      <c r="Z15" s="8">
        <v>23846</v>
      </c>
      <c r="AA15" s="88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</row>
    <row r="16" spans="1:217" s="41" customFormat="1" ht="16.5" customHeight="1">
      <c r="A16" s="21">
        <v>7</v>
      </c>
      <c r="B16" s="24" t="s">
        <v>24</v>
      </c>
      <c r="C16" s="9">
        <v>125836021</v>
      </c>
      <c r="D16" s="9">
        <v>-27047</v>
      </c>
      <c r="E16" s="90">
        <v>90</v>
      </c>
      <c r="F16" s="90">
        <v>86.6</v>
      </c>
      <c r="G16" s="8">
        <v>70244</v>
      </c>
      <c r="H16" s="8">
        <v>45848</v>
      </c>
      <c r="I16" s="8">
        <v>66064</v>
      </c>
      <c r="J16" s="8">
        <v>1691805</v>
      </c>
      <c r="K16" s="32">
        <v>861248</v>
      </c>
      <c r="L16" s="32">
        <v>554083</v>
      </c>
      <c r="M16" s="32">
        <v>10137</v>
      </c>
      <c r="N16" s="22">
        <v>101.9</v>
      </c>
      <c r="O16" s="22">
        <v>105.9</v>
      </c>
      <c r="P16" s="22">
        <v>100.4</v>
      </c>
      <c r="Q16" s="22">
        <v>98.6</v>
      </c>
      <c r="R16" s="8">
        <v>685717</v>
      </c>
      <c r="S16" s="8">
        <v>288622</v>
      </c>
      <c r="T16" s="85">
        <v>101.8</v>
      </c>
      <c r="U16" s="85">
        <v>99.2</v>
      </c>
      <c r="V16" s="85">
        <v>64.8</v>
      </c>
      <c r="W16" s="25">
        <v>1869.444</v>
      </c>
      <c r="X16" s="25">
        <v>1958.833</v>
      </c>
      <c r="Y16" s="9">
        <v>533.17</v>
      </c>
      <c r="Z16" s="8">
        <v>24951</v>
      </c>
      <c r="AA16" s="88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</row>
    <row r="17" spans="1:217" s="41" customFormat="1" ht="16.5" customHeight="1">
      <c r="A17" s="21">
        <v>8</v>
      </c>
      <c r="B17" s="86" t="s">
        <v>24</v>
      </c>
      <c r="C17" s="9">
        <v>125808974</v>
      </c>
      <c r="D17" s="9">
        <v>-55230</v>
      </c>
      <c r="E17" s="90">
        <v>79.8</v>
      </c>
      <c r="F17" s="90">
        <v>88.3</v>
      </c>
      <c r="G17" s="8">
        <v>69101</v>
      </c>
      <c r="H17" s="8">
        <v>42931</v>
      </c>
      <c r="I17" s="8">
        <v>74825</v>
      </c>
      <c r="J17" s="32">
        <v>1688171</v>
      </c>
      <c r="K17" s="32">
        <v>865756</v>
      </c>
      <c r="L17" s="32">
        <v>553796</v>
      </c>
      <c r="M17" s="32">
        <v>9479</v>
      </c>
      <c r="N17" s="22">
        <v>102</v>
      </c>
      <c r="O17" s="22">
        <v>107.2</v>
      </c>
      <c r="P17" s="22">
        <v>100.4</v>
      </c>
      <c r="Q17" s="22">
        <v>99.1</v>
      </c>
      <c r="R17" s="8">
        <v>528891</v>
      </c>
      <c r="S17" s="8">
        <v>304458</v>
      </c>
      <c r="T17" s="85">
        <v>101.5</v>
      </c>
      <c r="U17" s="85">
        <v>98.8</v>
      </c>
      <c r="V17" s="85">
        <v>66.5</v>
      </c>
      <c r="W17" s="25">
        <v>1905.688</v>
      </c>
      <c r="X17" s="25">
        <v>1966.645</v>
      </c>
      <c r="Y17" s="9">
        <v>554.557</v>
      </c>
      <c r="Z17" s="8">
        <v>24693</v>
      </c>
      <c r="AA17" s="88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</row>
    <row r="18" spans="1:217" s="41" customFormat="1" ht="16.5" customHeight="1">
      <c r="A18" s="21">
        <v>9</v>
      </c>
      <c r="B18" s="24" t="s">
        <v>24</v>
      </c>
      <c r="C18" s="9">
        <v>125753744</v>
      </c>
      <c r="D18" s="9">
        <v>-45362</v>
      </c>
      <c r="E18" s="90">
        <v>95.4</v>
      </c>
      <c r="F18" s="90">
        <v>91.6</v>
      </c>
      <c r="G18" s="8">
        <v>70186</v>
      </c>
      <c r="H18" s="8">
        <v>44562</v>
      </c>
      <c r="I18" s="8">
        <v>75120</v>
      </c>
      <c r="J18" s="32">
        <v>1568049</v>
      </c>
      <c r="K18" s="32">
        <v>867208</v>
      </c>
      <c r="L18" s="32">
        <v>553321</v>
      </c>
      <c r="M18" s="32">
        <v>10434</v>
      </c>
      <c r="N18" s="22">
        <v>102</v>
      </c>
      <c r="O18" s="22">
        <v>107.2</v>
      </c>
      <c r="P18" s="22">
        <v>100.4</v>
      </c>
      <c r="Q18" s="22">
        <v>98.6</v>
      </c>
      <c r="R18" s="8">
        <v>469235</v>
      </c>
      <c r="S18" s="8">
        <v>304161</v>
      </c>
      <c r="T18" s="85">
        <v>101.2</v>
      </c>
      <c r="U18" s="85">
        <v>99.9</v>
      </c>
      <c r="V18" s="85">
        <v>74.4</v>
      </c>
      <c r="W18" s="25">
        <v>1941.943</v>
      </c>
      <c r="X18" s="25">
        <v>2009.091</v>
      </c>
      <c r="Y18" s="9">
        <v>556.126</v>
      </c>
      <c r="Z18" s="8">
        <v>25250</v>
      </c>
      <c r="AA18" s="88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</row>
    <row r="19" spans="1:217" s="41" customFormat="1" ht="16.5" customHeight="1">
      <c r="A19" s="21">
        <v>10</v>
      </c>
      <c r="B19" s="24" t="s">
        <v>24</v>
      </c>
      <c r="C19" s="9">
        <v>125708382</v>
      </c>
      <c r="D19" s="9">
        <v>-39683</v>
      </c>
      <c r="E19" s="90">
        <v>97</v>
      </c>
      <c r="F19" s="90">
        <v>93.5</v>
      </c>
      <c r="G19" s="8">
        <v>70685</v>
      </c>
      <c r="H19" s="8">
        <v>46519</v>
      </c>
      <c r="I19" s="8">
        <v>64410</v>
      </c>
      <c r="J19" s="32">
        <v>1630327</v>
      </c>
      <c r="K19" s="32">
        <v>867635</v>
      </c>
      <c r="L19" s="32">
        <v>552647</v>
      </c>
      <c r="M19" s="32">
        <v>7877</v>
      </c>
      <c r="N19" s="22">
        <v>101.8</v>
      </c>
      <c r="O19" s="22">
        <v>106.7</v>
      </c>
      <c r="P19" s="22">
        <v>100.4</v>
      </c>
      <c r="Q19" s="22">
        <v>98.5</v>
      </c>
      <c r="R19" s="8">
        <v>546786</v>
      </c>
      <c r="S19" s="8">
        <v>312334</v>
      </c>
      <c r="T19" s="85">
        <v>101.1</v>
      </c>
      <c r="U19" s="85">
        <v>101.1</v>
      </c>
      <c r="V19" s="85">
        <v>80.1</v>
      </c>
      <c r="W19" s="25">
        <v>1987.64</v>
      </c>
      <c r="X19" s="25">
        <v>2097.019</v>
      </c>
      <c r="Y19" s="9">
        <v>535.676</v>
      </c>
      <c r="Z19" s="8">
        <v>28725</v>
      </c>
      <c r="AA19" s="88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</row>
    <row r="20" spans="1:217" s="41" customFormat="1" ht="16.5" customHeight="1">
      <c r="A20" s="21">
        <v>11</v>
      </c>
      <c r="B20" s="24" t="s">
        <v>24</v>
      </c>
      <c r="C20" s="9">
        <v>125650709</v>
      </c>
      <c r="D20" s="9">
        <v>-17990</v>
      </c>
      <c r="E20" s="90">
        <v>95.3</v>
      </c>
      <c r="F20" s="90">
        <v>94.2</v>
      </c>
      <c r="G20" s="8">
        <v>70798</v>
      </c>
      <c r="H20" s="8">
        <v>47764</v>
      </c>
      <c r="I20" s="8">
        <v>62431</v>
      </c>
      <c r="J20" s="32">
        <v>1678131</v>
      </c>
      <c r="K20" s="32">
        <v>877824</v>
      </c>
      <c r="L20" s="32">
        <v>554802</v>
      </c>
      <c r="M20" s="32">
        <v>10657</v>
      </c>
      <c r="N20" s="22">
        <v>101.3</v>
      </c>
      <c r="O20" s="22">
        <v>105.1</v>
      </c>
      <c r="P20" s="22">
        <v>100.5</v>
      </c>
      <c r="Q20" s="22">
        <v>98.3</v>
      </c>
      <c r="R20" s="8">
        <v>473294</v>
      </c>
      <c r="S20" s="8">
        <v>305404</v>
      </c>
      <c r="T20" s="85">
        <v>100.8</v>
      </c>
      <c r="U20" s="85">
        <v>101.6</v>
      </c>
      <c r="V20" s="85">
        <v>85.2</v>
      </c>
      <c r="W20" s="25">
        <v>1936.448</v>
      </c>
      <c r="X20" s="25">
        <v>2116.356</v>
      </c>
      <c r="Y20" s="9">
        <v>491.268</v>
      </c>
      <c r="Z20" s="8">
        <v>28521</v>
      </c>
      <c r="AA20" s="88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</row>
    <row r="21" spans="1:217" s="41" customFormat="1" ht="16.5" customHeight="1">
      <c r="A21" s="21">
        <v>12</v>
      </c>
      <c r="B21" s="24" t="s">
        <v>24</v>
      </c>
      <c r="C21" s="9">
        <v>125668699</v>
      </c>
      <c r="D21" s="9">
        <v>-20756</v>
      </c>
      <c r="E21" s="90">
        <v>97.8</v>
      </c>
      <c r="F21" s="90">
        <v>94</v>
      </c>
      <c r="G21" s="8">
        <v>65643</v>
      </c>
      <c r="H21" s="8">
        <v>45544</v>
      </c>
      <c r="I21" s="8">
        <v>67844</v>
      </c>
      <c r="J21" s="32">
        <v>2103569</v>
      </c>
      <c r="K21" s="32">
        <v>876511</v>
      </c>
      <c r="L21" s="32">
        <v>554443</v>
      </c>
      <c r="M21" s="32">
        <v>10554</v>
      </c>
      <c r="N21" s="22">
        <v>101.1</v>
      </c>
      <c r="O21" s="22">
        <v>104.3</v>
      </c>
      <c r="P21" s="22">
        <v>100.4</v>
      </c>
      <c r="Q21" s="22">
        <v>98.6</v>
      </c>
      <c r="R21" s="8">
        <v>1045032</v>
      </c>
      <c r="S21" s="8">
        <v>333777</v>
      </c>
      <c r="T21" s="85">
        <v>100.6</v>
      </c>
      <c r="U21" s="85">
        <v>101.8</v>
      </c>
      <c r="V21" s="85">
        <v>86.9</v>
      </c>
      <c r="W21" s="25">
        <v>1849.911</v>
      </c>
      <c r="X21" s="25">
        <v>2095.2</v>
      </c>
      <c r="Y21" s="9">
        <v>469.858</v>
      </c>
      <c r="Z21" s="8">
        <v>31551</v>
      </c>
      <c r="AA21" s="88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</row>
    <row r="22" spans="1:217" s="41" customFormat="1" ht="16.5" customHeight="1">
      <c r="A22" s="21" t="s">
        <v>85</v>
      </c>
      <c r="B22" s="24" t="s">
        <v>24</v>
      </c>
      <c r="C22" s="45">
        <v>125629953</v>
      </c>
      <c r="D22" s="9">
        <v>-77815</v>
      </c>
      <c r="E22" s="91">
        <v>88.4</v>
      </c>
      <c r="F22" s="90">
        <v>96.9</v>
      </c>
      <c r="G22" s="8">
        <v>58448</v>
      </c>
      <c r="H22" s="8">
        <v>39028</v>
      </c>
      <c r="I22" s="8">
        <v>82185</v>
      </c>
      <c r="J22" s="32">
        <v>1628357</v>
      </c>
      <c r="K22" s="32">
        <v>878784</v>
      </c>
      <c r="L22" s="32">
        <v>554751</v>
      </c>
      <c r="M22" s="32">
        <v>9652</v>
      </c>
      <c r="N22" s="22">
        <v>101.6</v>
      </c>
      <c r="O22" s="22">
        <v>105.5</v>
      </c>
      <c r="P22" s="22">
        <v>100.9</v>
      </c>
      <c r="Q22" s="22">
        <v>98.6</v>
      </c>
      <c r="R22" s="8">
        <v>469254</v>
      </c>
      <c r="S22" s="8">
        <v>297629</v>
      </c>
      <c r="T22" s="85">
        <v>100.2</v>
      </c>
      <c r="U22" s="85">
        <v>99.7</v>
      </c>
      <c r="V22" s="85">
        <v>80.7</v>
      </c>
      <c r="W22" s="25">
        <v>1840.958</v>
      </c>
      <c r="X22" s="25">
        <v>2112.352</v>
      </c>
      <c r="Y22" s="9">
        <v>448.514</v>
      </c>
      <c r="Z22" s="8">
        <v>23896</v>
      </c>
      <c r="AA22" s="88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</row>
    <row r="23" spans="1:217" s="41" customFormat="1" ht="16.5" customHeight="1">
      <c r="A23" s="21">
        <v>2</v>
      </c>
      <c r="B23" s="24" t="s">
        <v>24</v>
      </c>
      <c r="C23" s="45" t="s">
        <v>94</v>
      </c>
      <c r="D23" s="9" t="s">
        <v>24</v>
      </c>
      <c r="E23" s="92">
        <v>92.6</v>
      </c>
      <c r="F23" s="92">
        <v>95.6</v>
      </c>
      <c r="G23" s="8">
        <v>60764</v>
      </c>
      <c r="H23" s="8">
        <v>40820</v>
      </c>
      <c r="I23" s="8">
        <v>74741</v>
      </c>
      <c r="J23" s="32">
        <v>1496857</v>
      </c>
      <c r="K23" s="32">
        <v>882261</v>
      </c>
      <c r="L23" s="32">
        <v>556468</v>
      </c>
      <c r="M23" s="8">
        <v>8640</v>
      </c>
      <c r="N23" s="22">
        <v>101.6</v>
      </c>
      <c r="O23" s="22">
        <v>105</v>
      </c>
      <c r="P23" s="22">
        <v>100.9</v>
      </c>
      <c r="Q23" s="22">
        <v>98.8</v>
      </c>
      <c r="R23" s="8">
        <v>535392</v>
      </c>
      <c r="S23" s="8">
        <v>280781</v>
      </c>
      <c r="T23" s="85">
        <v>100</v>
      </c>
      <c r="U23" s="85">
        <v>101</v>
      </c>
      <c r="V23" s="85">
        <v>85.2</v>
      </c>
      <c r="W23" s="25">
        <v>1888.878</v>
      </c>
      <c r="X23" s="25">
        <v>2170.424</v>
      </c>
      <c r="Y23" s="9">
        <v>436.891</v>
      </c>
      <c r="Z23" s="8">
        <v>23525</v>
      </c>
      <c r="AA23" s="88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</row>
    <row r="24" spans="1:217" s="41" customFormat="1" ht="16.5" customHeight="1">
      <c r="A24" s="21">
        <v>3</v>
      </c>
      <c r="B24" s="24" t="s">
        <v>24</v>
      </c>
      <c r="C24" s="45" t="s">
        <v>86</v>
      </c>
      <c r="D24" s="9" t="s">
        <v>24</v>
      </c>
      <c r="E24" s="92">
        <v>108.7</v>
      </c>
      <c r="F24" s="92">
        <v>97.2</v>
      </c>
      <c r="G24" s="8">
        <v>71787</v>
      </c>
      <c r="H24" s="8">
        <v>45268</v>
      </c>
      <c r="I24" s="8">
        <v>70263</v>
      </c>
      <c r="J24" s="32">
        <v>1670081</v>
      </c>
      <c r="K24" s="32">
        <v>899467</v>
      </c>
      <c r="L24" s="32">
        <v>558119</v>
      </c>
      <c r="M24" s="32">
        <v>14819</v>
      </c>
      <c r="N24" s="22">
        <v>101.8</v>
      </c>
      <c r="O24" s="22">
        <v>104.7</v>
      </c>
      <c r="P24" s="22">
        <v>101</v>
      </c>
      <c r="Q24" s="22">
        <v>99.4</v>
      </c>
      <c r="R24" s="8">
        <v>484914</v>
      </c>
      <c r="S24" s="8">
        <v>344055</v>
      </c>
      <c r="T24" s="85">
        <v>99.8</v>
      </c>
      <c r="U24" s="85">
        <v>102</v>
      </c>
      <c r="V24" s="85">
        <v>89.2</v>
      </c>
      <c r="W24" s="25">
        <v>1995</v>
      </c>
      <c r="X24" s="25">
        <v>2244</v>
      </c>
      <c r="Y24" s="9">
        <v>446</v>
      </c>
      <c r="Z24" s="8">
        <v>26523</v>
      </c>
      <c r="AA24" s="88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</row>
    <row r="25" spans="1:217" s="41" customFormat="1" ht="16.5" customHeight="1">
      <c r="A25" s="21">
        <v>4</v>
      </c>
      <c r="B25" s="24" t="s">
        <v>24</v>
      </c>
      <c r="C25" s="45" t="s">
        <v>89</v>
      </c>
      <c r="D25" s="9" t="s">
        <v>24</v>
      </c>
      <c r="E25" s="95">
        <v>98.8</v>
      </c>
      <c r="F25" s="95">
        <v>100</v>
      </c>
      <c r="G25" s="8">
        <v>74521</v>
      </c>
      <c r="H25" s="8">
        <v>46973</v>
      </c>
      <c r="I25" s="8">
        <v>64955</v>
      </c>
      <c r="J25" s="32">
        <v>1552581</v>
      </c>
      <c r="K25" s="32">
        <v>904413</v>
      </c>
      <c r="L25" s="32">
        <v>557002</v>
      </c>
      <c r="M25" s="32">
        <v>9890</v>
      </c>
      <c r="N25" s="22">
        <v>101.4</v>
      </c>
      <c r="O25" s="22">
        <v>104.5</v>
      </c>
      <c r="P25" s="22">
        <v>101</v>
      </c>
      <c r="Q25" s="22">
        <v>95.7</v>
      </c>
      <c r="R25" s="8">
        <v>543063</v>
      </c>
      <c r="S25" s="8">
        <v>338638</v>
      </c>
      <c r="T25" s="85">
        <v>100.9</v>
      </c>
      <c r="U25" s="85">
        <v>103.3</v>
      </c>
      <c r="V25" s="85">
        <v>89.2</v>
      </c>
      <c r="W25" s="25">
        <v>2091</v>
      </c>
      <c r="X25" s="25">
        <v>2167</v>
      </c>
      <c r="Y25" s="9">
        <v>434</v>
      </c>
      <c r="Z25" s="8">
        <v>25074</v>
      </c>
      <c r="AA25" s="88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</row>
    <row r="26" spans="1:217" s="41" customFormat="1" ht="16.5" customHeight="1">
      <c r="A26" s="94">
        <v>5</v>
      </c>
      <c r="B26" s="24" t="s">
        <v>24</v>
      </c>
      <c r="C26" s="45" t="s">
        <v>90</v>
      </c>
      <c r="D26" s="9" t="s">
        <v>24</v>
      </c>
      <c r="E26" s="95" t="s">
        <v>96</v>
      </c>
      <c r="F26" s="95" t="s">
        <v>97</v>
      </c>
      <c r="G26" s="8">
        <v>70178</v>
      </c>
      <c r="H26" s="8">
        <v>46697</v>
      </c>
      <c r="I26" s="8" t="s">
        <v>24</v>
      </c>
      <c r="J26" s="32" t="s">
        <v>100</v>
      </c>
      <c r="K26" s="32">
        <v>908864</v>
      </c>
      <c r="L26" s="32">
        <v>555970</v>
      </c>
      <c r="M26" s="32">
        <v>10664</v>
      </c>
      <c r="N26" s="22">
        <v>101.7</v>
      </c>
      <c r="O26" s="22">
        <v>104.9</v>
      </c>
      <c r="P26" s="22">
        <v>101.1</v>
      </c>
      <c r="Q26" s="22">
        <v>96</v>
      </c>
      <c r="R26" s="8">
        <v>489019</v>
      </c>
      <c r="S26" s="8">
        <v>317681</v>
      </c>
      <c r="T26" s="85" t="s">
        <v>102</v>
      </c>
      <c r="U26" s="85" t="s">
        <v>103</v>
      </c>
      <c r="V26" s="85" t="s">
        <v>104</v>
      </c>
      <c r="W26" s="25">
        <v>2047</v>
      </c>
      <c r="X26" s="25">
        <v>2098</v>
      </c>
      <c r="Y26" s="9">
        <v>433</v>
      </c>
      <c r="Z26" s="8">
        <v>22373</v>
      </c>
      <c r="AA26" s="88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</row>
    <row r="27" spans="1:217" s="41" customFormat="1" ht="16.5" customHeight="1">
      <c r="A27" s="94">
        <v>6</v>
      </c>
      <c r="B27" s="24" t="s">
        <v>24</v>
      </c>
      <c r="C27" s="45" t="s">
        <v>95</v>
      </c>
      <c r="D27" s="9" t="s">
        <v>24</v>
      </c>
      <c r="E27" s="95" t="s">
        <v>98</v>
      </c>
      <c r="F27" s="95" t="s">
        <v>99</v>
      </c>
      <c r="G27" s="8">
        <v>76312</v>
      </c>
      <c r="H27" s="8">
        <v>52480</v>
      </c>
      <c r="I27" s="8" t="s">
        <v>24</v>
      </c>
      <c r="J27" s="32" t="s">
        <v>101</v>
      </c>
      <c r="K27" s="32" t="s">
        <v>24</v>
      </c>
      <c r="L27" s="32" t="s">
        <v>24</v>
      </c>
      <c r="M27" s="32" t="s">
        <v>24</v>
      </c>
      <c r="N27" s="22">
        <v>101.9</v>
      </c>
      <c r="O27" s="22">
        <v>105.6</v>
      </c>
      <c r="P27" s="22">
        <v>101.1</v>
      </c>
      <c r="Q27" s="22">
        <v>96.1</v>
      </c>
      <c r="R27" s="8">
        <v>904078</v>
      </c>
      <c r="S27" s="8">
        <v>281173</v>
      </c>
      <c r="T27" s="85" t="s">
        <v>91</v>
      </c>
      <c r="U27" s="85" t="s">
        <v>106</v>
      </c>
      <c r="V27" s="85" t="s">
        <v>107</v>
      </c>
      <c r="W27" s="25">
        <v>1996</v>
      </c>
      <c r="X27" s="25">
        <v>2119</v>
      </c>
      <c r="Y27" s="9">
        <v>478</v>
      </c>
      <c r="Z27" s="8" t="s">
        <v>105</v>
      </c>
      <c r="AA27" s="88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</row>
    <row r="28" spans="1:217" s="12" customFormat="1" ht="16.5" customHeight="1">
      <c r="A28" s="79" t="s">
        <v>63</v>
      </c>
      <c r="B28" s="13" t="s">
        <v>25</v>
      </c>
      <c r="C28" s="15" t="s">
        <v>25</v>
      </c>
      <c r="D28" s="15" t="s">
        <v>25</v>
      </c>
      <c r="E28" s="16">
        <f>ROUND(101.4/86.6*100,1)</f>
        <v>117.1</v>
      </c>
      <c r="F28" s="16">
        <f>ROUND(99.3/93.5*100,1)</f>
        <v>106.2</v>
      </c>
      <c r="G28" s="16">
        <f>ROUND(G27/G26*100,1)</f>
        <v>108.7</v>
      </c>
      <c r="H28" s="16">
        <f>ROUND(H27/H26*100,1)</f>
        <v>112.4</v>
      </c>
      <c r="I28" s="16" t="s">
        <v>58</v>
      </c>
      <c r="J28" s="16">
        <f>ROUND(1642215/1541012*100,1)</f>
        <v>106.6</v>
      </c>
      <c r="K28" s="16" t="s">
        <v>58</v>
      </c>
      <c r="L28" s="16" t="s">
        <v>58</v>
      </c>
      <c r="M28" s="16" t="s">
        <v>58</v>
      </c>
      <c r="N28" s="16">
        <f>100+0.2</f>
        <v>100.2</v>
      </c>
      <c r="O28" s="16">
        <f>100+0.7</f>
        <v>100.7</v>
      </c>
      <c r="P28" s="16">
        <f>100</f>
        <v>100</v>
      </c>
      <c r="Q28" s="16">
        <f>100+0.1</f>
        <v>100.1</v>
      </c>
      <c r="R28" s="16">
        <f>ROUND(R26/R25*100,1)</f>
        <v>90</v>
      </c>
      <c r="S28" s="16">
        <f>ROUND(S26/S25*100,1)</f>
        <v>93.8</v>
      </c>
      <c r="T28" s="16">
        <f>ROUND(100.4/100.7*100,1)</f>
        <v>99.7</v>
      </c>
      <c r="U28" s="16">
        <f>ROUND(102.1/100.8*100,1)</f>
        <v>101.3</v>
      </c>
      <c r="V28" s="16">
        <f>ROUND(85.8/80.7*100,1)</f>
        <v>106.3</v>
      </c>
      <c r="W28" s="16">
        <f>ROUND(W27/W26*100,1)</f>
        <v>97.5</v>
      </c>
      <c r="X28" s="16">
        <f>ROUND(X27/X26*100,1)</f>
        <v>101</v>
      </c>
      <c r="Y28" s="16">
        <f>ROUND(Y27/Y26*100,1)</f>
        <v>110.4</v>
      </c>
      <c r="Z28" s="93">
        <f>ROUND(24369/Z26*100,1)</f>
        <v>108.9</v>
      </c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</row>
    <row r="29" spans="1:217" s="12" customFormat="1" ht="15" customHeight="1">
      <c r="A29" s="80" t="s">
        <v>64</v>
      </c>
      <c r="B29" s="14" t="s">
        <v>25</v>
      </c>
      <c r="C29" s="17" t="s">
        <v>25</v>
      </c>
      <c r="D29" s="17" t="s">
        <v>25</v>
      </c>
      <c r="E29" s="18">
        <f>ROUND(101.4/E15*100,1)</f>
        <v>122.6</v>
      </c>
      <c r="F29" s="18">
        <f>ROUND(99.3/F15*100,1)</f>
        <v>122.6</v>
      </c>
      <c r="G29" s="18">
        <f>ROUND(G27/G15*100,1)</f>
        <v>107.3</v>
      </c>
      <c r="H29" s="18">
        <f>ROUND(H27/H15*100,1)</f>
        <v>106</v>
      </c>
      <c r="I29" s="18" t="s">
        <v>58</v>
      </c>
      <c r="J29" s="18">
        <f>ROUND(1642215/J15*100,1)</f>
        <v>97.8</v>
      </c>
      <c r="K29" s="18" t="s">
        <v>58</v>
      </c>
      <c r="L29" s="18" t="s">
        <v>58</v>
      </c>
      <c r="M29" s="18" t="s">
        <v>58</v>
      </c>
      <c r="N29" s="18">
        <f>100+0.2</f>
        <v>100.2</v>
      </c>
      <c r="O29" s="18">
        <f>100+0.1</f>
        <v>100.1</v>
      </c>
      <c r="P29" s="18">
        <f>100+0.6</f>
        <v>100.6</v>
      </c>
      <c r="Q29" s="18">
        <f>100-1.8</f>
        <v>98.2</v>
      </c>
      <c r="R29" s="18">
        <f aca="true" t="shared" si="0" ref="R29:X29">ROUND(R27/R15*100,1)</f>
        <v>88.7</v>
      </c>
      <c r="S29" s="18">
        <f t="shared" si="0"/>
        <v>94.2</v>
      </c>
      <c r="T29" s="18">
        <f>ROUND(100.4/T15*100,1)</f>
        <v>98.4</v>
      </c>
      <c r="U29" s="18">
        <f>ROUND(102.1/U15*100,1)</f>
        <v>104.5</v>
      </c>
      <c r="V29" s="18">
        <f>ROUND(85.8/V15*100,1)</f>
        <v>147.9</v>
      </c>
      <c r="W29" s="18">
        <f t="shared" si="0"/>
        <v>108.8</v>
      </c>
      <c r="X29" s="18">
        <f t="shared" si="0"/>
        <v>109.8</v>
      </c>
      <c r="Y29" s="18">
        <v>98.4</v>
      </c>
      <c r="Z29" s="18">
        <f>ROUND(24369/Z15*100,1)</f>
        <v>102.2</v>
      </c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</row>
    <row r="30" spans="1:217" s="12" customFormat="1" ht="16.5" customHeight="1">
      <c r="A30" s="96" t="s">
        <v>17</v>
      </c>
      <c r="B30" s="53" t="s">
        <v>52</v>
      </c>
      <c r="C30" s="102" t="s">
        <v>51</v>
      </c>
      <c r="D30" s="103"/>
      <c r="E30" s="102" t="s">
        <v>22</v>
      </c>
      <c r="F30" s="103"/>
      <c r="G30" s="102" t="s">
        <v>20</v>
      </c>
      <c r="H30" s="103"/>
      <c r="I30" s="97" t="s">
        <v>60</v>
      </c>
      <c r="J30" s="98" t="s">
        <v>22</v>
      </c>
      <c r="K30" s="102" t="s">
        <v>50</v>
      </c>
      <c r="L30" s="100"/>
      <c r="M30" s="103"/>
      <c r="N30" s="137" t="s">
        <v>51</v>
      </c>
      <c r="O30" s="100"/>
      <c r="P30" s="100"/>
      <c r="Q30" s="103"/>
      <c r="R30" s="102" t="s">
        <v>51</v>
      </c>
      <c r="S30" s="100"/>
      <c r="T30" s="99" t="s">
        <v>92</v>
      </c>
      <c r="U30" s="100"/>
      <c r="V30" s="100"/>
      <c r="W30" s="100"/>
      <c r="X30" s="100"/>
      <c r="Y30" s="101"/>
      <c r="Z30" s="54" t="s">
        <v>65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</row>
    <row r="31" spans="2:18" ht="15" customHeight="1">
      <c r="B31" s="87" t="s">
        <v>69</v>
      </c>
      <c r="J31" s="57" t="s">
        <v>73</v>
      </c>
      <c r="R31" s="1" t="s">
        <v>74</v>
      </c>
    </row>
    <row r="32" spans="2:19" ht="13.5">
      <c r="B32" s="57" t="s">
        <v>88</v>
      </c>
      <c r="C32" s="11"/>
      <c r="D32" s="11"/>
      <c r="E32" s="11"/>
      <c r="F32" s="11"/>
      <c r="G32" s="11"/>
      <c r="H32" s="11"/>
      <c r="I32" s="11"/>
      <c r="J32"/>
      <c r="K32" s="37"/>
      <c r="L32" s="11"/>
      <c r="M32" s="11"/>
      <c r="N32" s="11"/>
      <c r="O32" s="11"/>
      <c r="P32" s="11"/>
      <c r="R32" s="1" t="s">
        <v>75</v>
      </c>
      <c r="S32" s="11"/>
    </row>
    <row r="33" spans="2:22" ht="13.5">
      <c r="B33" t="s">
        <v>67</v>
      </c>
      <c r="I33" s="76"/>
      <c r="K33" s="104"/>
      <c r="L33" s="104"/>
      <c r="M33" s="104"/>
      <c r="N33" s="104"/>
      <c r="O33" s="104"/>
      <c r="P33" s="104"/>
      <c r="R33" s="1" t="s">
        <v>84</v>
      </c>
      <c r="S33" s="38"/>
      <c r="T33" s="11"/>
      <c r="U33" s="11"/>
      <c r="V33" s="11"/>
    </row>
    <row r="34" spans="2:17" ht="13.5">
      <c r="B34" s="57" t="s">
        <v>72</v>
      </c>
      <c r="C34" s="11"/>
      <c r="D34" s="11"/>
      <c r="E34" s="11"/>
      <c r="F34" s="11"/>
      <c r="G34" s="11"/>
      <c r="H34" s="11"/>
      <c r="I34" s="83"/>
      <c r="J34" s="89"/>
      <c r="K34" s="46"/>
      <c r="L34" s="11"/>
      <c r="M34" s="11"/>
      <c r="N34" s="11"/>
      <c r="O34" s="11"/>
      <c r="P34" s="11"/>
      <c r="Q34" s="11"/>
    </row>
    <row r="35" spans="9:13" ht="13.5">
      <c r="I35" s="84"/>
      <c r="J35" s="76"/>
      <c r="K35" s="39"/>
      <c r="M35" s="76"/>
    </row>
    <row r="36" spans="9:13" ht="13.5">
      <c r="I36" s="84"/>
      <c r="M36" s="76"/>
    </row>
    <row r="37" spans="6:13" ht="13.5">
      <c r="F37" s="81"/>
      <c r="G37" s="82"/>
      <c r="H37" s="82"/>
      <c r="I37" s="84"/>
      <c r="J37" s="82"/>
      <c r="M37" s="76"/>
    </row>
    <row r="38" spans="1:13" ht="13.5">
      <c r="A38"/>
      <c r="F38" s="28"/>
      <c r="I38" s="84"/>
      <c r="M38" s="76"/>
    </row>
    <row r="39" spans="4:11" ht="12.75" customHeight="1">
      <c r="D39" s="78"/>
      <c r="K39" s="42"/>
    </row>
    <row r="40" ht="13.5">
      <c r="F40" s="29"/>
    </row>
  </sheetData>
  <sheetProtection/>
  <mergeCells count="30">
    <mergeCell ref="C30:D30"/>
    <mergeCell ref="E3:F3"/>
    <mergeCell ref="E4:F5"/>
    <mergeCell ref="N3:Q3"/>
    <mergeCell ref="R3:S3"/>
    <mergeCell ref="N6:N7"/>
    <mergeCell ref="K3:M3"/>
    <mergeCell ref="N30:Q30"/>
    <mergeCell ref="R30:S30"/>
    <mergeCell ref="T3:Y3"/>
    <mergeCell ref="K4:L5"/>
    <mergeCell ref="U6:U7"/>
    <mergeCell ref="O6:O7"/>
    <mergeCell ref="C4:C6"/>
    <mergeCell ref="C3:D3"/>
    <mergeCell ref="W4:X4"/>
    <mergeCell ref="Z4:Z7"/>
    <mergeCell ref="P6:P7"/>
    <mergeCell ref="Q6:Q7"/>
    <mergeCell ref="R4:S5"/>
    <mergeCell ref="R6:R7"/>
    <mergeCell ref="F6:F7"/>
    <mergeCell ref="N4:Q5"/>
    <mergeCell ref="S6:S7"/>
    <mergeCell ref="T30:Y30"/>
    <mergeCell ref="E30:F30"/>
    <mergeCell ref="G30:H30"/>
    <mergeCell ref="K33:P33"/>
    <mergeCell ref="E6:E7"/>
    <mergeCell ref="K30:M30"/>
  </mergeCells>
  <printOptions horizontalCentered="1" vertic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scale="68" r:id="rId1"/>
  <colBreaks count="3" manualBreakCount="3">
    <brk id="9" max="35" man="1"/>
    <brk id="17" max="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492361</dc:creator>
  <cp:keywords/>
  <dc:description/>
  <cp:lastModifiedBy>Windows ユーザー</cp:lastModifiedBy>
  <cp:lastPrinted>2021-07-13T01:35:02Z</cp:lastPrinted>
  <dcterms:created xsi:type="dcterms:W3CDTF">2000-04-17T06:23:54Z</dcterms:created>
  <dcterms:modified xsi:type="dcterms:W3CDTF">2021-08-20T00:17:57Z</dcterms:modified>
  <cp:category/>
  <cp:version/>
  <cp:contentType/>
  <cp:contentStatus/>
</cp:coreProperties>
</file>