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05" yWindow="45" windowWidth="9600" windowHeight="7440" activeTab="0"/>
  </bookViews>
  <sheets>
    <sheet name="0001" sheetId="1" r:id="rId1"/>
    <sheet name="0002" sheetId="2" r:id="rId2"/>
  </sheets>
  <definedNames>
    <definedName name="_xlnm.Print_Area" localSheetId="0">'0001'!$A$1:$Z$40</definedName>
    <definedName name="_xlnm.Print_Area" localSheetId="1">'0002'!$A$1:$Z$35</definedName>
    <definedName name="_xlnm.Print_Titles" localSheetId="0">'0001'!$A:$A</definedName>
    <definedName name="_xlnm.Print_Titles" localSheetId="1">'0002'!$A:$A</definedName>
  </definedNames>
  <calcPr fullCalcOnLoad="1"/>
</workbook>
</file>

<file path=xl/sharedStrings.xml><?xml version="1.0" encoding="utf-8"?>
<sst xmlns="http://schemas.openxmlformats.org/spreadsheetml/2006/main" count="371" uniqueCount="216">
  <si>
    <t>主要統計指標</t>
  </si>
  <si>
    <t>(１)島根県</t>
  </si>
  <si>
    <t>月（年）間</t>
  </si>
  <si>
    <t>（パートタイムを含む）（人）</t>
  </si>
  <si>
    <t>新設住宅</t>
  </si>
  <si>
    <t>常用労働者</t>
  </si>
  <si>
    <t>所定外労働時間</t>
  </si>
  <si>
    <t>預金残高</t>
  </si>
  <si>
    <t>着工戸数</t>
  </si>
  <si>
    <t>着工棟数</t>
  </si>
  <si>
    <t>（松江市）（総合）</t>
  </si>
  <si>
    <t>（松江市）（食料）</t>
  </si>
  <si>
    <t>実収入（円）</t>
  </si>
  <si>
    <t>消費支出（円）</t>
  </si>
  <si>
    <t>（製造業）</t>
  </si>
  <si>
    <t>　</t>
  </si>
  <si>
    <t>―　</t>
  </si>
  <si>
    <t>資        料</t>
  </si>
  <si>
    <t>島根県銀行協会</t>
  </si>
  <si>
    <t>警察本部</t>
  </si>
  <si>
    <t>（人）</t>
  </si>
  <si>
    <t>雇用保険受</t>
  </si>
  <si>
    <t>給者実人員</t>
  </si>
  <si>
    <t>きまって支給す        る給与（製造業）</t>
  </si>
  <si>
    <t>交通事故　　　発生件数　　　（道路）</t>
  </si>
  <si>
    <t>―</t>
  </si>
  <si>
    <t>国土交通省</t>
  </si>
  <si>
    <t>大型小売店販売額</t>
  </si>
  <si>
    <t>経済産業省</t>
  </si>
  <si>
    <t>（松江手形交換所）</t>
  </si>
  <si>
    <t>市町村課</t>
  </si>
  <si>
    <t>統計調査課</t>
  </si>
  <si>
    <t>人口増減</t>
  </si>
  <si>
    <t>（松江市）（住居）</t>
  </si>
  <si>
    <t>（松江市）（交通・通信）</t>
  </si>
  <si>
    <t xml:space="preserve">… </t>
  </si>
  <si>
    <t xml:space="preserve">      </t>
  </si>
  <si>
    <t>貸出金残高</t>
  </si>
  <si>
    <t>勤労者世帯（松江市）</t>
  </si>
  <si>
    <t>（百万円）</t>
  </si>
  <si>
    <t>（1000kWh）</t>
  </si>
  <si>
    <t>日本銀行松江支店</t>
  </si>
  <si>
    <t>世帯数</t>
  </si>
  <si>
    <t>原指数</t>
  </si>
  <si>
    <t>季節調整済指数</t>
  </si>
  <si>
    <t>月間有効求人数</t>
  </si>
  <si>
    <t>事故</t>
  </si>
  <si>
    <t>労働</t>
  </si>
  <si>
    <t>家計</t>
  </si>
  <si>
    <t>物価</t>
  </si>
  <si>
    <t>商業</t>
  </si>
  <si>
    <t>電力</t>
  </si>
  <si>
    <t>建築</t>
  </si>
  <si>
    <t>推計人口</t>
  </si>
  <si>
    <t>統計調査課</t>
  </si>
  <si>
    <t>総務省</t>
  </si>
  <si>
    <t>島根労働局</t>
  </si>
  <si>
    <t>年次等</t>
  </si>
  <si>
    <t>(注1)</t>
  </si>
  <si>
    <t>(注2)</t>
  </si>
  <si>
    <t>(注3)</t>
  </si>
  <si>
    <t>…</t>
  </si>
  <si>
    <t>資源エネルギー庁</t>
  </si>
  <si>
    <t>電力需要量合計</t>
  </si>
  <si>
    <t>対前月指数</t>
  </si>
  <si>
    <t>対前年同月指数</t>
  </si>
  <si>
    <t>―</t>
  </si>
  <si>
    <t>（平成27年＝100）</t>
  </si>
  <si>
    <t xml:space="preserve">鉱工業  </t>
  </si>
  <si>
    <t>令和元</t>
  </si>
  <si>
    <t>生産指数（平成27年＝100）</t>
  </si>
  <si>
    <t>(注4)</t>
  </si>
  <si>
    <t>（注1）　世帯数の調査期日は毎年1月1日であるが、調査期日の属する「年度」に計上している。　　　　　　</t>
  </si>
  <si>
    <t>（注6）　常用雇用指数・名目賃金指数・労働時間指数は30人以上規模事業所の数値である。</t>
  </si>
  <si>
    <t>（注7）　一般職業紹介は新規学卒者を除きパートタイムを含む。また、各年は年度平均。</t>
  </si>
  <si>
    <t>（注8）　雇用保険受給者実人員（一般）の各年は、年度平均。</t>
  </si>
  <si>
    <t>（注4）　電力調査統計の内容変更により、平成28年4月分から公表が開始された。</t>
  </si>
  <si>
    <t>金融</t>
  </si>
  <si>
    <t>各年10月１日
各月初 （人）</t>
  </si>
  <si>
    <t>国内銀行勘定(注5)</t>
  </si>
  <si>
    <t>消費者物価指数（平成27年＝100)</t>
  </si>
  <si>
    <t>常用雇用指数(注6)</t>
  </si>
  <si>
    <t>名目賃金指数(注6)</t>
  </si>
  <si>
    <t>労働時間指数(注6)</t>
  </si>
  <si>
    <t>一般職業紹介(注7)</t>
  </si>
  <si>
    <t>建築物</t>
  </si>
  <si>
    <t>手形交換高</t>
  </si>
  <si>
    <t>月間有効         求職者数</t>
  </si>
  <si>
    <t>（一般）(注8)</t>
  </si>
  <si>
    <t>令和3.1</t>
  </si>
  <si>
    <t>　　　　　令和2年12月分以前については、「国内銀行と信用金庫の合計額」のみが資料提供され、内訳は非公表。</t>
  </si>
  <si>
    <r>
      <t>（注5）　</t>
    </r>
    <r>
      <rPr>
        <sz val="11"/>
        <rFont val="ＭＳ Ｐゴシック"/>
        <family val="3"/>
      </rPr>
      <t>島根県内に本店を有する国内銀行の合計。（令和3年1月分から定義変更）</t>
    </r>
  </si>
  <si>
    <t>△666</t>
  </si>
  <si>
    <t>平成28</t>
  </si>
  <si>
    <t xml:space="preserve">… </t>
  </si>
  <si>
    <t>　　　　　９月中の人口移動数を加減した数値とは一致しない。</t>
  </si>
  <si>
    <t>　　　　　算出している。</t>
  </si>
  <si>
    <t>　　　　　推計人口は、令和２年国勢調査県速報値のため、令和元年との差と年間人口増減数は一致しない。</t>
  </si>
  <si>
    <r>
      <t>（注2) 　</t>
    </r>
    <r>
      <rPr>
        <sz val="11"/>
        <rFont val="ＭＳ Ｐゴシック"/>
        <family val="3"/>
      </rPr>
      <t>令和２年９月１日現在以前の推計人口は、平成27年国勢調査人口を基準としている。</t>
    </r>
  </si>
  <si>
    <r>
      <t>（注3）  月間人口増減数は前月中の数値、年間人口増減数は前年中の数値である。</t>
    </r>
    <r>
      <rPr>
        <sz val="11"/>
        <rFont val="ＭＳ Ｐゴシック"/>
        <family val="3"/>
      </rPr>
      <t xml:space="preserve">なお、各年としての令和２年の </t>
    </r>
  </si>
  <si>
    <t>令和2.5</t>
  </si>
  <si>
    <t>r 101.7</t>
  </si>
  <si>
    <t>r 114.8</t>
  </si>
  <si>
    <t>p 106.7</t>
  </si>
  <si>
    <t>p 105.8</t>
  </si>
  <si>
    <t>r 4,568</t>
  </si>
  <si>
    <t>p 4,586</t>
  </si>
  <si>
    <t>r 2,402</t>
  </si>
  <si>
    <t>p 2,425</t>
  </si>
  <si>
    <t>r 361951</t>
  </si>
  <si>
    <t>r 363387</t>
  </si>
  <si>
    <t>r 390428</t>
  </si>
  <si>
    <t>r 421323</t>
  </si>
  <si>
    <t>r 437841</t>
  </si>
  <si>
    <t>r 381879</t>
  </si>
  <si>
    <t>r 416074</t>
  </si>
  <si>
    <t>r 521400</t>
  </si>
  <si>
    <t>ｒ 73.7</t>
  </si>
  <si>
    <t>r 83.4</t>
  </si>
  <si>
    <t>r 86.2</t>
  </si>
  <si>
    <t>r 78.0</t>
  </si>
  <si>
    <t>r 93.8</t>
  </si>
  <si>
    <t>r 98.7</t>
  </si>
  <si>
    <t>r 97.0</t>
  </si>
  <si>
    <t>r 100.2</t>
  </si>
  <si>
    <t>r 93.3</t>
  </si>
  <si>
    <t>r 98.1</t>
  </si>
  <si>
    <t>r 80.7</t>
  </si>
  <si>
    <t>r 82.5</t>
  </si>
  <si>
    <t>r 83.8</t>
  </si>
  <si>
    <t>r 86.5</t>
  </si>
  <si>
    <t>r 90.9</t>
  </si>
  <si>
    <t>r 93.6</t>
  </si>
  <si>
    <t>r 95.0</t>
  </si>
  <si>
    <t>r 94.9</t>
  </si>
  <si>
    <t>r 104.6</t>
  </si>
  <si>
    <t>r 102.5</t>
  </si>
  <si>
    <r>
      <t xml:space="preserve"> 　　 　  令和２年10月１日現在の人口は、令和２年国勢調査の</t>
    </r>
    <r>
      <rPr>
        <sz val="11"/>
        <rFont val="ＭＳ Ｐゴシック"/>
        <family val="3"/>
      </rPr>
      <t>国速報値としている。なお、９月１日現在の推計人口に、</t>
    </r>
  </si>
  <si>
    <r>
      <t>　　　　　令和２年11月１日現在以降の推計人口は、令和２年国勢調査の</t>
    </r>
    <r>
      <rPr>
        <sz val="11"/>
        <rFont val="ＭＳ Ｐゴシック"/>
        <family val="3"/>
      </rPr>
      <t>国速報値に、前月中の人口移動数を加減して</t>
    </r>
  </si>
  <si>
    <r>
      <rPr>
        <sz val="11"/>
        <rFont val="ＭＳ Ｐゴシック"/>
        <family val="3"/>
      </rPr>
      <t>（注4）　電力調査統計の内容変更により、平成28年4月分から公表が開始された。</t>
    </r>
  </si>
  <si>
    <r>
      <rPr>
        <sz val="11"/>
        <rFont val="ＭＳ Ｐゴシック"/>
        <family val="3"/>
      </rPr>
      <t>（注８）　雇用保険受給者実人員（一般）の各年は、年度平均。</t>
    </r>
  </si>
  <si>
    <r>
      <t>（注3）  月間人口増減数は</t>
    </r>
    <r>
      <rPr>
        <sz val="11"/>
        <rFont val="ＭＳ Ｐゴシック"/>
        <family val="3"/>
      </rPr>
      <t xml:space="preserve">当該月1か月中の数値、年間人口増減数は前年中の数値である。 </t>
    </r>
  </si>
  <si>
    <r>
      <rPr>
        <sz val="11"/>
        <rFont val="ＭＳ Ｐゴシック"/>
        <family val="3"/>
      </rPr>
      <t>（注7）　一般職業紹介は新規学卒者を除きパートタイムを含む。また、各年は年度平均。</t>
    </r>
  </si>
  <si>
    <r>
      <t>（注2) 　</t>
    </r>
    <r>
      <rPr>
        <sz val="11"/>
        <rFont val="ＭＳ Ｐゴシック"/>
        <family val="3"/>
      </rPr>
      <t>平成27年国勢調査の確定値に前月（年）中の人口移動数を加減している。</t>
    </r>
  </si>
  <si>
    <r>
      <rPr>
        <sz val="11"/>
        <rFont val="ＭＳ Ｐゴシック"/>
        <family val="3"/>
      </rPr>
      <t>（注6）　常用雇用指数・名目賃金指数・労働時間指数は30人以上規模事業所の数値である。</t>
    </r>
  </si>
  <si>
    <r>
      <rPr>
        <sz val="11"/>
        <rFont val="ＭＳ Ｐゴシック"/>
        <family val="3"/>
      </rPr>
      <t>（注5）　国内銀行勘定は「民間金融機関の資産・負債（FA）」による集計値で、各年は年度末残高。</t>
    </r>
  </si>
  <si>
    <t>（注１）　世帯数の調査期日は毎年1月1日であるが、調査期日の属する「年度」に計上している。　　　　　　</t>
  </si>
  <si>
    <t>警察庁</t>
  </si>
  <si>
    <t>厚生労働省</t>
  </si>
  <si>
    <t>日本銀行</t>
  </si>
  <si>
    <t>国土交通省</t>
  </si>
  <si>
    <t>総務省</t>
  </si>
  <si>
    <t>-</t>
  </si>
  <si>
    <t>-</t>
  </si>
  <si>
    <t>p 22,373</t>
  </si>
  <si>
    <t>p　80.7</t>
  </si>
  <si>
    <t>p　100.4</t>
  </si>
  <si>
    <t>p　100.7</t>
  </si>
  <si>
    <t xml:space="preserve">…  </t>
  </si>
  <si>
    <t>p 1,540,969</t>
  </si>
  <si>
    <t xml:space="preserve">p 94.1 </t>
  </si>
  <si>
    <t xml:space="preserve">p 87.2 </t>
  </si>
  <si>
    <t>p 125,360,000</t>
  </si>
  <si>
    <t>r　89.2</t>
  </si>
  <si>
    <t>r　103.3</t>
  </si>
  <si>
    <t>r　100.9</t>
  </si>
  <si>
    <t>r 1,552,581</t>
  </si>
  <si>
    <t>r 100.0</t>
  </si>
  <si>
    <t>r 98.8</t>
  </si>
  <si>
    <t>p 125,410,000</t>
  </si>
  <si>
    <t>p 125,480,000</t>
  </si>
  <si>
    <t>p 125,620,000</t>
  </si>
  <si>
    <t>r 82,185</t>
  </si>
  <si>
    <t>r 125,629,953</t>
  </si>
  <si>
    <t>r 67,844</t>
  </si>
  <si>
    <t>r 62,431</t>
  </si>
  <si>
    <t>r 64,410</t>
  </si>
  <si>
    <t>r 75,120</t>
  </si>
  <si>
    <t>r 74,825</t>
  </si>
  <si>
    <t>r 66,064</t>
  </si>
  <si>
    <t>r 60,075</t>
  </si>
  <si>
    <t>r 58,378</t>
  </si>
  <si>
    <t>（千人）</t>
  </si>
  <si>
    <r>
      <t>求 人</t>
    </r>
    <r>
      <rPr>
        <sz val="11"/>
        <rFont val="ＭＳ Ｐゴシック"/>
        <family val="3"/>
      </rPr>
      <t xml:space="preserve"> 数</t>
    </r>
  </si>
  <si>
    <t>求職者数</t>
  </si>
  <si>
    <t>（十億円）</t>
  </si>
  <si>
    <t>（注4）</t>
  </si>
  <si>
    <t>（注１）</t>
  </si>
  <si>
    <r>
      <t>（一般）</t>
    </r>
    <r>
      <rPr>
        <sz val="11"/>
        <rFont val="ＭＳ Ｐゴシック"/>
        <family val="3"/>
      </rPr>
      <t>(注8)</t>
    </r>
  </si>
  <si>
    <t>月間有効</t>
  </si>
  <si>
    <t>きまって支給す             る給与（製造業）</t>
  </si>
  <si>
    <t>交通・通信</t>
  </si>
  <si>
    <t>住居</t>
  </si>
  <si>
    <t>食 料</t>
  </si>
  <si>
    <t>総 合</t>
  </si>
  <si>
    <t>（百万円）</t>
  </si>
  <si>
    <t>（100万kWh）</t>
  </si>
  <si>
    <t>原指数</t>
  </si>
  <si>
    <t>人口増減</t>
  </si>
  <si>
    <t>（パートタイムを含む）（千人）</t>
  </si>
  <si>
    <t>大型小売店販売額</t>
  </si>
  <si>
    <r>
      <t>建築</t>
    </r>
    <r>
      <rPr>
        <sz val="11"/>
        <rFont val="ＭＳ Ｐゴシック"/>
        <family val="3"/>
      </rPr>
      <t>物</t>
    </r>
  </si>
  <si>
    <t>交通事故　　　　発生件数　　　　（道路）</t>
  </si>
  <si>
    <t>雇用保険受</t>
  </si>
  <si>
    <r>
      <t>一</t>
    </r>
    <r>
      <rPr>
        <sz val="11"/>
        <rFont val="ＭＳ Ｐゴシック"/>
        <family val="3"/>
      </rPr>
      <t>般職業紹介(注7)</t>
    </r>
  </si>
  <si>
    <t>勤労者世帯（全国）</t>
  </si>
  <si>
    <r>
      <t>消費者物価指数（平成</t>
    </r>
    <r>
      <rPr>
        <sz val="11"/>
        <rFont val="ＭＳ Ｐゴシック"/>
        <family val="3"/>
      </rPr>
      <t>27年＝100）</t>
    </r>
  </si>
  <si>
    <r>
      <t>国</t>
    </r>
    <r>
      <rPr>
        <sz val="11"/>
        <rFont val="ＭＳ Ｐゴシック"/>
        <family val="3"/>
      </rPr>
      <t>内銀行勘定(注5)</t>
    </r>
  </si>
  <si>
    <t>生産指数（平成27年＝100）　</t>
  </si>
  <si>
    <r>
      <t xml:space="preserve">各年10月１日
</t>
    </r>
    <r>
      <rPr>
        <sz val="11"/>
        <rFont val="ＭＳ Ｐゴシック"/>
        <family val="3"/>
      </rPr>
      <t>各月初（人）</t>
    </r>
  </si>
  <si>
    <t>事　　故</t>
  </si>
  <si>
    <t>労　　　　　　　　　　　　　　　　　　　　　働</t>
  </si>
  <si>
    <r>
      <t xml:space="preserve"> </t>
    </r>
    <r>
      <rPr>
        <sz val="11"/>
        <rFont val="ＭＳ Ｐゴシック"/>
        <family val="3"/>
      </rPr>
      <t>金融</t>
    </r>
  </si>
  <si>
    <t>鉱工業</t>
  </si>
  <si>
    <t>(２)全国</t>
  </si>
  <si>
    <t>主要統計指標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</si>
</sst>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.00_ "/>
    <numFmt numFmtId="179" formatCode="#,##0.0_ "/>
    <numFmt numFmtId="180" formatCode="0_);[Red]\(0\)"/>
    <numFmt numFmtId="181" formatCode="0.0_);[Red]\(0.0\)"/>
    <numFmt numFmtId="182" formatCode="#,##0;&quot;△ &quot;#,##0"/>
    <numFmt numFmtId="183" formatCode="#,##0_);[Red]\(#,##0\)"/>
    <numFmt numFmtId="184" formatCode="#,##0_ "/>
    <numFmt numFmtId="185" formatCode="0.0_ "/>
    <numFmt numFmtId="186" formatCode="0.0%"/>
    <numFmt numFmtId="187" formatCode="#,##0.0_);[Red]\(#,##0.0\)"/>
    <numFmt numFmtId="188" formatCode="0.00_);[Red]\(0.00\)"/>
    <numFmt numFmtId="189" formatCode="0;&quot;△ &quot;0"/>
    <numFmt numFmtId="190" formatCode="#,##0.0;[Red]#,##0.0"/>
    <numFmt numFmtId="191" formatCode="#,##0.0_);\(#,##0.0\)"/>
    <numFmt numFmtId="192" formatCode="#,##0_);\(#,##0\)"/>
    <numFmt numFmtId="193" formatCode="0.000"/>
    <numFmt numFmtId="194" formatCode="#,##0.0;&quot;△ &quot;#,##0.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###,###,##0;&quot;-&quot;##,###,##0"/>
    <numFmt numFmtId="200" formatCode="#,###;&quot;△ &quot;#,###;\-"/>
    <numFmt numFmtId="201" formatCode="#,###;&quot;△&quot;#,###;\-"/>
    <numFmt numFmtId="202" formatCode="0.0;[Red]\-0.0"/>
  </numFmts>
  <fonts count="52">
    <font>
      <sz val="11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2"/>
      <name val="ＤＦPOP体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20"/>
      <name val="HGS創英角ｺﾞｼｯｸUB"/>
      <family val="3"/>
    </font>
    <font>
      <sz val="20"/>
      <name val="HG正楷書体-PRO"/>
      <family val="4"/>
    </font>
    <font>
      <sz val="11"/>
      <name val="ＭＳ ゴシック"/>
      <family val="3"/>
    </font>
    <font>
      <sz val="12"/>
      <name val="ＤＦＧPOP1体W9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0" fontId="49" fillId="31" borderId="4" applyNumberFormat="0" applyAlignment="0" applyProtection="0"/>
    <xf numFmtId="0" fontId="32" fillId="0" borderId="0">
      <alignment vertical="center"/>
      <protection/>
    </xf>
    <xf numFmtId="0" fontId="50" fillId="32" borderId="0" applyNumberFormat="0" applyBorder="0" applyAlignment="0" applyProtection="0"/>
  </cellStyleXfs>
  <cellXfs count="253">
    <xf numFmtId="0" fontId="4" fillId="0" borderId="0" xfId="0" applyNumberFormat="1" applyFont="1" applyAlignment="1" applyProtection="1">
      <alignment/>
      <protection locked="0"/>
    </xf>
    <xf numFmtId="0" fontId="0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 horizontal="left" vertical="center"/>
    </xf>
    <xf numFmtId="0" fontId="0" fillId="0" borderId="0" xfId="0" applyNumberFormat="1" applyFont="1" applyFill="1" applyAlignment="1" applyProtection="1">
      <alignment/>
      <protection locked="0"/>
    </xf>
    <xf numFmtId="0" fontId="0" fillId="0" borderId="0" xfId="0" applyFont="1" applyFill="1" applyAlignment="1">
      <alignment horizontal="left"/>
    </xf>
    <xf numFmtId="49" fontId="0" fillId="0" borderId="0" xfId="0" applyNumberFormat="1" applyFont="1" applyFill="1" applyAlignment="1">
      <alignment/>
    </xf>
    <xf numFmtId="0" fontId="0" fillId="0" borderId="0" xfId="0" applyNumberFormat="1" applyFont="1" applyFill="1" applyBorder="1" applyAlignment="1">
      <alignment horizontal="centerContinuous" vertical="center"/>
    </xf>
    <xf numFmtId="0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 shrinkToFit="1"/>
    </xf>
    <xf numFmtId="183" fontId="7" fillId="0" borderId="0" xfId="0" applyNumberFormat="1" applyFont="1" applyFill="1" applyBorder="1" applyAlignment="1">
      <alignment horizontal="right"/>
    </xf>
    <xf numFmtId="182" fontId="7" fillId="0" borderId="0" xfId="0" applyNumberFormat="1" applyFont="1" applyFill="1" applyBorder="1" applyAlignment="1">
      <alignment horizontal="right"/>
    </xf>
    <xf numFmtId="181" fontId="7" fillId="0" borderId="0" xfId="0" applyNumberFormat="1" applyFont="1" applyFill="1" applyBorder="1" applyAlignment="1">
      <alignment horizontal="right"/>
    </xf>
    <xf numFmtId="184" fontId="7" fillId="0" borderId="0" xfId="0" applyNumberFormat="1" applyFont="1" applyFill="1" applyAlignment="1">
      <alignment horizontal="right"/>
    </xf>
    <xf numFmtId="192" fontId="7" fillId="0" borderId="0" xfId="0" applyNumberFormat="1" applyFont="1" applyFill="1" applyBorder="1" applyAlignment="1">
      <alignment horizontal="right"/>
    </xf>
    <xf numFmtId="183" fontId="7" fillId="0" borderId="0" xfId="0" applyNumberFormat="1" applyFont="1" applyFill="1" applyBorder="1" applyAlignment="1">
      <alignment/>
    </xf>
    <xf numFmtId="181" fontId="7" fillId="0" borderId="0" xfId="0" applyNumberFormat="1" applyFont="1" applyFill="1" applyAlignment="1">
      <alignment horizontal="right"/>
    </xf>
    <xf numFmtId="179" fontId="7" fillId="0" borderId="0" xfId="0" applyNumberFormat="1" applyFont="1" applyFill="1" applyAlignment="1">
      <alignment horizontal="right"/>
    </xf>
    <xf numFmtId="183" fontId="7" fillId="0" borderId="0" xfId="0" applyNumberFormat="1" applyFont="1" applyFill="1" applyAlignment="1">
      <alignment horizontal="right"/>
    </xf>
    <xf numFmtId="184" fontId="7" fillId="0" borderId="0" xfId="0" applyNumberFormat="1" applyFont="1" applyFill="1" applyBorder="1" applyAlignment="1">
      <alignment horizontal="right"/>
    </xf>
    <xf numFmtId="184" fontId="7" fillId="0" borderId="0" xfId="0" applyNumberFormat="1" applyFont="1" applyFill="1" applyBorder="1" applyAlignment="1">
      <alignment/>
    </xf>
    <xf numFmtId="181" fontId="7" fillId="0" borderId="0" xfId="0" applyNumberFormat="1" applyFont="1" applyFill="1" applyBorder="1" applyAlignment="1">
      <alignment/>
    </xf>
    <xf numFmtId="187" fontId="7" fillId="0" borderId="0" xfId="0" applyNumberFormat="1" applyFont="1" applyFill="1" applyBorder="1" applyAlignment="1">
      <alignment horizontal="right"/>
    </xf>
    <xf numFmtId="179" fontId="7" fillId="0" borderId="10" xfId="0" applyNumberFormat="1" applyFont="1" applyFill="1" applyBorder="1" applyAlignment="1">
      <alignment/>
    </xf>
    <xf numFmtId="181" fontId="7" fillId="0" borderId="11" xfId="0" applyNumberFormat="1" applyFont="1" applyFill="1" applyBorder="1" applyAlignment="1">
      <alignment horizontal="right"/>
    </xf>
    <xf numFmtId="179" fontId="7" fillId="0" borderId="11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 shrinkToFit="1"/>
    </xf>
    <xf numFmtId="0" fontId="25" fillId="0" borderId="0" xfId="0" applyFont="1" applyFill="1" applyAlignment="1">
      <alignment vertical="center"/>
    </xf>
    <xf numFmtId="0" fontId="26" fillId="0" borderId="0" xfId="0" applyFont="1" applyFill="1" applyAlignment="1">
      <alignment horizontal="left" vertical="center"/>
    </xf>
    <xf numFmtId="0" fontId="27" fillId="0" borderId="0" xfId="0" applyFont="1" applyFill="1" applyAlignment="1">
      <alignment/>
    </xf>
    <xf numFmtId="0" fontId="0" fillId="0" borderId="0" xfId="0" applyNumberFormat="1" applyFont="1" applyFill="1" applyAlignment="1">
      <alignment horizontal="centerContinuous"/>
    </xf>
    <xf numFmtId="0" fontId="26" fillId="0" borderId="0" xfId="0" applyNumberFormat="1" applyFont="1" applyFill="1" applyAlignment="1">
      <alignment horizontal="centerContinuous"/>
    </xf>
    <xf numFmtId="0" fontId="0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3" fontId="0" fillId="0" borderId="12" xfId="0" applyNumberFormat="1" applyFont="1" applyFill="1" applyBorder="1" applyAlignment="1">
      <alignment horizontal="left"/>
    </xf>
    <xf numFmtId="3" fontId="0" fillId="0" borderId="13" xfId="0" applyNumberFormat="1" applyFont="1" applyFill="1" applyBorder="1" applyAlignment="1">
      <alignment horizontal="left"/>
    </xf>
    <xf numFmtId="3" fontId="0" fillId="0" borderId="13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7" fillId="0" borderId="14" xfId="0" applyNumberFormat="1" applyFont="1" applyFill="1" applyBorder="1" applyAlignment="1">
      <alignment horizontal="center"/>
    </xf>
    <xf numFmtId="182" fontId="7" fillId="0" borderId="0" xfId="0" applyNumberFormat="1" applyFont="1" applyFill="1" applyAlignment="1">
      <alignment horizontal="right"/>
    </xf>
    <xf numFmtId="179" fontId="7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182" fontId="7" fillId="0" borderId="0" xfId="0" applyNumberFormat="1" applyFont="1" applyFill="1" applyAlignment="1">
      <alignment/>
    </xf>
    <xf numFmtId="184" fontId="7" fillId="0" borderId="0" xfId="0" applyNumberFormat="1" applyFont="1" applyFill="1" applyAlignment="1">
      <alignment/>
    </xf>
    <xf numFmtId="192" fontId="7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3" fontId="7" fillId="0" borderId="12" xfId="0" applyNumberFormat="1" applyFont="1" applyFill="1" applyBorder="1" applyAlignment="1">
      <alignment horizontal="center" vertical="center"/>
    </xf>
    <xf numFmtId="181" fontId="7" fillId="0" borderId="10" xfId="0" applyNumberFormat="1" applyFont="1" applyFill="1" applyBorder="1" applyAlignment="1">
      <alignment horizontal="center"/>
    </xf>
    <xf numFmtId="179" fontId="7" fillId="0" borderId="10" xfId="0" applyNumberFormat="1" applyFont="1" applyFill="1" applyBorder="1" applyAlignment="1">
      <alignment horizontal="right"/>
    </xf>
    <xf numFmtId="179" fontId="7" fillId="0" borderId="0" xfId="0" applyNumberFormat="1" applyFont="1" applyFill="1" applyBorder="1" applyAlignment="1">
      <alignment/>
    </xf>
    <xf numFmtId="3" fontId="28" fillId="0" borderId="15" xfId="0" applyNumberFormat="1" applyFont="1" applyFill="1" applyBorder="1" applyAlignment="1">
      <alignment horizontal="center" vertical="center"/>
    </xf>
    <xf numFmtId="181" fontId="26" fillId="0" borderId="16" xfId="0" applyNumberFormat="1" applyFont="1" applyFill="1" applyBorder="1" applyAlignment="1">
      <alignment horizontal="center"/>
    </xf>
    <xf numFmtId="181" fontId="7" fillId="0" borderId="11" xfId="0" applyNumberFormat="1" applyFont="1" applyFill="1" applyBorder="1" applyAlignment="1">
      <alignment horizontal="center"/>
    </xf>
    <xf numFmtId="0" fontId="0" fillId="0" borderId="17" xfId="0" applyNumberFormat="1" applyFont="1" applyFill="1" applyBorder="1" applyAlignment="1">
      <alignment horizontal="center" vertical="center"/>
    </xf>
    <xf numFmtId="0" fontId="0" fillId="0" borderId="18" xfId="0" applyNumberFormat="1" applyFont="1" applyFill="1" applyBorder="1" applyAlignment="1">
      <alignment horizontal="center" vertical="center"/>
    </xf>
    <xf numFmtId="0" fontId="0" fillId="0" borderId="19" xfId="0" applyNumberFormat="1" applyFont="1" applyFill="1" applyBorder="1" applyAlignment="1">
      <alignment horizontal="center" vertical="center"/>
    </xf>
    <xf numFmtId="0" fontId="0" fillId="0" borderId="20" xfId="0" applyNumberFormat="1" applyFont="1" applyFill="1" applyBorder="1" applyAlignment="1">
      <alignment horizontal="center" vertical="center"/>
    </xf>
    <xf numFmtId="0" fontId="0" fillId="0" borderId="21" xfId="0" applyNumberFormat="1" applyFont="1" applyFill="1" applyBorder="1" applyAlignment="1">
      <alignment horizontal="center" vertical="center"/>
    </xf>
    <xf numFmtId="0" fontId="0" fillId="0" borderId="22" xfId="0" applyNumberFormat="1" applyFont="1" applyFill="1" applyBorder="1" applyAlignment="1">
      <alignment horizontal="center" vertical="center" wrapText="1"/>
    </xf>
    <xf numFmtId="0" fontId="0" fillId="0" borderId="19" xfId="0" applyNumberFormat="1" applyFont="1" applyFill="1" applyBorder="1" applyAlignment="1">
      <alignment horizontal="center" vertical="center"/>
    </xf>
    <xf numFmtId="0" fontId="5" fillId="0" borderId="19" xfId="0" applyNumberFormat="1" applyFont="1" applyFill="1" applyBorder="1" applyAlignment="1">
      <alignment horizontal="center" vertical="center"/>
    </xf>
    <xf numFmtId="49" fontId="0" fillId="0" borderId="23" xfId="0" applyNumberFormat="1" applyFont="1" applyFill="1" applyBorder="1" applyAlignment="1">
      <alignment horizontal="center" vertical="center"/>
    </xf>
    <xf numFmtId="49" fontId="0" fillId="0" borderId="24" xfId="0" applyNumberFormat="1" applyFont="1" applyFill="1" applyBorder="1" applyAlignment="1">
      <alignment horizontal="center" vertical="center"/>
    </xf>
    <xf numFmtId="49" fontId="0" fillId="0" borderId="25" xfId="0" applyNumberFormat="1" applyFont="1" applyFill="1" applyBorder="1" applyAlignment="1">
      <alignment horizontal="center" vertical="center"/>
    </xf>
    <xf numFmtId="0" fontId="0" fillId="0" borderId="23" xfId="0" applyNumberFormat="1" applyFont="1" applyFill="1" applyBorder="1" applyAlignment="1">
      <alignment horizontal="center" vertical="center"/>
    </xf>
    <xf numFmtId="0" fontId="0" fillId="0" borderId="25" xfId="0" applyNumberFormat="1" applyFont="1" applyFill="1" applyBorder="1" applyAlignment="1">
      <alignment horizontal="center" vertical="center"/>
    </xf>
    <xf numFmtId="0" fontId="0" fillId="0" borderId="26" xfId="0" applyNumberFormat="1" applyFont="1" applyFill="1" applyBorder="1" applyAlignment="1">
      <alignment horizontal="center" vertical="center"/>
    </xf>
    <xf numFmtId="0" fontId="0" fillId="0" borderId="27" xfId="0" applyNumberFormat="1" applyFont="1" applyFill="1" applyBorder="1" applyAlignment="1">
      <alignment horizontal="center" vertical="center"/>
    </xf>
    <xf numFmtId="0" fontId="0" fillId="0" borderId="28" xfId="0" applyNumberFormat="1" applyFont="1" applyFill="1" applyBorder="1" applyAlignment="1">
      <alignment horizontal="center" vertical="center"/>
    </xf>
    <xf numFmtId="0" fontId="0" fillId="0" borderId="24" xfId="0" applyNumberFormat="1" applyFont="1" applyFill="1" applyBorder="1" applyAlignment="1">
      <alignment horizontal="center" vertical="center"/>
    </xf>
    <xf numFmtId="0" fontId="0" fillId="0" borderId="2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 applyProtection="1">
      <alignment shrinkToFit="1"/>
      <protection locked="0"/>
    </xf>
    <xf numFmtId="0" fontId="0" fillId="0" borderId="0" xfId="0" applyFont="1" applyFill="1" applyAlignment="1">
      <alignment wrapText="1" shrinkToFit="1"/>
    </xf>
    <xf numFmtId="0" fontId="0" fillId="0" borderId="0" xfId="0" applyFont="1" applyFill="1" applyAlignment="1">
      <alignment shrinkToFit="1"/>
    </xf>
    <xf numFmtId="191" fontId="7" fillId="0" borderId="0" xfId="0" applyNumberFormat="1" applyFont="1" applyFill="1" applyBorder="1" applyAlignment="1">
      <alignment horizontal="right"/>
    </xf>
    <xf numFmtId="0" fontId="0" fillId="33" borderId="29" xfId="0" applyNumberFormat="1" applyFont="1" applyFill="1" applyBorder="1" applyAlignment="1">
      <alignment horizontal="left" vertical="center"/>
    </xf>
    <xf numFmtId="0" fontId="0" fillId="33" borderId="30" xfId="0" applyNumberFormat="1" applyFont="1" applyFill="1" applyBorder="1" applyAlignment="1">
      <alignment horizontal="left" vertical="center"/>
    </xf>
    <xf numFmtId="0" fontId="0" fillId="33" borderId="31" xfId="0" applyNumberFormat="1" applyFont="1" applyFill="1" applyBorder="1" applyAlignment="1">
      <alignment horizontal="center" vertical="center"/>
    </xf>
    <xf numFmtId="0" fontId="4" fillId="33" borderId="32" xfId="0" applyNumberFormat="1" applyFont="1" applyFill="1" applyBorder="1" applyAlignment="1" applyProtection="1">
      <alignment horizontal="center" vertical="center"/>
      <protection locked="0"/>
    </xf>
    <xf numFmtId="0" fontId="0" fillId="33" borderId="30" xfId="0" applyNumberFormat="1" applyFont="1" applyFill="1" applyBorder="1" applyAlignment="1">
      <alignment horizontal="center" vertical="center"/>
    </xf>
    <xf numFmtId="0" fontId="0" fillId="33" borderId="33" xfId="0" applyNumberFormat="1" applyFont="1" applyFill="1" applyBorder="1" applyAlignment="1" applyProtection="1">
      <alignment horizontal="center" vertical="center"/>
      <protection locked="0"/>
    </xf>
    <xf numFmtId="0" fontId="4" fillId="33" borderId="34" xfId="0" applyNumberFormat="1" applyFont="1" applyFill="1" applyBorder="1" applyAlignment="1" applyProtection="1">
      <alignment horizontal="center" vertical="center"/>
      <protection locked="0"/>
    </xf>
    <xf numFmtId="0" fontId="0" fillId="33" borderId="29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3" borderId="35" xfId="0" applyFont="1" applyFill="1" applyBorder="1" applyAlignment="1">
      <alignment horizontal="center" vertical="center"/>
    </xf>
    <xf numFmtId="0" fontId="0" fillId="33" borderId="36" xfId="0" applyNumberFormat="1" applyFont="1" applyFill="1" applyBorder="1" applyAlignment="1">
      <alignment horizontal="center" vertical="center" wrapText="1"/>
    </xf>
    <xf numFmtId="0" fontId="0" fillId="33" borderId="37" xfId="0" applyNumberFormat="1" applyFont="1" applyFill="1" applyBorder="1" applyAlignment="1">
      <alignment horizontal="left" vertical="center"/>
    </xf>
    <xf numFmtId="0" fontId="0" fillId="33" borderId="37" xfId="0" applyNumberFormat="1" applyFont="1" applyFill="1" applyBorder="1" applyAlignment="1">
      <alignment horizontal="center" vertical="center" wrapText="1" shrinkToFit="1"/>
    </xf>
    <xf numFmtId="0" fontId="4" fillId="33" borderId="38" xfId="0" applyNumberFormat="1" applyFont="1" applyFill="1" applyBorder="1" applyAlignment="1" applyProtection="1">
      <alignment horizontal="center" vertical="center" shrinkToFit="1"/>
      <protection locked="0"/>
    </xf>
    <xf numFmtId="0" fontId="0" fillId="33" borderId="37" xfId="0" applyNumberFormat="1" applyFont="1" applyFill="1" applyBorder="1" applyAlignment="1">
      <alignment/>
    </xf>
    <xf numFmtId="0" fontId="0" fillId="33" borderId="37" xfId="0" applyFont="1" applyFill="1" applyBorder="1" applyAlignment="1">
      <alignment/>
    </xf>
    <xf numFmtId="0" fontId="0" fillId="33" borderId="37" xfId="0" applyNumberFormat="1" applyFont="1" applyFill="1" applyBorder="1" applyAlignment="1">
      <alignment vertical="center"/>
    </xf>
    <xf numFmtId="0" fontId="0" fillId="33" borderId="36" xfId="0" applyNumberFormat="1" applyFont="1" applyFill="1" applyBorder="1" applyAlignment="1">
      <alignment horizontal="center" vertical="center" shrinkToFit="1"/>
    </xf>
    <xf numFmtId="0" fontId="0" fillId="33" borderId="37" xfId="0" applyNumberFormat="1" applyFont="1" applyFill="1" applyBorder="1" applyAlignment="1">
      <alignment horizontal="center" vertical="center"/>
    </xf>
    <xf numFmtId="0" fontId="4" fillId="33" borderId="38" xfId="0" applyNumberFormat="1" applyFont="1" applyFill="1" applyBorder="1" applyAlignment="1" applyProtection="1">
      <alignment horizontal="center" vertical="center"/>
      <protection locked="0"/>
    </xf>
    <xf numFmtId="0" fontId="0" fillId="33" borderId="37" xfId="0" applyNumberFormat="1" applyFont="1" applyFill="1" applyBorder="1" applyAlignment="1">
      <alignment horizontal="center"/>
    </xf>
    <xf numFmtId="0" fontId="4" fillId="33" borderId="13" xfId="0" applyNumberFormat="1" applyFont="1" applyFill="1" applyBorder="1" applyAlignment="1" applyProtection="1">
      <alignment horizontal="center" vertical="center"/>
      <protection locked="0"/>
    </xf>
    <xf numFmtId="0" fontId="28" fillId="33" borderId="37" xfId="0" applyNumberFormat="1" applyFont="1" applyFill="1" applyBorder="1" applyAlignment="1">
      <alignment horizontal="center" vertical="center"/>
    </xf>
    <xf numFmtId="0" fontId="0" fillId="33" borderId="37" xfId="0" applyNumberFormat="1" applyFont="1" applyFill="1" applyBorder="1" applyAlignment="1">
      <alignment horizontal="centerContinuous"/>
    </xf>
    <xf numFmtId="0" fontId="0" fillId="33" borderId="13" xfId="0" applyNumberFormat="1" applyFont="1" applyFill="1" applyBorder="1" applyAlignment="1">
      <alignment horizontal="centerContinuous"/>
    </xf>
    <xf numFmtId="0" fontId="0" fillId="33" borderId="37" xfId="0" applyFont="1" applyFill="1" applyBorder="1" applyAlignment="1">
      <alignment horizontal="center" vertical="center"/>
    </xf>
    <xf numFmtId="0" fontId="0" fillId="33" borderId="37" xfId="0" applyNumberFormat="1" applyFont="1" applyFill="1" applyBorder="1" applyAlignment="1">
      <alignment horizontal="center" vertical="center" wrapText="1"/>
    </xf>
    <xf numFmtId="0" fontId="0" fillId="33" borderId="39" xfId="0" applyNumberFormat="1" applyFont="1" applyFill="1" applyBorder="1" applyAlignment="1">
      <alignment horizontal="center" vertical="center" wrapText="1"/>
    </xf>
    <xf numFmtId="0" fontId="4" fillId="33" borderId="40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41" xfId="0" applyNumberFormat="1" applyFont="1" applyFill="1" applyBorder="1" applyAlignment="1" applyProtection="1">
      <alignment horizontal="center" vertical="center" shrinkToFit="1"/>
      <protection locked="0"/>
    </xf>
    <xf numFmtId="0" fontId="0" fillId="33" borderId="35" xfId="0" applyNumberFormat="1" applyFont="1" applyFill="1" applyBorder="1" applyAlignment="1">
      <alignment horizontal="center" vertical="center"/>
    </xf>
    <xf numFmtId="0" fontId="28" fillId="33" borderId="35" xfId="0" applyNumberFormat="1" applyFont="1" applyFill="1" applyBorder="1" applyAlignment="1">
      <alignment horizontal="center" vertical="center"/>
    </xf>
    <xf numFmtId="0" fontId="5" fillId="33" borderId="39" xfId="0" applyNumberFormat="1" applyFont="1" applyFill="1" applyBorder="1" applyAlignment="1">
      <alignment horizontal="center" vertical="center" shrinkToFit="1"/>
    </xf>
    <xf numFmtId="0" fontId="4" fillId="33" borderId="40" xfId="0" applyNumberFormat="1" applyFont="1" applyFill="1" applyBorder="1" applyAlignment="1" applyProtection="1">
      <alignment horizontal="center" vertical="center"/>
      <protection locked="0"/>
    </xf>
    <xf numFmtId="0" fontId="4" fillId="33" borderId="41" xfId="0" applyNumberFormat="1" applyFont="1" applyFill="1" applyBorder="1" applyAlignment="1" applyProtection="1">
      <alignment horizontal="center" vertical="center"/>
      <protection locked="0"/>
    </xf>
    <xf numFmtId="0" fontId="4" fillId="33" borderId="42" xfId="0" applyNumberFormat="1" applyFont="1" applyFill="1" applyBorder="1" applyAlignment="1" applyProtection="1">
      <alignment horizontal="center" vertical="center"/>
      <protection locked="0"/>
    </xf>
    <xf numFmtId="0" fontId="5" fillId="33" borderId="35" xfId="0" applyNumberFormat="1" applyFont="1" applyFill="1" applyBorder="1" applyAlignment="1">
      <alignment horizontal="center" vertical="top"/>
    </xf>
    <xf numFmtId="0" fontId="0" fillId="33" borderId="35" xfId="0" applyNumberFormat="1" applyFont="1" applyFill="1" applyBorder="1" applyAlignment="1">
      <alignment horizontal="centerContinuous" vertical="top"/>
    </xf>
    <xf numFmtId="0" fontId="0" fillId="33" borderId="0" xfId="0" applyNumberFormat="1" applyFont="1" applyFill="1" applyAlignment="1">
      <alignment horizontal="centerContinuous"/>
    </xf>
    <xf numFmtId="0" fontId="4" fillId="33" borderId="35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0" xfId="0" applyNumberFormat="1" applyFont="1" applyFill="1" applyAlignment="1">
      <alignment horizontal="left" vertical="center"/>
    </xf>
    <xf numFmtId="0" fontId="0" fillId="33" borderId="36" xfId="0" applyNumberFormat="1" applyFont="1" applyFill="1" applyBorder="1" applyAlignment="1">
      <alignment horizontal="center" vertical="center"/>
    </xf>
    <xf numFmtId="0" fontId="28" fillId="33" borderId="36" xfId="0" applyNumberFormat="1" applyFont="1" applyFill="1" applyBorder="1" applyAlignment="1">
      <alignment horizontal="center" vertical="center" wrapText="1"/>
    </xf>
    <xf numFmtId="0" fontId="0" fillId="33" borderId="37" xfId="0" applyFont="1" applyFill="1" applyBorder="1" applyAlignment="1">
      <alignment horizontal="center"/>
    </xf>
    <xf numFmtId="0" fontId="29" fillId="33" borderId="35" xfId="0" applyNumberFormat="1" applyFont="1" applyFill="1" applyBorder="1" applyAlignment="1">
      <alignment horizontal="center" vertical="center" shrinkToFit="1"/>
    </xf>
    <xf numFmtId="0" fontId="28" fillId="33" borderId="36" xfId="0" applyNumberFormat="1" applyFont="1" applyFill="1" applyBorder="1" applyAlignment="1">
      <alignment horizontal="center" vertical="center"/>
    </xf>
    <xf numFmtId="0" fontId="28" fillId="33" borderId="36" xfId="0" applyNumberFormat="1" applyFont="1" applyFill="1" applyBorder="1" applyAlignment="1">
      <alignment horizontal="center" vertical="center" shrinkToFi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0" fillId="33" borderId="36" xfId="0" applyFont="1" applyFill="1" applyBorder="1" applyAlignment="1">
      <alignment horizontal="center" vertical="center" wrapText="1"/>
    </xf>
    <xf numFmtId="0" fontId="28" fillId="33" borderId="36" xfId="0" applyFont="1" applyFill="1" applyBorder="1" applyAlignment="1">
      <alignment horizontal="center" vertical="center" wrapText="1"/>
    </xf>
    <xf numFmtId="49" fontId="0" fillId="33" borderId="35" xfId="0" applyNumberFormat="1" applyFont="1" applyFill="1" applyBorder="1" applyAlignment="1">
      <alignment horizontal="center" vertical="center"/>
    </xf>
    <xf numFmtId="0" fontId="4" fillId="33" borderId="43" xfId="0" applyNumberFormat="1" applyFont="1" applyFill="1" applyBorder="1" applyAlignment="1" applyProtection="1">
      <alignment horizontal="center" vertical="center"/>
      <protection locked="0"/>
    </xf>
    <xf numFmtId="0" fontId="28" fillId="33" borderId="43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35" xfId="0" applyNumberFormat="1" applyFont="1" applyFill="1" applyBorder="1" applyAlignment="1">
      <alignment vertical="top"/>
    </xf>
    <xf numFmtId="0" fontId="0" fillId="33" borderId="35" xfId="0" applyNumberFormat="1" applyFont="1" applyFill="1" applyBorder="1" applyAlignment="1">
      <alignment horizontal="center" vertical="top"/>
    </xf>
    <xf numFmtId="0" fontId="0" fillId="33" borderId="35" xfId="0" applyNumberFormat="1" applyFont="1" applyFill="1" applyBorder="1" applyAlignment="1">
      <alignment vertical="center"/>
    </xf>
    <xf numFmtId="0" fontId="28" fillId="33" borderId="43" xfId="0" applyNumberFormat="1" applyFont="1" applyFill="1" applyBorder="1" applyAlignment="1" applyProtection="1">
      <alignment horizontal="center" vertical="center"/>
      <protection locked="0"/>
    </xf>
    <xf numFmtId="0" fontId="28" fillId="33" borderId="43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43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4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Alignment="1" applyProtection="1">
      <alignment/>
      <protection locked="0"/>
    </xf>
    <xf numFmtId="0" fontId="0" fillId="0" borderId="0" xfId="0" applyNumberFormat="1" applyFont="1" applyAlignment="1">
      <alignment/>
    </xf>
    <xf numFmtId="0" fontId="0" fillId="0" borderId="0" xfId="0" applyNumberFormat="1" applyFont="1" applyBorder="1" applyAlignment="1">
      <alignment horizontal="left"/>
    </xf>
    <xf numFmtId="0" fontId="30" fillId="0" borderId="0" xfId="0" applyNumberFormat="1" applyFont="1" applyAlignment="1">
      <alignment/>
    </xf>
    <xf numFmtId="0" fontId="3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84" fontId="0" fillId="0" borderId="0" xfId="0" applyNumberFormat="1" applyFont="1" applyAlignment="1">
      <alignment/>
    </xf>
    <xf numFmtId="0" fontId="0" fillId="0" borderId="0" xfId="0" applyNumberFormat="1" applyFont="1" applyBorder="1" applyAlignment="1">
      <alignment horizontal="left" vertical="center"/>
    </xf>
    <xf numFmtId="0" fontId="0" fillId="0" borderId="0" xfId="0" applyNumberFormat="1" applyFont="1" applyBorder="1" applyAlignment="1" applyProtection="1">
      <alignment vertical="center" wrapText="1" shrinkToFit="1"/>
      <protection locked="0"/>
    </xf>
    <xf numFmtId="0" fontId="0" fillId="0" borderId="0" xfId="0" applyFont="1" applyBorder="1" applyAlignment="1">
      <alignment vertical="center" wrapText="1" shrinkToFit="1"/>
    </xf>
    <xf numFmtId="49" fontId="0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184" fontId="0" fillId="0" borderId="0" xfId="0" applyNumberFormat="1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center" vertical="center" wrapText="1" shrinkToFit="1"/>
    </xf>
    <xf numFmtId="0" fontId="0" fillId="0" borderId="0" xfId="0" applyNumberFormat="1" applyFont="1" applyAlignment="1">
      <alignment horizontal="left" vertical="center"/>
    </xf>
    <xf numFmtId="0" fontId="0" fillId="0" borderId="44" xfId="0" applyNumberFormat="1" applyFont="1" applyFill="1" applyBorder="1" applyAlignment="1">
      <alignment horizontal="center" vertical="center"/>
    </xf>
    <xf numFmtId="0" fontId="0" fillId="0" borderId="45" xfId="0" applyNumberFormat="1" applyFont="1" applyFill="1" applyBorder="1" applyAlignment="1" applyProtection="1">
      <alignment horizontal="center" vertical="center"/>
      <protection locked="0"/>
    </xf>
    <xf numFmtId="0" fontId="0" fillId="0" borderId="27" xfId="0" applyNumberFormat="1" applyFont="1" applyFill="1" applyBorder="1" applyAlignment="1" applyProtection="1">
      <alignment horizontal="center" vertical="center"/>
      <protection locked="0"/>
    </xf>
    <xf numFmtId="0" fontId="0" fillId="0" borderId="26" xfId="0" applyNumberFormat="1" applyFont="1" applyFill="1" applyBorder="1" applyAlignment="1" applyProtection="1">
      <alignment horizontal="center" vertical="center"/>
      <protection locked="0"/>
    </xf>
    <xf numFmtId="0" fontId="0" fillId="0" borderId="26" xfId="0" applyFont="1" applyFill="1" applyBorder="1" applyAlignment="1">
      <alignment horizontal="center" vertical="center"/>
    </xf>
    <xf numFmtId="0" fontId="0" fillId="0" borderId="28" xfId="0" applyNumberFormat="1" applyFont="1" applyFill="1" applyBorder="1" applyAlignment="1" applyProtection="1">
      <alignment horizontal="center" vertical="center"/>
      <protection locked="0"/>
    </xf>
    <xf numFmtId="0" fontId="0" fillId="0" borderId="46" xfId="0" applyNumberFormat="1" applyFont="1" applyFill="1" applyBorder="1" applyAlignment="1">
      <alignment horizontal="center" vertical="center"/>
    </xf>
    <xf numFmtId="0" fontId="28" fillId="0" borderId="46" xfId="0" applyNumberFormat="1" applyFont="1" applyFill="1" applyBorder="1" applyAlignment="1">
      <alignment horizontal="center" vertical="center"/>
    </xf>
    <xf numFmtId="0" fontId="0" fillId="0" borderId="47" xfId="0" applyNumberFormat="1" applyFont="1" applyFill="1" applyBorder="1" applyAlignment="1">
      <alignment horizontal="center" vertical="center"/>
    </xf>
    <xf numFmtId="0" fontId="7" fillId="0" borderId="28" xfId="0" applyNumberFormat="1" applyFont="1" applyFill="1" applyBorder="1" applyAlignment="1">
      <alignment horizontal="center" vertical="center"/>
    </xf>
    <xf numFmtId="187" fontId="7" fillId="0" borderId="42" xfId="0" applyNumberFormat="1" applyFont="1" applyFill="1" applyBorder="1" applyAlignment="1">
      <alignment horizontal="right"/>
    </xf>
    <xf numFmtId="187" fontId="7" fillId="0" borderId="42" xfId="0" applyNumberFormat="1" applyFont="1" applyFill="1" applyBorder="1" applyAlignment="1">
      <alignment horizontal="center"/>
    </xf>
    <xf numFmtId="187" fontId="7" fillId="0" borderId="40" xfId="0" applyNumberFormat="1" applyFont="1" applyFill="1" applyBorder="1" applyAlignment="1">
      <alignment horizontal="center"/>
    </xf>
    <xf numFmtId="187" fontId="7" fillId="0" borderId="10" xfId="0" applyNumberFormat="1" applyFont="1" applyFill="1" applyBorder="1" applyAlignment="1">
      <alignment horizontal="right"/>
    </xf>
    <xf numFmtId="191" fontId="7" fillId="0" borderId="13" xfId="0" applyNumberFormat="1" applyFont="1" applyFill="1" applyBorder="1" applyAlignment="1">
      <alignment horizontal="right"/>
    </xf>
    <xf numFmtId="181" fontId="7" fillId="0" borderId="13" xfId="0" applyNumberFormat="1" applyFont="1" applyFill="1" applyBorder="1" applyAlignment="1">
      <alignment horizontal="center"/>
    </xf>
    <xf numFmtId="181" fontId="7" fillId="0" borderId="37" xfId="0" applyNumberFormat="1" applyFont="1" applyFill="1" applyBorder="1" applyAlignment="1">
      <alignment horizontal="center"/>
    </xf>
    <xf numFmtId="187" fontId="0" fillId="0" borderId="0" xfId="0" applyNumberFormat="1" applyFont="1" applyFill="1" applyAlignment="1" applyProtection="1">
      <alignment/>
      <protection locked="0"/>
    </xf>
    <xf numFmtId="187" fontId="0" fillId="0" borderId="0" xfId="0" applyNumberFormat="1" applyFont="1" applyFill="1" applyAlignment="1">
      <alignment/>
    </xf>
    <xf numFmtId="202" fontId="32" fillId="0" borderId="0" xfId="56" applyNumberFormat="1" applyFont="1" applyFill="1" applyAlignment="1">
      <alignment horizontal="right" vertical="center"/>
      <protection/>
    </xf>
    <xf numFmtId="194" fontId="7" fillId="0" borderId="0" xfId="0" applyNumberFormat="1" applyFont="1" applyFill="1" applyBorder="1" applyAlignment="1">
      <alignment horizontal="right"/>
    </xf>
    <xf numFmtId="183" fontId="51" fillId="0" borderId="0" xfId="0" applyNumberFormat="1" applyFont="1" applyFill="1" applyBorder="1" applyAlignment="1">
      <alignment horizontal="right"/>
    </xf>
    <xf numFmtId="182" fontId="7" fillId="0" borderId="35" xfId="0" applyNumberFormat="1" applyFont="1" applyFill="1" applyBorder="1" applyAlignment="1">
      <alignment horizontal="right"/>
    </xf>
    <xf numFmtId="183" fontId="7" fillId="0" borderId="0" xfId="0" applyNumberFormat="1" applyFont="1" applyFill="1" applyBorder="1" applyAlignment="1">
      <alignment horizontal="center"/>
    </xf>
    <xf numFmtId="183" fontId="7" fillId="0" borderId="48" xfId="0" applyNumberFormat="1" applyFont="1" applyFill="1" applyBorder="1" applyAlignment="1">
      <alignment horizontal="center"/>
    </xf>
    <xf numFmtId="181" fontId="0" fillId="0" borderId="0" xfId="0" applyNumberFormat="1" applyFont="1" applyFill="1" applyAlignment="1">
      <alignment horizontal="right"/>
    </xf>
    <xf numFmtId="181" fontId="0" fillId="0" borderId="0" xfId="0" applyNumberFormat="1" applyFont="1" applyFill="1" applyBorder="1" applyAlignment="1">
      <alignment horizontal="right"/>
    </xf>
    <xf numFmtId="181" fontId="0" fillId="0" borderId="0" xfId="0" applyNumberFormat="1" applyFont="1" applyFill="1" applyBorder="1" applyAlignment="1">
      <alignment horizontal="right" vertical="center"/>
    </xf>
    <xf numFmtId="181" fontId="7" fillId="0" borderId="0" xfId="0" applyNumberFormat="1" applyFont="1" applyFill="1" applyAlignment="1">
      <alignment/>
    </xf>
    <xf numFmtId="183" fontId="7" fillId="0" borderId="0" xfId="0" applyNumberFormat="1" applyFont="1" applyFill="1" applyAlignment="1">
      <alignment/>
    </xf>
    <xf numFmtId="182" fontId="7" fillId="0" borderId="0" xfId="0" applyNumberFormat="1" applyFont="1" applyFill="1" applyBorder="1" applyAlignment="1">
      <alignment/>
    </xf>
    <xf numFmtId="3" fontId="7" fillId="0" borderId="48" xfId="0" applyNumberFormat="1" applyFont="1" applyFill="1" applyBorder="1" applyAlignment="1">
      <alignment horizontal="center"/>
    </xf>
    <xf numFmtId="3" fontId="0" fillId="0" borderId="38" xfId="0" applyNumberFormat="1" applyFont="1" applyFill="1" applyBorder="1" applyAlignment="1">
      <alignment horizontal="left"/>
    </xf>
    <xf numFmtId="0" fontId="0" fillId="0" borderId="43" xfId="0" applyNumberFormat="1" applyFont="1" applyBorder="1" applyAlignment="1" applyProtection="1">
      <alignment horizontal="center" vertical="center" wrapText="1"/>
      <protection locked="0"/>
    </xf>
    <xf numFmtId="0" fontId="0" fillId="34" borderId="35" xfId="0" applyNumberFormat="1" applyFont="1" applyFill="1" applyBorder="1" applyAlignment="1">
      <alignment horizontal="center" vertical="center"/>
    </xf>
    <xf numFmtId="0" fontId="0" fillId="34" borderId="35" xfId="0" applyNumberFormat="1" applyFont="1" applyFill="1" applyBorder="1" applyAlignment="1">
      <alignment horizontal="center"/>
    </xf>
    <xf numFmtId="0" fontId="5" fillId="34" borderId="35" xfId="0" applyNumberFormat="1" applyFont="1" applyFill="1" applyBorder="1" applyAlignment="1">
      <alignment horizontal="center" vertical="top"/>
    </xf>
    <xf numFmtId="0" fontId="5" fillId="34" borderId="43" xfId="0" applyNumberFormat="1" applyFont="1" applyFill="1" applyBorder="1" applyAlignment="1">
      <alignment horizontal="center" vertical="center" wrapText="1"/>
    </xf>
    <xf numFmtId="0" fontId="0" fillId="34" borderId="43" xfId="0" applyNumberFormat="1" applyFont="1" applyFill="1" applyBorder="1" applyAlignment="1" applyProtection="1">
      <alignment horizontal="center" vertical="center"/>
      <protection locked="0"/>
    </xf>
    <xf numFmtId="0" fontId="0" fillId="34" borderId="35" xfId="0" applyNumberFormat="1" applyFont="1" applyFill="1" applyBorder="1" applyAlignment="1">
      <alignment vertical="center"/>
    </xf>
    <xf numFmtId="49" fontId="0" fillId="34" borderId="35" xfId="0" applyNumberFormat="1" applyFont="1" applyFill="1" applyBorder="1" applyAlignment="1">
      <alignment horizontal="center" vertical="center"/>
    </xf>
    <xf numFmtId="0" fontId="0" fillId="34" borderId="35" xfId="0" applyNumberFormat="1" applyFont="1" applyFill="1" applyBorder="1" applyAlignment="1">
      <alignment horizontal="center" vertical="top"/>
    </xf>
    <xf numFmtId="0" fontId="0" fillId="34" borderId="35" xfId="0" applyNumberFormat="1" applyFont="1" applyFill="1" applyBorder="1" applyAlignment="1">
      <alignment vertical="top"/>
    </xf>
    <xf numFmtId="0" fontId="0" fillId="34" borderId="43" xfId="0" applyNumberFormat="1" applyFont="1" applyFill="1" applyBorder="1" applyAlignment="1">
      <alignment horizontal="center" vertical="center"/>
    </xf>
    <xf numFmtId="0" fontId="0" fillId="0" borderId="43" xfId="0" applyNumberFormat="1" applyFont="1" applyBorder="1" applyAlignment="1" applyProtection="1">
      <alignment horizontal="center" vertical="center"/>
      <protection locked="0"/>
    </xf>
    <xf numFmtId="0" fontId="0" fillId="34" borderId="0" xfId="0" applyNumberFormat="1" applyFont="1" applyFill="1" applyAlignment="1">
      <alignment horizontal="left" vertical="center"/>
    </xf>
    <xf numFmtId="0" fontId="0" fillId="0" borderId="39" xfId="0" applyNumberFormat="1" applyFont="1" applyBorder="1" applyAlignment="1" applyProtection="1">
      <alignment horizontal="center" vertical="center" wrapText="1"/>
      <protection locked="0"/>
    </xf>
    <xf numFmtId="0" fontId="0" fillId="34" borderId="37" xfId="0" applyNumberFormat="1" applyFont="1" applyFill="1" applyBorder="1" applyAlignment="1">
      <alignment horizontal="center"/>
    </xf>
    <xf numFmtId="0" fontId="5" fillId="34" borderId="37" xfId="0" applyNumberFormat="1" applyFont="1" applyFill="1" applyBorder="1" applyAlignment="1">
      <alignment horizontal="center"/>
    </xf>
    <xf numFmtId="0" fontId="5" fillId="34" borderId="36" xfId="0" applyNumberFormat="1" applyFont="1" applyFill="1" applyBorder="1" applyAlignment="1">
      <alignment horizontal="center" vertical="center" wrapText="1"/>
    </xf>
    <xf numFmtId="0" fontId="0" fillId="34" borderId="36" xfId="0" applyNumberFormat="1" applyFont="1" applyFill="1" applyBorder="1" applyAlignment="1">
      <alignment horizontal="center" vertical="center"/>
    </xf>
    <xf numFmtId="0" fontId="0" fillId="34" borderId="39" xfId="0" applyNumberFormat="1" applyFont="1" applyFill="1" applyBorder="1" applyAlignment="1">
      <alignment horizontal="center" vertical="center" wrapText="1"/>
    </xf>
    <xf numFmtId="0" fontId="0" fillId="34" borderId="0" xfId="0" applyFont="1" applyFill="1" applyAlignment="1">
      <alignment horizontal="centerContinuous"/>
    </xf>
    <xf numFmtId="0" fontId="0" fillId="34" borderId="35" xfId="0" applyFont="1" applyFill="1" applyBorder="1" applyAlignment="1">
      <alignment horizontal="centerContinuous" vertical="top"/>
    </xf>
    <xf numFmtId="0" fontId="28" fillId="34" borderId="35" xfId="0" applyNumberFormat="1" applyFont="1" applyFill="1" applyBorder="1" applyAlignment="1">
      <alignment horizontal="center" vertical="top"/>
    </xf>
    <xf numFmtId="0" fontId="0" fillId="34" borderId="41" xfId="0" applyNumberFormat="1" applyFont="1" applyFill="1" applyBorder="1" applyAlignment="1" applyProtection="1">
      <alignment horizontal="center" vertical="center"/>
      <protection locked="0"/>
    </xf>
    <xf numFmtId="0" fontId="0" fillId="34" borderId="40" xfId="0" applyNumberFormat="1" applyFont="1" applyFill="1" applyBorder="1" applyAlignment="1" applyProtection="1">
      <alignment horizontal="center" vertical="center"/>
      <protection locked="0"/>
    </xf>
    <xf numFmtId="0" fontId="0" fillId="0" borderId="41" xfId="0" applyNumberFormat="1" applyFont="1" applyBorder="1" applyAlignment="1" applyProtection="1">
      <alignment horizontal="center" vertical="center"/>
      <protection locked="0"/>
    </xf>
    <xf numFmtId="0" fontId="0" fillId="0" borderId="42" xfId="0" applyNumberFormat="1" applyFont="1" applyBorder="1" applyAlignment="1" applyProtection="1">
      <alignment horizontal="center" vertical="center"/>
      <protection locked="0"/>
    </xf>
    <xf numFmtId="0" fontId="0" fillId="34" borderId="42" xfId="0" applyNumberFormat="1" applyFont="1" applyFill="1" applyBorder="1" applyAlignment="1" applyProtection="1">
      <alignment horizontal="center" vertical="center"/>
      <protection locked="0"/>
    </xf>
    <xf numFmtId="0" fontId="0" fillId="0" borderId="40" xfId="0" applyNumberFormat="1" applyFont="1" applyBorder="1" applyAlignment="1" applyProtection="1">
      <alignment horizontal="center" vertical="center"/>
      <protection locked="0"/>
    </xf>
    <xf numFmtId="0" fontId="29" fillId="34" borderId="35" xfId="0" applyNumberFormat="1" applyFont="1" applyFill="1" applyBorder="1" applyAlignment="1">
      <alignment horizontal="center" vertical="center" shrinkToFit="1"/>
    </xf>
    <xf numFmtId="0" fontId="0" fillId="0" borderId="41" xfId="0" applyNumberFormat="1" applyFont="1" applyBorder="1" applyAlignment="1" applyProtection="1">
      <alignment horizontal="center" vertical="center" shrinkToFit="1"/>
      <protection locked="0"/>
    </xf>
    <xf numFmtId="0" fontId="0" fillId="0" borderId="40" xfId="0" applyNumberFormat="1" applyFont="1" applyBorder="1" applyAlignment="1" applyProtection="1">
      <alignment horizontal="center" vertical="center" shrinkToFit="1"/>
      <protection locked="0"/>
    </xf>
    <xf numFmtId="0" fontId="0" fillId="34" borderId="0" xfId="0" applyNumberFormat="1" applyFont="1" applyFill="1" applyAlignment="1">
      <alignment horizontal="center" vertical="center"/>
    </xf>
    <xf numFmtId="0" fontId="0" fillId="34" borderId="36" xfId="0" applyNumberFormat="1" applyFont="1" applyFill="1" applyBorder="1" applyAlignment="1">
      <alignment horizontal="center" vertical="center" wrapText="1"/>
    </xf>
    <xf numFmtId="0" fontId="0" fillId="34" borderId="37" xfId="0" applyNumberFormat="1" applyFont="1" applyFill="1" applyBorder="1" applyAlignment="1">
      <alignment horizontal="center" vertical="center"/>
    </xf>
    <xf numFmtId="0" fontId="0" fillId="0" borderId="38" xfId="0" applyNumberFormat="1" applyFont="1" applyBorder="1" applyAlignment="1" applyProtection="1">
      <alignment horizontal="center"/>
      <protection locked="0"/>
    </xf>
    <xf numFmtId="0" fontId="0" fillId="34" borderId="37" xfId="0" applyFont="1" applyFill="1" applyBorder="1" applyAlignment="1">
      <alignment horizontal="center"/>
    </xf>
    <xf numFmtId="0" fontId="29" fillId="34" borderId="37" xfId="0" applyNumberFormat="1" applyFont="1" applyFill="1" applyBorder="1" applyAlignment="1">
      <alignment horizontal="center"/>
    </xf>
    <xf numFmtId="0" fontId="0" fillId="34" borderId="38" xfId="0" applyNumberFormat="1" applyFont="1" applyFill="1" applyBorder="1" applyAlignment="1" applyProtection="1">
      <alignment horizontal="center" vertical="center"/>
      <protection locked="0"/>
    </xf>
    <xf numFmtId="0" fontId="0" fillId="34" borderId="37" xfId="0" applyFont="1" applyFill="1" applyBorder="1" applyAlignment="1">
      <alignment horizontal="center" vertical="center"/>
    </xf>
    <xf numFmtId="0" fontId="0" fillId="0" borderId="38" xfId="0" applyNumberFormat="1" applyFont="1" applyBorder="1" applyAlignment="1" applyProtection="1">
      <alignment horizontal="center" vertical="center"/>
      <protection locked="0"/>
    </xf>
    <xf numFmtId="0" fontId="0" fillId="0" borderId="13" xfId="0" applyNumberFormat="1" applyFont="1" applyBorder="1" applyAlignment="1" applyProtection="1">
      <alignment horizontal="center" vertical="center"/>
      <protection locked="0"/>
    </xf>
    <xf numFmtId="0" fontId="0" fillId="34" borderId="13" xfId="0" applyNumberFormat="1" applyFont="1" applyFill="1" applyBorder="1" applyAlignment="1" applyProtection="1">
      <alignment horizontal="center" vertical="center"/>
      <protection locked="0"/>
    </xf>
    <xf numFmtId="0" fontId="0" fillId="34" borderId="37" xfId="0" applyNumberFormat="1" applyFont="1" applyFill="1" applyBorder="1" applyAlignment="1">
      <alignment vertical="center"/>
    </xf>
    <xf numFmtId="0" fontId="0" fillId="34" borderId="37" xfId="0" applyNumberFormat="1" applyFont="1" applyFill="1" applyBorder="1" applyAlignment="1">
      <alignment/>
    </xf>
    <xf numFmtId="0" fontId="0" fillId="0" borderId="38" xfId="0" applyNumberFormat="1" applyFont="1" applyBorder="1" applyAlignment="1" applyProtection="1">
      <alignment horizontal="center" vertical="center" shrinkToFit="1"/>
      <protection locked="0"/>
    </xf>
    <xf numFmtId="0" fontId="0" fillId="34" borderId="37" xfId="0" applyFont="1" applyFill="1" applyBorder="1" applyAlignment="1">
      <alignment horizontal="center" vertical="center" shrinkToFit="1"/>
    </xf>
    <xf numFmtId="0" fontId="0" fillId="34" borderId="37" xfId="0" applyNumberFormat="1" applyFont="1" applyFill="1" applyBorder="1" applyAlignment="1">
      <alignment horizontal="left" vertical="center"/>
    </xf>
    <xf numFmtId="0" fontId="0" fillId="33" borderId="32" xfId="0" applyFont="1" applyFill="1" applyBorder="1" applyAlignment="1">
      <alignment horizontal="center" vertical="center"/>
    </xf>
    <xf numFmtId="0" fontId="0" fillId="33" borderId="34" xfId="0" applyFont="1" applyFill="1" applyBorder="1" applyAlignment="1">
      <alignment horizontal="center" vertical="center"/>
    </xf>
    <xf numFmtId="0" fontId="0" fillId="33" borderId="31" xfId="0" applyFont="1" applyFill="1" applyBorder="1" applyAlignment="1">
      <alignment horizontal="center" vertical="center"/>
    </xf>
    <xf numFmtId="0" fontId="0" fillId="33" borderId="32" xfId="0" applyNumberFormat="1" applyFont="1" applyFill="1" applyBorder="1" applyAlignment="1" applyProtection="1">
      <alignment horizontal="center" vertical="center"/>
      <protection locked="0"/>
    </xf>
    <xf numFmtId="0" fontId="0" fillId="33" borderId="34" xfId="0" applyNumberFormat="1" applyFont="1" applyFill="1" applyBorder="1" applyAlignment="1" applyProtection="1">
      <alignment horizontal="center" vertical="center"/>
      <protection locked="0"/>
    </xf>
    <xf numFmtId="0" fontId="0" fillId="33" borderId="29" xfId="0" applyFont="1" applyFill="1" applyBorder="1" applyAlignment="1">
      <alignment horizontal="centerContinuous" vertical="center"/>
    </xf>
    <xf numFmtId="0" fontId="0" fillId="33" borderId="30" xfId="0" applyFont="1" applyFill="1" applyBorder="1" applyAlignment="1">
      <alignment horizontal="centerContinuous" vertical="center"/>
    </xf>
    <xf numFmtId="0" fontId="0" fillId="34" borderId="30" xfId="0" applyNumberFormat="1" applyFont="1" applyFill="1" applyBorder="1" applyAlignment="1">
      <alignment horizontal="left" vertical="center"/>
    </xf>
    <xf numFmtId="0" fontId="0" fillId="34" borderId="29" xfId="0" applyNumberFormat="1" applyFont="1" applyFill="1" applyBorder="1" applyAlignment="1">
      <alignment horizontal="left" vertical="center"/>
    </xf>
    <xf numFmtId="0" fontId="0" fillId="0" borderId="0" xfId="0" applyFont="1" applyAlignment="1">
      <alignment horizontal="centerContinuous"/>
    </xf>
    <xf numFmtId="0" fontId="26" fillId="0" borderId="0" xfId="0" applyFont="1" applyAlignment="1">
      <alignment horizontal="centerContinuous"/>
    </xf>
    <xf numFmtId="193" fontId="0" fillId="0" borderId="0" xfId="0" applyNumberFormat="1" applyFont="1" applyAlignment="1">
      <alignment horizontal="centerContinuous"/>
    </xf>
    <xf numFmtId="0" fontId="33" fillId="0" borderId="0" xfId="0" applyNumberFormat="1" applyFont="1" applyAlignment="1">
      <alignment/>
    </xf>
    <xf numFmtId="0" fontId="26" fillId="0" borderId="0" xfId="0" applyNumberFormat="1" applyFont="1" applyAlignment="1">
      <alignment horizontal="left" vertical="center"/>
    </xf>
    <xf numFmtId="0" fontId="25" fillId="0" borderId="0" xfId="0" applyNumberFormat="1" applyFont="1" applyAlignment="1">
      <alignment vertical="center"/>
    </xf>
  </cellXfs>
  <cellStyles count="4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標準 2" xfId="56"/>
    <cellStyle name="良い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51"/>
  <sheetViews>
    <sheetView tabSelected="1" showOutlineSymbols="0" zoomScaleSheetLayoutView="50" zoomScalePageLayoutView="0" workbookViewId="0" topLeftCell="A1">
      <selection activeCell="A1" sqref="A1"/>
    </sheetView>
  </sheetViews>
  <sheetFormatPr defaultColWidth="15.625" defaultRowHeight="9"/>
  <cols>
    <col min="1" max="3" width="13.75390625" style="2" customWidth="1"/>
    <col min="4" max="19" width="12.75390625" style="2" customWidth="1"/>
    <col min="20" max="22" width="15.625" style="2" customWidth="1"/>
    <col min="23" max="24" width="12.75390625" style="2" customWidth="1"/>
    <col min="25" max="25" width="13.375" style="2" customWidth="1"/>
    <col min="26" max="27" width="11.75390625" style="2" customWidth="1"/>
    <col min="28" max="28" width="14.75390625" style="2" customWidth="1"/>
    <col min="29" max="30" width="12.75390625" style="2" customWidth="1"/>
    <col min="31" max="31" width="14.75390625" style="2" customWidth="1"/>
    <col min="32" max="33" width="11.75390625" style="2" customWidth="1"/>
    <col min="34" max="34" width="13.625" style="2" customWidth="1"/>
    <col min="35" max="37" width="14.75390625" style="2" customWidth="1"/>
    <col min="38" max="38" width="14.875" style="2" customWidth="1"/>
    <col min="39" max="40" width="12.75390625" style="2" customWidth="1"/>
    <col min="41" max="16384" width="15.625" style="2" customWidth="1"/>
  </cols>
  <sheetData>
    <row r="1" spans="1:18" ht="15" customHeight="1">
      <c r="A1" s="31" t="s">
        <v>0</v>
      </c>
      <c r="B1" s="6"/>
      <c r="J1" s="31"/>
      <c r="R1" s="31"/>
    </row>
    <row r="2" spans="1:40" ht="15" customHeight="1" thickBot="1">
      <c r="A2" s="32" t="s">
        <v>1</v>
      </c>
      <c r="B2" s="33"/>
      <c r="C2" s="34"/>
      <c r="D2" s="34"/>
      <c r="E2" s="34"/>
      <c r="F2" s="34"/>
      <c r="G2" s="34"/>
      <c r="H2" s="34"/>
      <c r="I2" s="34"/>
      <c r="J2" s="32"/>
      <c r="K2" s="34"/>
      <c r="L2" s="34"/>
      <c r="M2" s="34"/>
      <c r="N2" s="34"/>
      <c r="O2" s="34"/>
      <c r="P2" s="34"/>
      <c r="Q2" s="34"/>
      <c r="R2" s="32"/>
      <c r="S2" s="34"/>
      <c r="T2" s="34"/>
      <c r="U2" s="34"/>
      <c r="V2" s="34"/>
      <c r="W2" s="34"/>
      <c r="X2" s="34"/>
      <c r="Y2" s="35"/>
      <c r="AA2" s="34"/>
      <c r="AB2" s="34"/>
      <c r="AC2" s="34"/>
      <c r="AD2" s="34"/>
      <c r="AE2" s="34"/>
      <c r="AF2" s="35"/>
      <c r="AG2" s="34"/>
      <c r="AH2" s="34"/>
      <c r="AI2" s="34"/>
      <c r="AJ2" s="34"/>
      <c r="AK2" s="34"/>
      <c r="AL2" s="34"/>
      <c r="AM2" s="34"/>
      <c r="AN2" s="34"/>
    </row>
    <row r="3" spans="1:40" ht="18" customHeight="1" thickTop="1">
      <c r="A3" s="82"/>
      <c r="B3" s="83" t="s">
        <v>15</v>
      </c>
      <c r="C3" s="84" t="s">
        <v>53</v>
      </c>
      <c r="D3" s="85"/>
      <c r="E3" s="84" t="s">
        <v>68</v>
      </c>
      <c r="F3" s="85"/>
      <c r="G3" s="84" t="s">
        <v>52</v>
      </c>
      <c r="H3" s="85"/>
      <c r="I3" s="86" t="s">
        <v>51</v>
      </c>
      <c r="J3" s="87" t="s">
        <v>50</v>
      </c>
      <c r="K3" s="84" t="s">
        <v>77</v>
      </c>
      <c r="L3" s="88"/>
      <c r="M3" s="85"/>
      <c r="N3" s="84" t="s">
        <v>49</v>
      </c>
      <c r="O3" s="88"/>
      <c r="P3" s="88"/>
      <c r="Q3" s="85"/>
      <c r="R3" s="84" t="s">
        <v>48</v>
      </c>
      <c r="S3" s="85"/>
      <c r="T3" s="84" t="s">
        <v>47</v>
      </c>
      <c r="U3" s="88"/>
      <c r="V3" s="88"/>
      <c r="W3" s="88"/>
      <c r="X3" s="88"/>
      <c r="Y3" s="85"/>
      <c r="Z3" s="89" t="s">
        <v>46</v>
      </c>
      <c r="AI3" s="36"/>
      <c r="AJ3" s="37"/>
      <c r="AK3" s="37"/>
      <c r="AL3" s="37"/>
      <c r="AM3" s="36"/>
      <c r="AN3" s="37"/>
    </row>
    <row r="4" spans="1:40" ht="18" customHeight="1">
      <c r="A4" s="90"/>
      <c r="B4" s="91"/>
      <c r="C4" s="92" t="s">
        <v>78</v>
      </c>
      <c r="D4" s="93"/>
      <c r="E4" s="94" t="s">
        <v>70</v>
      </c>
      <c r="F4" s="95"/>
      <c r="G4" s="96"/>
      <c r="H4" s="97"/>
      <c r="I4" s="98"/>
      <c r="J4" s="99"/>
      <c r="K4" s="100" t="s">
        <v>79</v>
      </c>
      <c r="L4" s="101"/>
      <c r="M4" s="102"/>
      <c r="N4" s="100" t="s">
        <v>80</v>
      </c>
      <c r="O4" s="103"/>
      <c r="P4" s="103"/>
      <c r="Q4" s="101"/>
      <c r="R4" s="100" t="s">
        <v>38</v>
      </c>
      <c r="S4" s="101"/>
      <c r="T4" s="104" t="s">
        <v>81</v>
      </c>
      <c r="U4" s="104" t="s">
        <v>82</v>
      </c>
      <c r="V4" s="104" t="s">
        <v>83</v>
      </c>
      <c r="W4" s="105" t="s">
        <v>84</v>
      </c>
      <c r="X4" s="106"/>
      <c r="Y4" s="107" t="s">
        <v>21</v>
      </c>
      <c r="Z4" s="108" t="s">
        <v>24</v>
      </c>
      <c r="AI4" s="36"/>
      <c r="AJ4" s="37"/>
      <c r="AK4" s="37"/>
      <c r="AL4" s="37"/>
      <c r="AM4" s="36"/>
      <c r="AN4" s="37"/>
    </row>
    <row r="5" spans="1:40" ht="18" customHeight="1">
      <c r="A5" s="90" t="s">
        <v>57</v>
      </c>
      <c r="B5" s="91" t="s">
        <v>42</v>
      </c>
      <c r="C5" s="109"/>
      <c r="D5" s="91" t="s">
        <v>2</v>
      </c>
      <c r="E5" s="110"/>
      <c r="F5" s="111"/>
      <c r="G5" s="112" t="s">
        <v>4</v>
      </c>
      <c r="H5" s="112" t="s">
        <v>85</v>
      </c>
      <c r="I5" s="113" t="s">
        <v>63</v>
      </c>
      <c r="J5" s="114" t="s">
        <v>27</v>
      </c>
      <c r="K5" s="115"/>
      <c r="L5" s="116"/>
      <c r="M5" s="112" t="s">
        <v>86</v>
      </c>
      <c r="N5" s="115"/>
      <c r="O5" s="117"/>
      <c r="P5" s="117"/>
      <c r="Q5" s="116"/>
      <c r="R5" s="115"/>
      <c r="S5" s="116"/>
      <c r="T5" s="118" t="s">
        <v>67</v>
      </c>
      <c r="U5" s="118" t="s">
        <v>67</v>
      </c>
      <c r="V5" s="118" t="s">
        <v>67</v>
      </c>
      <c r="W5" s="119" t="s">
        <v>3</v>
      </c>
      <c r="X5" s="120"/>
      <c r="Y5" s="91" t="s">
        <v>22</v>
      </c>
      <c r="Z5" s="121"/>
      <c r="AI5" s="37"/>
      <c r="AJ5" s="37"/>
      <c r="AK5" s="37"/>
      <c r="AL5" s="37"/>
      <c r="AM5" s="37"/>
      <c r="AN5" s="37"/>
    </row>
    <row r="6" spans="1:40" ht="18" customHeight="1">
      <c r="A6" s="122"/>
      <c r="B6" s="112"/>
      <c r="C6" s="109"/>
      <c r="D6" s="91" t="s">
        <v>32</v>
      </c>
      <c r="E6" s="123" t="s">
        <v>43</v>
      </c>
      <c r="F6" s="124" t="s">
        <v>44</v>
      </c>
      <c r="G6" s="112" t="s">
        <v>8</v>
      </c>
      <c r="H6" s="91" t="s">
        <v>9</v>
      </c>
      <c r="I6" s="112" t="s">
        <v>40</v>
      </c>
      <c r="J6" s="112" t="s">
        <v>39</v>
      </c>
      <c r="K6" s="125" t="s">
        <v>7</v>
      </c>
      <c r="L6" s="125" t="s">
        <v>37</v>
      </c>
      <c r="M6" s="126" t="s">
        <v>29</v>
      </c>
      <c r="N6" s="127" t="s">
        <v>10</v>
      </c>
      <c r="O6" s="127" t="s">
        <v>11</v>
      </c>
      <c r="P6" s="127" t="s">
        <v>33</v>
      </c>
      <c r="Q6" s="128" t="s">
        <v>34</v>
      </c>
      <c r="R6" s="123" t="s">
        <v>12</v>
      </c>
      <c r="S6" s="123" t="s">
        <v>13</v>
      </c>
      <c r="T6" s="102" t="s">
        <v>5</v>
      </c>
      <c r="U6" s="129" t="s">
        <v>23</v>
      </c>
      <c r="V6" s="102" t="s">
        <v>6</v>
      </c>
      <c r="W6" s="130" t="s">
        <v>87</v>
      </c>
      <c r="X6" s="131" t="s">
        <v>45</v>
      </c>
      <c r="Y6" s="91" t="s">
        <v>88</v>
      </c>
      <c r="Z6" s="121"/>
      <c r="AI6" s="36"/>
      <c r="AJ6" s="36"/>
      <c r="AK6" s="36"/>
      <c r="AL6" s="38"/>
      <c r="AM6" s="36"/>
      <c r="AN6" s="36"/>
    </row>
    <row r="7" spans="1:40" ht="18" customHeight="1">
      <c r="A7" s="122"/>
      <c r="B7" s="132" t="s">
        <v>58</v>
      </c>
      <c r="C7" s="132" t="s">
        <v>59</v>
      </c>
      <c r="D7" s="132" t="s">
        <v>60</v>
      </c>
      <c r="E7" s="133"/>
      <c r="F7" s="134"/>
      <c r="G7" s="135"/>
      <c r="H7" s="136"/>
      <c r="I7" s="132" t="s">
        <v>71</v>
      </c>
      <c r="J7" s="137"/>
      <c r="K7" s="112" t="s">
        <v>39</v>
      </c>
      <c r="L7" s="112" t="s">
        <v>39</v>
      </c>
      <c r="M7" s="112" t="s">
        <v>39</v>
      </c>
      <c r="N7" s="138"/>
      <c r="O7" s="138"/>
      <c r="P7" s="138"/>
      <c r="Q7" s="139"/>
      <c r="R7" s="133"/>
      <c r="S7" s="133"/>
      <c r="T7" s="136" t="s">
        <v>14</v>
      </c>
      <c r="U7" s="140"/>
      <c r="V7" s="136" t="s">
        <v>14</v>
      </c>
      <c r="W7" s="140"/>
      <c r="X7" s="134"/>
      <c r="Y7" s="112" t="s">
        <v>20</v>
      </c>
      <c r="Z7" s="141"/>
      <c r="AI7" s="37"/>
      <c r="AJ7" s="37"/>
      <c r="AK7" s="37"/>
      <c r="AL7" s="39"/>
      <c r="AM7" s="37"/>
      <c r="AN7" s="37"/>
    </row>
    <row r="8" spans="1:40" ht="18" customHeight="1">
      <c r="A8" s="40" t="s">
        <v>15</v>
      </c>
      <c r="B8" s="41"/>
      <c r="C8" s="41"/>
      <c r="D8" s="41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1"/>
      <c r="U8" s="41"/>
      <c r="V8" s="41"/>
      <c r="W8" s="41"/>
      <c r="X8" s="41"/>
      <c r="Y8" s="42"/>
      <c r="Z8" s="42"/>
      <c r="AI8" s="43"/>
      <c r="AJ8" s="43"/>
      <c r="AK8" s="43"/>
      <c r="AL8" s="43"/>
      <c r="AM8" s="43"/>
      <c r="AN8" s="43"/>
    </row>
    <row r="9" spans="1:255" s="6" customFormat="1" ht="20.25" customHeight="1">
      <c r="A9" s="44" t="s">
        <v>93</v>
      </c>
      <c r="B9" s="45">
        <v>288790</v>
      </c>
      <c r="C9" s="15">
        <v>689817</v>
      </c>
      <c r="D9" s="45">
        <v>-4535</v>
      </c>
      <c r="E9" s="16">
        <v>103.7</v>
      </c>
      <c r="F9" s="16" t="s">
        <v>16</v>
      </c>
      <c r="G9" s="17">
        <v>3477</v>
      </c>
      <c r="H9" s="17">
        <v>3071</v>
      </c>
      <c r="I9" s="17">
        <v>5284905</v>
      </c>
      <c r="J9" s="22">
        <v>54451</v>
      </c>
      <c r="K9" s="18" t="s">
        <v>61</v>
      </c>
      <c r="L9" s="18" t="s">
        <v>61</v>
      </c>
      <c r="M9" s="19">
        <v>100054.058</v>
      </c>
      <c r="N9" s="20">
        <v>99.7</v>
      </c>
      <c r="O9" s="20">
        <v>100.9</v>
      </c>
      <c r="P9" s="21">
        <v>99.6</v>
      </c>
      <c r="Q9" s="21">
        <v>98</v>
      </c>
      <c r="R9" s="22">
        <v>552741</v>
      </c>
      <c r="S9" s="22">
        <v>289418</v>
      </c>
      <c r="T9" s="20">
        <v>101.7</v>
      </c>
      <c r="U9" s="20">
        <v>100.5</v>
      </c>
      <c r="V9" s="20">
        <v>95.2</v>
      </c>
      <c r="W9" s="17">
        <v>11211</v>
      </c>
      <c r="X9" s="17">
        <v>16787</v>
      </c>
      <c r="Y9" s="23">
        <v>2337</v>
      </c>
      <c r="Z9" s="22">
        <v>1314</v>
      </c>
      <c r="AI9" s="16"/>
      <c r="AJ9" s="16"/>
      <c r="AK9" s="46"/>
      <c r="AL9" s="46"/>
      <c r="AM9" s="14"/>
      <c r="AN9" s="14"/>
      <c r="AO9" s="2"/>
      <c r="AP9" s="47"/>
      <c r="AQ9" s="47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</row>
    <row r="10" spans="1:255" s="6" customFormat="1" ht="20.25" customHeight="1">
      <c r="A10" s="44">
        <v>29</v>
      </c>
      <c r="B10" s="45">
        <v>290245</v>
      </c>
      <c r="C10" s="15">
        <v>684668</v>
      </c>
      <c r="D10" s="45">
        <v>-5149</v>
      </c>
      <c r="E10" s="16">
        <v>108.5</v>
      </c>
      <c r="F10" s="16" t="s">
        <v>16</v>
      </c>
      <c r="G10" s="17">
        <v>3460</v>
      </c>
      <c r="H10" s="17">
        <v>3142</v>
      </c>
      <c r="I10" s="17">
        <v>5463803</v>
      </c>
      <c r="J10" s="22">
        <v>56580</v>
      </c>
      <c r="K10" s="18" t="s">
        <v>61</v>
      </c>
      <c r="L10" s="18" t="s">
        <v>61</v>
      </c>
      <c r="M10" s="19">
        <v>95603.675</v>
      </c>
      <c r="N10" s="20">
        <v>99.9</v>
      </c>
      <c r="O10" s="20">
        <v>101</v>
      </c>
      <c r="P10" s="21">
        <v>99.2</v>
      </c>
      <c r="Q10" s="21">
        <v>98</v>
      </c>
      <c r="R10" s="22">
        <v>558290</v>
      </c>
      <c r="S10" s="22">
        <v>306971</v>
      </c>
      <c r="T10" s="20">
        <v>103.5</v>
      </c>
      <c r="U10" s="20">
        <v>102.8</v>
      </c>
      <c r="V10" s="20">
        <v>103.6</v>
      </c>
      <c r="W10" s="17">
        <v>11195</v>
      </c>
      <c r="X10" s="17">
        <v>18384</v>
      </c>
      <c r="Y10" s="23">
        <v>2162</v>
      </c>
      <c r="Z10" s="22">
        <v>1282</v>
      </c>
      <c r="AI10" s="16"/>
      <c r="AJ10" s="16"/>
      <c r="AK10" s="46"/>
      <c r="AL10" s="46"/>
      <c r="AM10" s="14"/>
      <c r="AN10" s="14"/>
      <c r="AO10" s="2"/>
      <c r="AP10" s="47"/>
      <c r="AQ10" s="47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</row>
    <row r="11" spans="1:255" s="6" customFormat="1" ht="20.25" customHeight="1">
      <c r="A11" s="44">
        <v>30</v>
      </c>
      <c r="B11" s="45">
        <v>291591</v>
      </c>
      <c r="C11" s="15">
        <v>679626</v>
      </c>
      <c r="D11" s="45">
        <v>-5042</v>
      </c>
      <c r="E11" s="16">
        <v>111.6</v>
      </c>
      <c r="F11" s="16" t="s">
        <v>16</v>
      </c>
      <c r="G11" s="17">
        <v>3374</v>
      </c>
      <c r="H11" s="17">
        <v>2950</v>
      </c>
      <c r="I11" s="17">
        <v>5370636</v>
      </c>
      <c r="J11" s="22">
        <v>57670</v>
      </c>
      <c r="K11" s="18" t="s">
        <v>61</v>
      </c>
      <c r="L11" s="18" t="s">
        <v>61</v>
      </c>
      <c r="M11" s="19">
        <v>91957.038</v>
      </c>
      <c r="N11" s="20">
        <v>100.9</v>
      </c>
      <c r="O11" s="20">
        <v>102.9</v>
      </c>
      <c r="P11" s="21">
        <v>98.6</v>
      </c>
      <c r="Q11" s="21">
        <v>99.4</v>
      </c>
      <c r="R11" s="22">
        <v>606422</v>
      </c>
      <c r="S11" s="22">
        <v>335919</v>
      </c>
      <c r="T11" s="20">
        <v>107</v>
      </c>
      <c r="U11" s="20">
        <v>108.6</v>
      </c>
      <c r="V11" s="20">
        <v>115.1</v>
      </c>
      <c r="W11" s="17">
        <v>11002</v>
      </c>
      <c r="X11" s="17">
        <v>19184</v>
      </c>
      <c r="Y11" s="23">
        <v>2104</v>
      </c>
      <c r="Z11" s="22">
        <v>1023</v>
      </c>
      <c r="AI11" s="16"/>
      <c r="AJ11" s="16"/>
      <c r="AK11" s="46"/>
      <c r="AL11" s="46"/>
      <c r="AM11" s="14"/>
      <c r="AN11" s="14"/>
      <c r="AO11" s="2"/>
      <c r="AP11" s="47"/>
      <c r="AQ11" s="47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</row>
    <row r="12" spans="1:255" s="6" customFormat="1" ht="20.25" customHeight="1">
      <c r="A12" s="44" t="s">
        <v>69</v>
      </c>
      <c r="B12" s="45">
        <v>292134</v>
      </c>
      <c r="C12" s="15">
        <v>673891</v>
      </c>
      <c r="D12" s="15">
        <v>-5735</v>
      </c>
      <c r="E12" s="16">
        <v>103.6</v>
      </c>
      <c r="F12" s="16" t="s">
        <v>16</v>
      </c>
      <c r="G12" s="17">
        <v>4177</v>
      </c>
      <c r="H12" s="17">
        <v>3263</v>
      </c>
      <c r="I12" s="17">
        <v>5190268.49386966</v>
      </c>
      <c r="J12" s="22">
        <v>57628</v>
      </c>
      <c r="K12" s="18" t="s">
        <v>61</v>
      </c>
      <c r="L12" s="18" t="s">
        <v>61</v>
      </c>
      <c r="M12" s="19">
        <v>89049.983</v>
      </c>
      <c r="N12" s="20">
        <v>101.3</v>
      </c>
      <c r="O12" s="20">
        <v>103.5</v>
      </c>
      <c r="P12" s="21">
        <v>98.1</v>
      </c>
      <c r="Q12" s="21">
        <v>98.8</v>
      </c>
      <c r="R12" s="22">
        <v>598185</v>
      </c>
      <c r="S12" s="22">
        <v>290785</v>
      </c>
      <c r="T12" s="20">
        <v>108.8</v>
      </c>
      <c r="U12" s="20">
        <v>101.4</v>
      </c>
      <c r="V12" s="20">
        <v>88.1</v>
      </c>
      <c r="W12" s="17">
        <v>10973</v>
      </c>
      <c r="X12" s="17">
        <v>18475</v>
      </c>
      <c r="Y12" s="23">
        <v>2178</v>
      </c>
      <c r="Z12" s="22">
        <v>927</v>
      </c>
      <c r="AI12" s="16"/>
      <c r="AJ12" s="16"/>
      <c r="AK12" s="46"/>
      <c r="AL12" s="46"/>
      <c r="AM12" s="14"/>
      <c r="AN12" s="14"/>
      <c r="AO12" s="2"/>
      <c r="AP12" s="47"/>
      <c r="AQ12" s="47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</row>
    <row r="13" spans="1:255" s="6" customFormat="1" ht="20.25" customHeight="1">
      <c r="A13" s="44">
        <v>2</v>
      </c>
      <c r="B13" s="14" t="s">
        <v>94</v>
      </c>
      <c r="C13" s="15">
        <v>671602</v>
      </c>
      <c r="D13" s="15">
        <v>-6950</v>
      </c>
      <c r="E13" s="14" t="s">
        <v>94</v>
      </c>
      <c r="F13" s="16" t="s">
        <v>16</v>
      </c>
      <c r="G13" s="17">
        <v>3319</v>
      </c>
      <c r="H13" s="17">
        <v>2942</v>
      </c>
      <c r="I13" s="18">
        <v>4993246</v>
      </c>
      <c r="J13" s="18">
        <v>57408</v>
      </c>
      <c r="K13" s="18">
        <v>2769714</v>
      </c>
      <c r="L13" s="18">
        <v>1340576</v>
      </c>
      <c r="M13" s="19">
        <v>79243</v>
      </c>
      <c r="N13" s="20">
        <v>100.8</v>
      </c>
      <c r="O13" s="20">
        <v>103.7</v>
      </c>
      <c r="P13" s="21">
        <v>98.8</v>
      </c>
      <c r="Q13" s="21">
        <v>98.9</v>
      </c>
      <c r="R13" s="22">
        <v>675483</v>
      </c>
      <c r="S13" s="22">
        <v>322972</v>
      </c>
      <c r="T13" s="20">
        <v>111.1</v>
      </c>
      <c r="U13" s="20">
        <v>101.4</v>
      </c>
      <c r="V13" s="20">
        <v>73.6</v>
      </c>
      <c r="W13" s="17">
        <v>11368</v>
      </c>
      <c r="X13" s="17">
        <v>15841</v>
      </c>
      <c r="Y13" s="23">
        <v>2533</v>
      </c>
      <c r="Z13" s="22">
        <v>737</v>
      </c>
      <c r="AI13" s="16"/>
      <c r="AJ13" s="16"/>
      <c r="AK13" s="46"/>
      <c r="AL13" s="46"/>
      <c r="AM13" s="14"/>
      <c r="AN13" s="14"/>
      <c r="AO13" s="2"/>
      <c r="AP13" s="47"/>
      <c r="AQ13" s="47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</row>
    <row r="14" spans="1:43" ht="20.25" customHeight="1">
      <c r="A14" s="44"/>
      <c r="B14" s="15"/>
      <c r="C14" s="48"/>
      <c r="D14" s="45"/>
      <c r="E14" s="16"/>
      <c r="F14" s="16"/>
      <c r="G14" s="17"/>
      <c r="H14" s="17"/>
      <c r="I14" s="17"/>
      <c r="J14" s="17"/>
      <c r="K14" s="49"/>
      <c r="L14" s="49"/>
      <c r="M14" s="17"/>
      <c r="N14" s="20"/>
      <c r="O14" s="20"/>
      <c r="P14" s="17"/>
      <c r="Q14" s="17"/>
      <c r="R14" s="22"/>
      <c r="S14" s="22"/>
      <c r="T14" s="20"/>
      <c r="U14" s="20"/>
      <c r="V14" s="20"/>
      <c r="W14" s="17"/>
      <c r="X14" s="17"/>
      <c r="Y14" s="23"/>
      <c r="Z14" s="22"/>
      <c r="AI14" s="16"/>
      <c r="AJ14" s="16"/>
      <c r="AK14" s="23"/>
      <c r="AL14" s="23"/>
      <c r="AM14" s="14"/>
      <c r="AN14" s="14"/>
      <c r="AP14" s="47"/>
      <c r="AQ14" s="47"/>
    </row>
    <row r="15" spans="1:255" s="51" customFormat="1" ht="18" customHeight="1">
      <c r="A15" s="44" t="s">
        <v>100</v>
      </c>
      <c r="B15" s="14" t="s">
        <v>35</v>
      </c>
      <c r="C15" s="15">
        <v>668854</v>
      </c>
      <c r="D15" s="15">
        <v>692</v>
      </c>
      <c r="E15" s="81" t="s">
        <v>117</v>
      </c>
      <c r="F15" s="81" t="s">
        <v>127</v>
      </c>
      <c r="G15" s="18">
        <v>226</v>
      </c>
      <c r="H15" s="18">
        <v>200</v>
      </c>
      <c r="I15" s="18" t="s">
        <v>109</v>
      </c>
      <c r="J15" s="18">
        <v>4300</v>
      </c>
      <c r="K15" s="18" t="s">
        <v>61</v>
      </c>
      <c r="L15" s="18" t="s">
        <v>61</v>
      </c>
      <c r="M15" s="18">
        <v>4863</v>
      </c>
      <c r="N15" s="25">
        <v>100.2</v>
      </c>
      <c r="O15" s="25">
        <v>104.1</v>
      </c>
      <c r="P15" s="26">
        <v>98.4</v>
      </c>
      <c r="Q15" s="26">
        <v>95.1</v>
      </c>
      <c r="R15" s="18">
        <v>520980</v>
      </c>
      <c r="S15" s="18">
        <v>313588</v>
      </c>
      <c r="T15" s="26">
        <v>112.3</v>
      </c>
      <c r="U15" s="26">
        <v>97.9</v>
      </c>
      <c r="V15" s="26">
        <v>51.2</v>
      </c>
      <c r="W15" s="50">
        <v>11291</v>
      </c>
      <c r="X15" s="50">
        <v>14420</v>
      </c>
      <c r="Y15" s="50">
        <v>2265</v>
      </c>
      <c r="Z15" s="23">
        <v>47</v>
      </c>
      <c r="AI15" s="25"/>
      <c r="AJ15" s="25"/>
      <c r="AK15" s="26"/>
      <c r="AL15" s="26"/>
      <c r="AM15" s="18"/>
      <c r="AN15" s="18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spans="1:255" s="51" customFormat="1" ht="18" customHeight="1">
      <c r="A16" s="44">
        <v>6</v>
      </c>
      <c r="B16" s="14" t="s">
        <v>35</v>
      </c>
      <c r="C16" s="15">
        <v>668440</v>
      </c>
      <c r="D16" s="15">
        <v>-414</v>
      </c>
      <c r="E16" s="81" t="s">
        <v>118</v>
      </c>
      <c r="F16" s="81" t="s">
        <v>128</v>
      </c>
      <c r="G16" s="18">
        <v>316</v>
      </c>
      <c r="H16" s="18">
        <v>275</v>
      </c>
      <c r="I16" s="18" t="s">
        <v>110</v>
      </c>
      <c r="J16" s="18">
        <v>4854</v>
      </c>
      <c r="K16" s="18" t="s">
        <v>61</v>
      </c>
      <c r="L16" s="18" t="s">
        <v>61</v>
      </c>
      <c r="M16" s="18">
        <v>8180</v>
      </c>
      <c r="N16" s="25">
        <v>100.2</v>
      </c>
      <c r="O16" s="25">
        <v>104</v>
      </c>
      <c r="P16" s="26">
        <v>98.5</v>
      </c>
      <c r="Q16" s="26">
        <v>95.9</v>
      </c>
      <c r="R16" s="18">
        <v>1337836</v>
      </c>
      <c r="S16" s="18">
        <v>371793</v>
      </c>
      <c r="T16" s="26">
        <v>112</v>
      </c>
      <c r="U16" s="26">
        <v>99.8</v>
      </c>
      <c r="V16" s="26">
        <v>50</v>
      </c>
      <c r="W16" s="50">
        <v>11352</v>
      </c>
      <c r="X16" s="50">
        <v>14502</v>
      </c>
      <c r="Y16" s="50">
        <v>2564</v>
      </c>
      <c r="Z16" s="23">
        <v>45</v>
      </c>
      <c r="AI16" s="25"/>
      <c r="AJ16" s="25"/>
      <c r="AK16" s="26"/>
      <c r="AL16" s="26"/>
      <c r="AM16" s="18"/>
      <c r="AN16" s="18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</row>
    <row r="17" spans="1:255" s="51" customFormat="1" ht="18" customHeight="1">
      <c r="A17" s="44">
        <v>7</v>
      </c>
      <c r="B17" s="14" t="s">
        <v>35</v>
      </c>
      <c r="C17" s="15">
        <v>667971</v>
      </c>
      <c r="D17" s="15">
        <v>-469</v>
      </c>
      <c r="E17" s="81" t="s">
        <v>119</v>
      </c>
      <c r="F17" s="81" t="s">
        <v>129</v>
      </c>
      <c r="G17" s="18">
        <v>294</v>
      </c>
      <c r="H17" s="18">
        <v>247</v>
      </c>
      <c r="I17" s="18" t="s">
        <v>111</v>
      </c>
      <c r="J17" s="18">
        <v>4947</v>
      </c>
      <c r="K17" s="18" t="s">
        <v>61</v>
      </c>
      <c r="L17" s="18" t="s">
        <v>61</v>
      </c>
      <c r="M17" s="18">
        <v>7365</v>
      </c>
      <c r="N17" s="25">
        <v>100.7</v>
      </c>
      <c r="O17" s="25">
        <v>104.6</v>
      </c>
      <c r="P17" s="26">
        <v>98.5</v>
      </c>
      <c r="Q17" s="26">
        <v>97.3</v>
      </c>
      <c r="R17" s="18">
        <v>656002</v>
      </c>
      <c r="S17" s="18">
        <v>311183</v>
      </c>
      <c r="T17" s="26">
        <v>111.9</v>
      </c>
      <c r="U17" s="26">
        <v>102.1</v>
      </c>
      <c r="V17" s="26">
        <v>64</v>
      </c>
      <c r="W17" s="50">
        <v>11220</v>
      </c>
      <c r="X17" s="50">
        <v>15386</v>
      </c>
      <c r="Y17" s="50">
        <v>2759</v>
      </c>
      <c r="Z17" s="23">
        <v>68</v>
      </c>
      <c r="AI17" s="25"/>
      <c r="AJ17" s="25"/>
      <c r="AK17" s="26"/>
      <c r="AL17" s="26"/>
      <c r="AM17" s="18"/>
      <c r="AN17" s="18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</row>
    <row r="18" spans="1:255" s="51" customFormat="1" ht="18" customHeight="1">
      <c r="A18" s="44">
        <v>8</v>
      </c>
      <c r="B18" s="45" t="s">
        <v>35</v>
      </c>
      <c r="C18" s="15">
        <v>667726</v>
      </c>
      <c r="D18" s="15">
        <v>-245</v>
      </c>
      <c r="E18" s="81" t="s">
        <v>120</v>
      </c>
      <c r="F18" s="81" t="s">
        <v>130</v>
      </c>
      <c r="G18" s="18">
        <v>315</v>
      </c>
      <c r="H18" s="18">
        <v>274</v>
      </c>
      <c r="I18" s="18" t="s">
        <v>112</v>
      </c>
      <c r="J18" s="18">
        <v>5056</v>
      </c>
      <c r="K18" s="18" t="s">
        <v>61</v>
      </c>
      <c r="L18" s="18" t="s">
        <v>61</v>
      </c>
      <c r="M18" s="18">
        <v>5943</v>
      </c>
      <c r="N18" s="25">
        <v>101.1</v>
      </c>
      <c r="O18" s="25">
        <v>106.7</v>
      </c>
      <c r="P18" s="26">
        <v>98.5</v>
      </c>
      <c r="Q18" s="26">
        <v>98.1</v>
      </c>
      <c r="R18" s="18">
        <v>559494</v>
      </c>
      <c r="S18" s="18">
        <v>334792</v>
      </c>
      <c r="T18" s="26">
        <v>111.3</v>
      </c>
      <c r="U18" s="26">
        <v>99.6</v>
      </c>
      <c r="V18" s="26">
        <v>64.5</v>
      </c>
      <c r="W18" s="50">
        <v>11170</v>
      </c>
      <c r="X18" s="50">
        <v>14973</v>
      </c>
      <c r="Y18" s="50">
        <v>2813</v>
      </c>
      <c r="Z18" s="23">
        <v>48</v>
      </c>
      <c r="AI18" s="25"/>
      <c r="AJ18" s="25"/>
      <c r="AK18" s="26"/>
      <c r="AL18" s="26"/>
      <c r="AM18" s="18"/>
      <c r="AN18" s="18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</row>
    <row r="19" spans="1:255" s="51" customFormat="1" ht="18" customHeight="1">
      <c r="A19" s="44">
        <v>9</v>
      </c>
      <c r="B19" s="14" t="s">
        <v>35</v>
      </c>
      <c r="C19" s="15">
        <v>667429</v>
      </c>
      <c r="D19" s="15">
        <v>-297</v>
      </c>
      <c r="E19" s="81" t="s">
        <v>121</v>
      </c>
      <c r="F19" s="81" t="s">
        <v>131</v>
      </c>
      <c r="G19" s="18">
        <v>201</v>
      </c>
      <c r="H19" s="18">
        <v>211</v>
      </c>
      <c r="I19" s="18" t="s">
        <v>113</v>
      </c>
      <c r="J19" s="18">
        <v>4575</v>
      </c>
      <c r="K19" s="18" t="s">
        <v>61</v>
      </c>
      <c r="L19" s="18" t="s">
        <v>61</v>
      </c>
      <c r="M19" s="18">
        <v>5684</v>
      </c>
      <c r="N19" s="25">
        <v>101</v>
      </c>
      <c r="O19" s="25">
        <v>106.9</v>
      </c>
      <c r="P19" s="26">
        <v>98.3</v>
      </c>
      <c r="Q19" s="26">
        <v>97.9</v>
      </c>
      <c r="R19" s="18">
        <v>490813</v>
      </c>
      <c r="S19" s="18">
        <v>266054</v>
      </c>
      <c r="T19" s="26">
        <v>111</v>
      </c>
      <c r="U19" s="26">
        <v>102.1</v>
      </c>
      <c r="V19" s="26">
        <v>73.3</v>
      </c>
      <c r="W19" s="50">
        <v>11356</v>
      </c>
      <c r="X19" s="50">
        <v>15079</v>
      </c>
      <c r="Y19" s="50">
        <v>2848</v>
      </c>
      <c r="Z19" s="23">
        <v>68</v>
      </c>
      <c r="AI19" s="25"/>
      <c r="AJ19" s="25"/>
      <c r="AK19" s="26"/>
      <c r="AL19" s="26"/>
      <c r="AM19" s="18"/>
      <c r="AN19" s="18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5" s="51" customFormat="1" ht="18" customHeight="1">
      <c r="A20" s="44">
        <v>10</v>
      </c>
      <c r="B20" s="14" t="s">
        <v>35</v>
      </c>
      <c r="C20" s="15">
        <v>671602</v>
      </c>
      <c r="D20" s="15">
        <v>-488</v>
      </c>
      <c r="E20" s="81" t="s">
        <v>122</v>
      </c>
      <c r="F20" s="81" t="s">
        <v>132</v>
      </c>
      <c r="G20" s="18">
        <v>271</v>
      </c>
      <c r="H20" s="18">
        <v>256</v>
      </c>
      <c r="I20" s="18" t="s">
        <v>114</v>
      </c>
      <c r="J20" s="18">
        <v>4808</v>
      </c>
      <c r="K20" s="18" t="s">
        <v>61</v>
      </c>
      <c r="L20" s="18" t="s">
        <v>61</v>
      </c>
      <c r="M20" s="18">
        <v>4523</v>
      </c>
      <c r="N20" s="25">
        <v>100.6</v>
      </c>
      <c r="O20" s="25">
        <v>105.4</v>
      </c>
      <c r="P20" s="26">
        <v>98.3</v>
      </c>
      <c r="Q20" s="26">
        <v>97.5</v>
      </c>
      <c r="R20" s="18">
        <v>575175</v>
      </c>
      <c r="S20" s="18">
        <v>288367</v>
      </c>
      <c r="T20" s="26">
        <v>110.1</v>
      </c>
      <c r="U20" s="26">
        <v>102.5</v>
      </c>
      <c r="V20" s="26">
        <v>82.6</v>
      </c>
      <c r="W20" s="50">
        <v>11521</v>
      </c>
      <c r="X20" s="50">
        <v>16066</v>
      </c>
      <c r="Y20" s="50">
        <v>2714</v>
      </c>
      <c r="Z20" s="23">
        <v>70</v>
      </c>
      <c r="AI20" s="25"/>
      <c r="AJ20" s="25"/>
      <c r="AK20" s="26"/>
      <c r="AL20" s="26"/>
      <c r="AM20" s="18"/>
      <c r="AN20" s="18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</row>
    <row r="21" spans="1:255" s="51" customFormat="1" ht="18" customHeight="1">
      <c r="A21" s="44">
        <v>11</v>
      </c>
      <c r="B21" s="14" t="s">
        <v>35</v>
      </c>
      <c r="C21" s="15">
        <v>671259</v>
      </c>
      <c r="D21" s="15">
        <v>-343</v>
      </c>
      <c r="E21" s="81" t="s">
        <v>123</v>
      </c>
      <c r="F21" s="81" t="s">
        <v>133</v>
      </c>
      <c r="G21" s="18">
        <v>323</v>
      </c>
      <c r="H21" s="18">
        <v>313</v>
      </c>
      <c r="I21" s="18">
        <v>381441.529</v>
      </c>
      <c r="J21" s="18">
        <v>4841</v>
      </c>
      <c r="K21" s="18" t="s">
        <v>61</v>
      </c>
      <c r="L21" s="18" t="s">
        <v>61</v>
      </c>
      <c r="M21" s="18">
        <v>6984</v>
      </c>
      <c r="N21" s="25">
        <v>100</v>
      </c>
      <c r="O21" s="25">
        <v>103.8</v>
      </c>
      <c r="P21" s="26">
        <v>98.3</v>
      </c>
      <c r="Q21" s="26">
        <v>97.3</v>
      </c>
      <c r="R21" s="18">
        <v>497172</v>
      </c>
      <c r="S21" s="18">
        <v>287459</v>
      </c>
      <c r="T21" s="26">
        <v>109.9</v>
      </c>
      <c r="U21" s="26">
        <v>104</v>
      </c>
      <c r="V21" s="26">
        <v>84.3</v>
      </c>
      <c r="W21" s="50">
        <v>11299</v>
      </c>
      <c r="X21" s="50">
        <v>16237</v>
      </c>
      <c r="Y21" s="50">
        <v>2582</v>
      </c>
      <c r="Z21" s="23">
        <v>66</v>
      </c>
      <c r="AI21" s="25"/>
      <c r="AJ21" s="25"/>
      <c r="AK21" s="26"/>
      <c r="AL21" s="26"/>
      <c r="AM21" s="18"/>
      <c r="AN21" s="18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</row>
    <row r="22" spans="1:255" s="51" customFormat="1" ht="18" customHeight="1">
      <c r="A22" s="44">
        <v>12</v>
      </c>
      <c r="B22" s="14" t="s">
        <v>35</v>
      </c>
      <c r="C22" s="15">
        <v>670872</v>
      </c>
      <c r="D22" s="15">
        <v>-387</v>
      </c>
      <c r="E22" s="81" t="s">
        <v>124</v>
      </c>
      <c r="F22" s="81" t="s">
        <v>134</v>
      </c>
      <c r="G22" s="18">
        <v>312</v>
      </c>
      <c r="H22" s="18">
        <v>258</v>
      </c>
      <c r="I22" s="18" t="s">
        <v>115</v>
      </c>
      <c r="J22" s="18">
        <v>6168</v>
      </c>
      <c r="K22" s="18" t="s">
        <v>61</v>
      </c>
      <c r="L22" s="18" t="s">
        <v>61</v>
      </c>
      <c r="M22" s="18">
        <v>4918</v>
      </c>
      <c r="N22" s="25">
        <v>100</v>
      </c>
      <c r="O22" s="25">
        <v>103.2</v>
      </c>
      <c r="P22" s="26">
        <v>98.3</v>
      </c>
      <c r="Q22" s="26">
        <v>97.6</v>
      </c>
      <c r="R22" s="18">
        <v>1235082</v>
      </c>
      <c r="S22" s="18">
        <v>332625</v>
      </c>
      <c r="T22" s="26">
        <v>109.5</v>
      </c>
      <c r="U22" s="26">
        <v>103.2</v>
      </c>
      <c r="V22" s="26">
        <v>84.3</v>
      </c>
      <c r="W22" s="50">
        <v>10823</v>
      </c>
      <c r="X22" s="50">
        <v>16355</v>
      </c>
      <c r="Y22" s="50">
        <v>2495</v>
      </c>
      <c r="Z22" s="23">
        <v>78</v>
      </c>
      <c r="AI22" s="25"/>
      <c r="AJ22" s="25"/>
      <c r="AK22" s="26"/>
      <c r="AL22" s="26"/>
      <c r="AM22" s="18"/>
      <c r="AN22" s="18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</row>
    <row r="23" spans="1:255" s="51" customFormat="1" ht="18" customHeight="1">
      <c r="A23" s="44" t="s">
        <v>89</v>
      </c>
      <c r="B23" s="14" t="s">
        <v>35</v>
      </c>
      <c r="C23" s="15">
        <v>670363</v>
      </c>
      <c r="D23" s="15">
        <v>-509</v>
      </c>
      <c r="E23" s="81" t="s">
        <v>125</v>
      </c>
      <c r="F23" s="81" t="s">
        <v>135</v>
      </c>
      <c r="G23" s="18">
        <v>111</v>
      </c>
      <c r="H23" s="18">
        <v>147</v>
      </c>
      <c r="I23" s="18" t="s">
        <v>116</v>
      </c>
      <c r="J23" s="18">
        <v>4670</v>
      </c>
      <c r="K23" s="18">
        <v>2693299</v>
      </c>
      <c r="L23" s="18">
        <v>1308312</v>
      </c>
      <c r="M23" s="18">
        <v>4828</v>
      </c>
      <c r="N23" s="25">
        <v>100.7</v>
      </c>
      <c r="O23" s="25">
        <v>104.7</v>
      </c>
      <c r="P23" s="26">
        <v>98.7</v>
      </c>
      <c r="Q23" s="26">
        <v>97.8</v>
      </c>
      <c r="R23" s="18">
        <v>545533</v>
      </c>
      <c r="S23" s="18">
        <v>268356</v>
      </c>
      <c r="T23" s="26">
        <v>109.6</v>
      </c>
      <c r="U23" s="26">
        <v>105.4</v>
      </c>
      <c r="V23" s="26">
        <v>94.8</v>
      </c>
      <c r="W23" s="50">
        <v>11032</v>
      </c>
      <c r="X23" s="50">
        <v>16560</v>
      </c>
      <c r="Y23" s="50">
        <v>2458</v>
      </c>
      <c r="Z23" s="23">
        <v>58</v>
      </c>
      <c r="AI23" s="25"/>
      <c r="AJ23" s="25"/>
      <c r="AK23" s="26"/>
      <c r="AL23" s="26"/>
      <c r="AM23" s="18"/>
      <c r="AN23" s="18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</row>
    <row r="24" spans="1:255" s="51" customFormat="1" ht="18" customHeight="1">
      <c r="A24" s="44">
        <v>2</v>
      </c>
      <c r="B24" s="14" t="s">
        <v>35</v>
      </c>
      <c r="C24" s="15">
        <v>669866</v>
      </c>
      <c r="D24" s="15">
        <v>-497</v>
      </c>
      <c r="E24" s="81" t="s">
        <v>126</v>
      </c>
      <c r="F24" s="81" t="s">
        <v>136</v>
      </c>
      <c r="G24" s="18">
        <v>279</v>
      </c>
      <c r="H24" s="18">
        <v>212</v>
      </c>
      <c r="I24" s="18">
        <v>464350</v>
      </c>
      <c r="J24" s="18">
        <v>4238</v>
      </c>
      <c r="K24" s="18">
        <v>2690106</v>
      </c>
      <c r="L24" s="18">
        <v>1310791</v>
      </c>
      <c r="M24" s="24">
        <v>5559</v>
      </c>
      <c r="N24" s="25">
        <v>100.6</v>
      </c>
      <c r="O24" s="25">
        <v>104.4</v>
      </c>
      <c r="P24" s="26">
        <v>98.7</v>
      </c>
      <c r="Q24" s="26">
        <v>97.9</v>
      </c>
      <c r="R24" s="18">
        <v>581030</v>
      </c>
      <c r="S24" s="18">
        <v>251179</v>
      </c>
      <c r="T24" s="26">
        <v>109.7</v>
      </c>
      <c r="U24" s="26">
        <v>106.7</v>
      </c>
      <c r="V24" s="26">
        <v>100</v>
      </c>
      <c r="W24" s="50">
        <v>11527</v>
      </c>
      <c r="X24" s="50">
        <v>16971</v>
      </c>
      <c r="Y24" s="18">
        <v>2374</v>
      </c>
      <c r="Z24" s="23">
        <v>67</v>
      </c>
      <c r="AI24" s="25"/>
      <c r="AJ24" s="25"/>
      <c r="AK24" s="26"/>
      <c r="AL24" s="26"/>
      <c r="AM24" s="18"/>
      <c r="AN24" s="18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</row>
    <row r="25" spans="1:255" s="51" customFormat="1" ht="18" customHeight="1">
      <c r="A25" s="44">
        <v>3</v>
      </c>
      <c r="B25" s="14" t="s">
        <v>35</v>
      </c>
      <c r="C25" s="15">
        <v>669200</v>
      </c>
      <c r="D25" s="15" t="s">
        <v>92</v>
      </c>
      <c r="E25" s="81" t="s">
        <v>102</v>
      </c>
      <c r="F25" s="81" t="s">
        <v>101</v>
      </c>
      <c r="G25" s="18">
        <v>252</v>
      </c>
      <c r="H25" s="18">
        <v>261</v>
      </c>
      <c r="I25" s="18">
        <v>442300</v>
      </c>
      <c r="J25" s="18">
        <v>4722</v>
      </c>
      <c r="K25" s="18">
        <v>2769714</v>
      </c>
      <c r="L25" s="18">
        <v>1340576</v>
      </c>
      <c r="M25" s="24">
        <v>8048</v>
      </c>
      <c r="N25" s="25">
        <v>100.8</v>
      </c>
      <c r="O25" s="25">
        <v>103.7</v>
      </c>
      <c r="P25" s="26">
        <v>98.8</v>
      </c>
      <c r="Q25" s="26">
        <v>98.9</v>
      </c>
      <c r="R25" s="18">
        <v>506331</v>
      </c>
      <c r="S25" s="18">
        <v>336716</v>
      </c>
      <c r="T25" s="26">
        <v>109.4</v>
      </c>
      <c r="U25" s="26">
        <v>106.9</v>
      </c>
      <c r="V25" s="26">
        <v>107</v>
      </c>
      <c r="W25" s="50">
        <v>12292</v>
      </c>
      <c r="X25" s="50">
        <v>17462</v>
      </c>
      <c r="Y25" s="18">
        <v>2419</v>
      </c>
      <c r="Z25" s="14">
        <v>66</v>
      </c>
      <c r="AI25" s="25"/>
      <c r="AJ25" s="25"/>
      <c r="AK25" s="26"/>
      <c r="AL25" s="26"/>
      <c r="AM25" s="18"/>
      <c r="AN25" s="18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</row>
    <row r="26" spans="1:255" s="51" customFormat="1" ht="18" customHeight="1">
      <c r="A26" s="44">
        <v>4</v>
      </c>
      <c r="B26" s="14" t="s">
        <v>35</v>
      </c>
      <c r="C26" s="15">
        <v>666970</v>
      </c>
      <c r="D26" s="15">
        <v>-2230</v>
      </c>
      <c r="E26" s="81" t="s">
        <v>103</v>
      </c>
      <c r="F26" s="81" t="s">
        <v>104</v>
      </c>
      <c r="G26" s="18">
        <v>232</v>
      </c>
      <c r="H26" s="18">
        <v>186</v>
      </c>
      <c r="I26" s="18" t="s">
        <v>61</v>
      </c>
      <c r="J26" s="18" t="s">
        <v>105</v>
      </c>
      <c r="K26" s="18">
        <v>2815813</v>
      </c>
      <c r="L26" s="18">
        <v>1322879</v>
      </c>
      <c r="M26" s="24">
        <v>6261</v>
      </c>
      <c r="N26" s="25">
        <v>100.4</v>
      </c>
      <c r="O26" s="25">
        <v>103.6</v>
      </c>
      <c r="P26" s="26">
        <v>100</v>
      </c>
      <c r="Q26" s="26">
        <v>94.6</v>
      </c>
      <c r="R26" s="18">
        <v>540125</v>
      </c>
      <c r="S26" s="18">
        <v>297044</v>
      </c>
      <c r="T26" s="26">
        <v>111</v>
      </c>
      <c r="U26" s="26">
        <v>109.4</v>
      </c>
      <c r="V26" s="26">
        <v>102.3</v>
      </c>
      <c r="W26" s="50">
        <v>12831</v>
      </c>
      <c r="X26" s="50">
        <v>16681</v>
      </c>
      <c r="Y26" s="18" t="s">
        <v>107</v>
      </c>
      <c r="Z26" s="14">
        <v>59</v>
      </c>
      <c r="AI26" s="25"/>
      <c r="AJ26" s="25"/>
      <c r="AK26" s="26"/>
      <c r="AL26" s="26"/>
      <c r="AM26" s="18"/>
      <c r="AN26" s="18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</row>
    <row r="27" spans="1:255" s="51" customFormat="1" ht="18" customHeight="1">
      <c r="A27" s="44">
        <v>5</v>
      </c>
      <c r="B27" s="14" t="s">
        <v>35</v>
      </c>
      <c r="C27" s="15">
        <v>667465</v>
      </c>
      <c r="D27" s="15">
        <v>495</v>
      </c>
      <c r="E27" s="81" t="s">
        <v>61</v>
      </c>
      <c r="F27" s="81" t="s">
        <v>61</v>
      </c>
      <c r="G27" s="18">
        <v>188</v>
      </c>
      <c r="H27" s="18">
        <v>211</v>
      </c>
      <c r="I27" s="18" t="s">
        <v>61</v>
      </c>
      <c r="J27" s="18" t="s">
        <v>106</v>
      </c>
      <c r="K27" s="18">
        <v>2810723</v>
      </c>
      <c r="L27" s="18">
        <v>1321194</v>
      </c>
      <c r="M27" s="24">
        <v>5837</v>
      </c>
      <c r="N27" s="25">
        <v>100.7</v>
      </c>
      <c r="O27" s="25">
        <v>104.1</v>
      </c>
      <c r="P27" s="26">
        <v>100</v>
      </c>
      <c r="Q27" s="26">
        <v>94.8</v>
      </c>
      <c r="R27" s="18">
        <v>562156</v>
      </c>
      <c r="S27" s="18">
        <v>266186</v>
      </c>
      <c r="T27" s="26" t="s">
        <v>35</v>
      </c>
      <c r="U27" s="26" t="s">
        <v>35</v>
      </c>
      <c r="V27" s="26" t="s">
        <v>35</v>
      </c>
      <c r="W27" s="50">
        <v>12479</v>
      </c>
      <c r="X27" s="50">
        <v>16290</v>
      </c>
      <c r="Y27" s="18" t="s">
        <v>108</v>
      </c>
      <c r="Z27" s="14">
        <v>59</v>
      </c>
      <c r="AI27" s="25"/>
      <c r="AJ27" s="25"/>
      <c r="AK27" s="26"/>
      <c r="AL27" s="26"/>
      <c r="AM27" s="18"/>
      <c r="AN27" s="18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</row>
    <row r="28" spans="1:255" s="6" customFormat="1" ht="18" customHeight="1">
      <c r="A28" s="52" t="s">
        <v>64</v>
      </c>
      <c r="B28" s="53" t="s">
        <v>25</v>
      </c>
      <c r="C28" s="27">
        <f>ROUND(C27/C26*100,1)</f>
        <v>100.1</v>
      </c>
      <c r="D28" s="53" t="s">
        <v>25</v>
      </c>
      <c r="E28" s="53" t="s">
        <v>25</v>
      </c>
      <c r="F28" s="53" t="s">
        <v>25</v>
      </c>
      <c r="G28" s="27">
        <f>ROUND(G27/G26*100,1)</f>
        <v>81</v>
      </c>
      <c r="H28" s="27">
        <f>ROUND(H27/H26*100,1)</f>
        <v>113.4</v>
      </c>
      <c r="I28" s="53" t="s">
        <v>25</v>
      </c>
      <c r="J28" s="27">
        <f>ROUND(4586/4568*100,1)</f>
        <v>100.4</v>
      </c>
      <c r="K28" s="27">
        <f>ROUND(K27/K26*100,1)</f>
        <v>99.8</v>
      </c>
      <c r="L28" s="27">
        <f>ROUND(L27/L26*100,1)</f>
        <v>99.9</v>
      </c>
      <c r="M28" s="27">
        <f>ROUND(M27/M26*100,1)</f>
        <v>93.2</v>
      </c>
      <c r="N28" s="27">
        <f>100+0.2</f>
        <v>100.2</v>
      </c>
      <c r="O28" s="27">
        <f>100+0.5</f>
        <v>100.5</v>
      </c>
      <c r="P28" s="27">
        <f>100</f>
        <v>100</v>
      </c>
      <c r="Q28" s="27">
        <f>100+0.2</f>
        <v>100.2</v>
      </c>
      <c r="R28" s="27">
        <f>ROUND(R27/R26*100,1)</f>
        <v>104.1</v>
      </c>
      <c r="S28" s="27">
        <f>ROUND(S27/S26*100,1)</f>
        <v>89.6</v>
      </c>
      <c r="T28" s="54" t="s">
        <v>66</v>
      </c>
      <c r="U28" s="54" t="s">
        <v>66</v>
      </c>
      <c r="V28" s="54" t="s">
        <v>66</v>
      </c>
      <c r="W28" s="27">
        <f>ROUND(W27/W26*100,1)</f>
        <v>97.3</v>
      </c>
      <c r="X28" s="27">
        <f>ROUND(X27/X26*100,1)</f>
        <v>97.7</v>
      </c>
      <c r="Y28" s="27">
        <f>ROUND(2425/2402*100,1)</f>
        <v>101</v>
      </c>
      <c r="Z28" s="27">
        <f>ROUND(Z27/Z26*100,1)</f>
        <v>100</v>
      </c>
      <c r="AI28" s="55"/>
      <c r="AJ28" s="55"/>
      <c r="AK28" s="55"/>
      <c r="AL28" s="55"/>
      <c r="AM28" s="55"/>
      <c r="AN28" s="55"/>
      <c r="AO28" s="4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</row>
    <row r="29" spans="1:255" s="6" customFormat="1" ht="18" customHeight="1">
      <c r="A29" s="56" t="s">
        <v>65</v>
      </c>
      <c r="B29" s="57" t="s">
        <v>25</v>
      </c>
      <c r="C29" s="28">
        <f>ROUND(C27/C15*100,1)</f>
        <v>99.8</v>
      </c>
      <c r="D29" s="58" t="s">
        <v>25</v>
      </c>
      <c r="E29" s="58" t="s">
        <v>25</v>
      </c>
      <c r="F29" s="58" t="s">
        <v>25</v>
      </c>
      <c r="G29" s="28">
        <f>ROUND(G27/G15*100,1)</f>
        <v>83.2</v>
      </c>
      <c r="H29" s="28">
        <f>ROUND(H27/H15*100,1)</f>
        <v>105.5</v>
      </c>
      <c r="I29" s="58" t="s">
        <v>25</v>
      </c>
      <c r="J29" s="28">
        <f>ROUND(4586/J15*100,1)</f>
        <v>106.7</v>
      </c>
      <c r="K29" s="58" t="s">
        <v>25</v>
      </c>
      <c r="L29" s="58" t="s">
        <v>25</v>
      </c>
      <c r="M29" s="28">
        <f>ROUND(M27/M15*100,1)</f>
        <v>120</v>
      </c>
      <c r="N29" s="28">
        <f>100+0.5</f>
        <v>100.5</v>
      </c>
      <c r="O29" s="28">
        <f>100</f>
        <v>100</v>
      </c>
      <c r="P29" s="28">
        <f>100+1.6</f>
        <v>101.6</v>
      </c>
      <c r="Q29" s="28">
        <f>100-0.3</f>
        <v>99.7</v>
      </c>
      <c r="R29" s="28">
        <f>ROUND(R27/R15*100,1)</f>
        <v>107.9</v>
      </c>
      <c r="S29" s="28">
        <f>ROUND(S27/S15*100,1)</f>
        <v>84.9</v>
      </c>
      <c r="T29" s="28" t="s">
        <v>66</v>
      </c>
      <c r="U29" s="28" t="s">
        <v>66</v>
      </c>
      <c r="V29" s="28" t="s">
        <v>66</v>
      </c>
      <c r="W29" s="28">
        <f>ROUND(W27/W15*100,1)</f>
        <v>110.5</v>
      </c>
      <c r="X29" s="28">
        <f>ROUND(X27/X15*100,1)</f>
        <v>113</v>
      </c>
      <c r="Y29" s="28">
        <f>ROUND(2425/Y15*100,1)</f>
        <v>107.1</v>
      </c>
      <c r="Z29" s="29">
        <f>ROUND(Z27/Z15*100,1)</f>
        <v>125.5</v>
      </c>
      <c r="AI29" s="16"/>
      <c r="AJ29" s="16"/>
      <c r="AK29" s="16"/>
      <c r="AL29" s="16"/>
      <c r="AM29" s="16"/>
      <c r="AN29" s="16"/>
      <c r="AO29" s="4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</row>
    <row r="30" spans="1:40" ht="30" customHeight="1">
      <c r="A30" s="59" t="s">
        <v>17</v>
      </c>
      <c r="B30" s="60" t="s">
        <v>30</v>
      </c>
      <c r="C30" s="61" t="s">
        <v>54</v>
      </c>
      <c r="D30" s="62"/>
      <c r="E30" s="62"/>
      <c r="F30" s="63"/>
      <c r="G30" s="61" t="s">
        <v>26</v>
      </c>
      <c r="H30" s="63"/>
      <c r="I30" s="64" t="s">
        <v>62</v>
      </c>
      <c r="J30" s="65" t="s">
        <v>28</v>
      </c>
      <c r="K30" s="61" t="s">
        <v>41</v>
      </c>
      <c r="L30" s="63"/>
      <c r="M30" s="66" t="s">
        <v>18</v>
      </c>
      <c r="N30" s="67" t="s">
        <v>31</v>
      </c>
      <c r="O30" s="68"/>
      <c r="P30" s="68"/>
      <c r="Q30" s="69"/>
      <c r="R30" s="70" t="s">
        <v>55</v>
      </c>
      <c r="S30" s="71"/>
      <c r="T30" s="72" t="s">
        <v>31</v>
      </c>
      <c r="U30" s="73"/>
      <c r="V30" s="74"/>
      <c r="W30" s="70" t="s">
        <v>56</v>
      </c>
      <c r="X30" s="75"/>
      <c r="Y30" s="71"/>
      <c r="Z30" s="76" t="s">
        <v>19</v>
      </c>
      <c r="AI30" s="77"/>
      <c r="AJ30" s="77"/>
      <c r="AK30" s="77"/>
      <c r="AL30" s="77"/>
      <c r="AM30" s="36"/>
      <c r="AN30" s="36"/>
    </row>
    <row r="31" spans="1:254" s="6" customFormat="1" ht="15" customHeight="1">
      <c r="A31" s="5"/>
      <c r="B31" s="5" t="s">
        <v>72</v>
      </c>
      <c r="C31" s="2"/>
      <c r="D31" s="2"/>
      <c r="E31" s="2"/>
      <c r="F31" s="2"/>
      <c r="G31" s="2"/>
      <c r="H31" s="2"/>
      <c r="I31" s="2"/>
      <c r="J31" s="6" t="s">
        <v>91</v>
      </c>
      <c r="K31" s="2"/>
      <c r="L31" s="2"/>
      <c r="M31" s="2"/>
      <c r="N31" s="2"/>
      <c r="O31" s="2"/>
      <c r="P31" s="2"/>
      <c r="Q31" s="2"/>
      <c r="R31" s="2" t="s">
        <v>73</v>
      </c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</row>
    <row r="32" spans="1:254" s="6" customFormat="1" ht="13.5">
      <c r="A32" s="1"/>
      <c r="B32" s="7" t="s">
        <v>98</v>
      </c>
      <c r="C32" s="2"/>
      <c r="D32" s="2"/>
      <c r="E32" s="2"/>
      <c r="F32" s="2"/>
      <c r="G32" s="2"/>
      <c r="H32" s="2"/>
      <c r="I32" s="2"/>
      <c r="J32" s="2" t="s">
        <v>90</v>
      </c>
      <c r="K32" s="1"/>
      <c r="L32" s="2"/>
      <c r="M32" s="2"/>
      <c r="N32" s="2"/>
      <c r="O32" s="2"/>
      <c r="P32" s="2"/>
      <c r="Q32" s="2"/>
      <c r="R32" s="2" t="s">
        <v>74</v>
      </c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</row>
    <row r="33" spans="1:254" s="6" customFormat="1" ht="13.5">
      <c r="A33" s="7"/>
      <c r="B33" s="7" t="s">
        <v>137</v>
      </c>
      <c r="C33" s="2"/>
      <c r="D33" s="2"/>
      <c r="E33" s="2"/>
      <c r="F33" s="2"/>
      <c r="G33" s="2"/>
      <c r="H33" s="2"/>
      <c r="I33" s="2"/>
      <c r="J33" s="2"/>
      <c r="K33" s="30"/>
      <c r="L33" s="30"/>
      <c r="M33" s="30"/>
      <c r="N33" s="30"/>
      <c r="O33" s="30"/>
      <c r="P33" s="30"/>
      <c r="Q33" s="2"/>
      <c r="R33" s="2" t="s">
        <v>75</v>
      </c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</row>
    <row r="34" spans="1:254" s="6" customFormat="1" ht="13.5">
      <c r="A34" s="7"/>
      <c r="B34" s="7" t="s">
        <v>95</v>
      </c>
      <c r="C34" s="2"/>
      <c r="D34" s="2"/>
      <c r="E34" s="2"/>
      <c r="F34" s="2"/>
      <c r="G34" s="2"/>
      <c r="H34" s="2"/>
      <c r="I34" s="2"/>
      <c r="J34" s="2"/>
      <c r="K34" s="13"/>
      <c r="L34" s="13"/>
      <c r="M34" s="13"/>
      <c r="N34" s="13"/>
      <c r="O34" s="13"/>
      <c r="P34" s="13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</row>
    <row r="35" spans="1:254" s="6" customFormat="1" ht="13.5">
      <c r="A35" s="7"/>
      <c r="B35" s="7" t="s">
        <v>138</v>
      </c>
      <c r="C35" s="2"/>
      <c r="D35" s="2"/>
      <c r="E35" s="2"/>
      <c r="F35" s="2"/>
      <c r="G35" s="2"/>
      <c r="H35" s="2"/>
      <c r="I35" s="2"/>
      <c r="J35" s="2"/>
      <c r="K35" s="13"/>
      <c r="L35" s="13"/>
      <c r="M35" s="13"/>
      <c r="N35" s="13"/>
      <c r="O35" s="13"/>
      <c r="P35" s="13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</row>
    <row r="36" spans="1:254" s="6" customFormat="1" ht="13.5">
      <c r="A36" s="7"/>
      <c r="B36" s="7" t="s">
        <v>96</v>
      </c>
      <c r="C36" s="2"/>
      <c r="D36" s="2"/>
      <c r="E36" s="2"/>
      <c r="F36" s="2"/>
      <c r="G36" s="2"/>
      <c r="H36" s="2"/>
      <c r="I36" s="2"/>
      <c r="J36" s="2"/>
      <c r="K36" s="13"/>
      <c r="L36" s="13"/>
      <c r="M36" s="13"/>
      <c r="N36" s="13"/>
      <c r="O36" s="13"/>
      <c r="P36" s="13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</row>
    <row r="37" spans="1:254" s="6" customFormat="1" ht="13.5">
      <c r="A37" s="7"/>
      <c r="B37" s="6" t="s">
        <v>99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</row>
    <row r="38" spans="1:254" s="6" customFormat="1" ht="13.5">
      <c r="A38" s="7"/>
      <c r="B38" s="6" t="s">
        <v>97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</row>
    <row r="39" spans="2:254" s="6" customFormat="1" ht="13.5">
      <c r="B39" s="7" t="s">
        <v>76</v>
      </c>
      <c r="C39" s="2"/>
      <c r="D39" s="2"/>
      <c r="E39" s="2"/>
      <c r="F39" s="2"/>
      <c r="G39" s="2"/>
      <c r="H39" s="2"/>
      <c r="I39" s="2"/>
      <c r="J39" s="2"/>
      <c r="K39" s="3"/>
      <c r="L39" s="2"/>
      <c r="M39" s="2"/>
      <c r="N39" s="2"/>
      <c r="O39" s="2"/>
      <c r="P39" s="2"/>
      <c r="Q39" s="2"/>
      <c r="R39" s="2"/>
      <c r="S39" s="4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</row>
    <row r="40" spans="1:254" s="6" customFormat="1" ht="13.5">
      <c r="A40" s="7"/>
      <c r="B40" s="7"/>
      <c r="C40" s="2"/>
      <c r="D40" s="2"/>
      <c r="E40" s="2"/>
      <c r="F40" s="2"/>
      <c r="G40" s="2"/>
      <c r="H40" s="2"/>
      <c r="I40" s="2"/>
      <c r="J40" s="2"/>
      <c r="K40" s="8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</row>
    <row r="41" spans="25:40" ht="15.75" customHeight="1">
      <c r="Y41" s="4"/>
      <c r="Z41" s="1" t="s">
        <v>36</v>
      </c>
      <c r="AA41" s="9"/>
      <c r="AC41" s="9"/>
      <c r="AD41" s="9"/>
      <c r="AE41" s="10"/>
      <c r="AF41" s="11"/>
      <c r="AG41" s="4"/>
      <c r="AH41" s="12"/>
      <c r="AI41" s="4"/>
      <c r="AJ41" s="4"/>
      <c r="AK41" s="4"/>
      <c r="AL41" s="4"/>
      <c r="AM41" s="4"/>
      <c r="AN41" s="4"/>
    </row>
    <row r="42" spans="1:25" ht="15.75" customHeight="1">
      <c r="A42" s="6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</row>
    <row r="50" spans="2:23" ht="13.5">
      <c r="B50" s="79"/>
      <c r="C50" s="79"/>
      <c r="D50" s="79"/>
      <c r="E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</row>
    <row r="51" spans="2:22" ht="13.5">
      <c r="B51" s="80"/>
      <c r="C51" s="80"/>
      <c r="D51" s="80"/>
      <c r="E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</row>
  </sheetData>
  <sheetProtection/>
  <mergeCells count="44">
    <mergeCell ref="E6:E7"/>
    <mergeCell ref="K4:L5"/>
    <mergeCell ref="F6:F7"/>
    <mergeCell ref="N30:Q30"/>
    <mergeCell ref="R30:S30"/>
    <mergeCell ref="K30:L30"/>
    <mergeCell ref="P6:P7"/>
    <mergeCell ref="O6:O7"/>
    <mergeCell ref="T30:V30"/>
    <mergeCell ref="C30:F30"/>
    <mergeCell ref="G30:H30"/>
    <mergeCell ref="C4:C6"/>
    <mergeCell ref="N4:Q5"/>
    <mergeCell ref="R4:S5"/>
    <mergeCell ref="Q6:Q7"/>
    <mergeCell ref="R6:R7"/>
    <mergeCell ref="S6:S7"/>
    <mergeCell ref="N6:N7"/>
    <mergeCell ref="W30:Y30"/>
    <mergeCell ref="W6:W7"/>
    <mergeCell ref="X6:X7"/>
    <mergeCell ref="AJ6:AJ7"/>
    <mergeCell ref="G3:H3"/>
    <mergeCell ref="K3:M3"/>
    <mergeCell ref="AI6:AI7"/>
    <mergeCell ref="AI30:AL30"/>
    <mergeCell ref="U6:U7"/>
    <mergeCell ref="AI3:AL3"/>
    <mergeCell ref="C3:D3"/>
    <mergeCell ref="T3:Y3"/>
    <mergeCell ref="E3:F3"/>
    <mergeCell ref="E4:F5"/>
    <mergeCell ref="N3:Q3"/>
    <mergeCell ref="R3:S3"/>
    <mergeCell ref="K33:P33"/>
    <mergeCell ref="AM3:AN3"/>
    <mergeCell ref="AM30:AN30"/>
    <mergeCell ref="AK6:AK7"/>
    <mergeCell ref="AL6:AL7"/>
    <mergeCell ref="AM4:AN5"/>
    <mergeCell ref="AM6:AM7"/>
    <mergeCell ref="AN6:AN7"/>
    <mergeCell ref="Z4:Z7"/>
    <mergeCell ref="AI4:AL5"/>
  </mergeCells>
  <printOptions horizontalCentered="1" verticalCentered="1"/>
  <pageMargins left="0.5905511811023623" right="0.5905511811023623" top="0.11811023622047245" bottom="0.11811023622047245" header="0.5118110236220472" footer="0.5118110236220472"/>
  <pageSetup horizontalDpi="600" verticalDpi="600" orientation="landscape" paperSize="9" scale="72" r:id="rId1"/>
  <colBreaks count="3" manualBreakCount="3">
    <brk id="9" max="35" man="1"/>
    <brk id="17" max="35" man="1"/>
    <brk id="28" max="3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M40"/>
  <sheetViews>
    <sheetView showOutlineSymbols="0" zoomScaleSheetLayoutView="50" zoomScalePageLayoutView="0" workbookViewId="0" topLeftCell="A1">
      <selection activeCell="A1" sqref="A1"/>
    </sheetView>
  </sheetViews>
  <sheetFormatPr defaultColWidth="15.625" defaultRowHeight="9"/>
  <cols>
    <col min="1" max="1" width="14.625" style="143" customWidth="1"/>
    <col min="2" max="2" width="17.25390625" style="143" customWidth="1"/>
    <col min="3" max="3" width="14.875" style="143" customWidth="1"/>
    <col min="4" max="4" width="13.75390625" style="143" customWidth="1"/>
    <col min="5" max="7" width="15.625" style="143" customWidth="1"/>
    <col min="8" max="8" width="13.75390625" style="143" customWidth="1"/>
    <col min="9" max="9" width="13.875" style="143" customWidth="1"/>
    <col min="10" max="10" width="12.75390625" style="143" customWidth="1"/>
    <col min="11" max="11" width="11.75390625" style="143" customWidth="1"/>
    <col min="12" max="12" width="11.625" style="143" customWidth="1"/>
    <col min="13" max="13" width="15.625" style="143" customWidth="1"/>
    <col min="14" max="16" width="14.625" style="143" customWidth="1"/>
    <col min="17" max="19" width="13.75390625" style="143" customWidth="1"/>
    <col min="20" max="21" width="14.75390625" style="143" customWidth="1"/>
    <col min="22" max="25" width="13.75390625" style="143" customWidth="1"/>
    <col min="26" max="26" width="12.75390625" style="143" customWidth="1"/>
    <col min="27" max="221" width="15.625" style="143" customWidth="1"/>
    <col min="222" max="16384" width="15.625" style="142" customWidth="1"/>
  </cols>
  <sheetData>
    <row r="1" spans="1:2" ht="17.25">
      <c r="A1" s="252" t="s">
        <v>215</v>
      </c>
      <c r="B1" s="142"/>
    </row>
    <row r="2" spans="1:26" ht="15" thickBot="1">
      <c r="A2" s="251" t="s">
        <v>214</v>
      </c>
      <c r="B2" s="250"/>
      <c r="C2" s="247"/>
      <c r="D2" s="247"/>
      <c r="E2" s="247"/>
      <c r="F2" s="249"/>
      <c r="G2" s="247"/>
      <c r="H2" s="247"/>
      <c r="I2" s="247"/>
      <c r="J2" s="248"/>
      <c r="K2" s="247"/>
      <c r="L2" s="247"/>
      <c r="M2" s="247"/>
      <c r="N2" s="247"/>
      <c r="O2" s="247"/>
      <c r="P2" s="247"/>
      <c r="Q2" s="248"/>
      <c r="R2" s="247"/>
      <c r="S2" s="247"/>
      <c r="T2" s="247"/>
      <c r="U2" s="247"/>
      <c r="V2" s="247"/>
      <c r="W2" s="247"/>
      <c r="X2" s="247"/>
      <c r="Y2" s="247"/>
      <c r="Z2" s="247"/>
    </row>
    <row r="3" spans="1:221" ht="14.25" thickTop="1">
      <c r="A3" s="246"/>
      <c r="B3" s="245"/>
      <c r="C3" s="240" t="s">
        <v>53</v>
      </c>
      <c r="D3" s="241"/>
      <c r="E3" s="240" t="s">
        <v>213</v>
      </c>
      <c r="F3" s="241"/>
      <c r="G3" s="244" t="s">
        <v>52</v>
      </c>
      <c r="H3" s="243"/>
      <c r="I3" s="86" t="s">
        <v>51</v>
      </c>
      <c r="J3" s="87" t="s">
        <v>50</v>
      </c>
      <c r="K3" s="240" t="s">
        <v>212</v>
      </c>
      <c r="L3" s="242"/>
      <c r="M3" s="241"/>
      <c r="N3" s="240" t="s">
        <v>49</v>
      </c>
      <c r="O3" s="242"/>
      <c r="P3" s="242"/>
      <c r="Q3" s="241"/>
      <c r="R3" s="240" t="s">
        <v>48</v>
      </c>
      <c r="S3" s="241"/>
      <c r="T3" s="240" t="s">
        <v>211</v>
      </c>
      <c r="U3" s="239"/>
      <c r="V3" s="239"/>
      <c r="W3" s="239"/>
      <c r="X3" s="239"/>
      <c r="Y3" s="238"/>
      <c r="Z3" s="86" t="s">
        <v>210</v>
      </c>
      <c r="HJ3" s="142"/>
      <c r="HK3" s="142"/>
      <c r="HL3" s="142"/>
      <c r="HM3" s="142"/>
    </row>
    <row r="4" spans="1:221" ht="14.25" customHeight="1">
      <c r="A4" s="222"/>
      <c r="B4" s="192"/>
      <c r="C4" s="223" t="s">
        <v>209</v>
      </c>
      <c r="D4" s="237"/>
      <c r="E4" s="236" t="s">
        <v>208</v>
      </c>
      <c r="F4" s="235"/>
      <c r="G4" s="234"/>
      <c r="H4" s="234"/>
      <c r="I4" s="233"/>
      <c r="J4" s="193"/>
      <c r="K4" s="229" t="s">
        <v>207</v>
      </c>
      <c r="L4" s="230"/>
      <c r="M4" s="205"/>
      <c r="N4" s="229" t="s">
        <v>206</v>
      </c>
      <c r="O4" s="232"/>
      <c r="P4" s="231"/>
      <c r="Q4" s="230"/>
      <c r="R4" s="229" t="s">
        <v>205</v>
      </c>
      <c r="S4" s="228"/>
      <c r="T4" s="227" t="s">
        <v>81</v>
      </c>
      <c r="U4" s="227" t="s">
        <v>82</v>
      </c>
      <c r="V4" s="227" t="s">
        <v>83</v>
      </c>
      <c r="W4" s="226" t="s">
        <v>204</v>
      </c>
      <c r="X4" s="225"/>
      <c r="Y4" s="224" t="s">
        <v>203</v>
      </c>
      <c r="Z4" s="223" t="s">
        <v>202</v>
      </c>
      <c r="HJ4" s="142"/>
      <c r="HK4" s="142"/>
      <c r="HL4" s="142"/>
      <c r="HM4" s="142"/>
    </row>
    <row r="5" spans="1:221" ht="13.5">
      <c r="A5" s="222" t="s">
        <v>57</v>
      </c>
      <c r="B5" s="192" t="s">
        <v>42</v>
      </c>
      <c r="C5" s="209"/>
      <c r="D5" s="192" t="s">
        <v>2</v>
      </c>
      <c r="E5" s="221"/>
      <c r="F5" s="220"/>
      <c r="G5" s="192" t="s">
        <v>4</v>
      </c>
      <c r="H5" s="192" t="s">
        <v>201</v>
      </c>
      <c r="I5" s="113" t="s">
        <v>63</v>
      </c>
      <c r="J5" s="219" t="s">
        <v>200</v>
      </c>
      <c r="K5" s="218"/>
      <c r="L5" s="215"/>
      <c r="M5" s="192" t="s">
        <v>86</v>
      </c>
      <c r="N5" s="214"/>
      <c r="O5" s="217"/>
      <c r="P5" s="216"/>
      <c r="Q5" s="215"/>
      <c r="R5" s="214"/>
      <c r="S5" s="213"/>
      <c r="T5" s="212" t="s">
        <v>67</v>
      </c>
      <c r="U5" s="212" t="s">
        <v>67</v>
      </c>
      <c r="V5" s="212" t="s">
        <v>67</v>
      </c>
      <c r="W5" s="211" t="s">
        <v>199</v>
      </c>
      <c r="X5" s="210"/>
      <c r="Y5" s="192" t="s">
        <v>22</v>
      </c>
      <c r="Z5" s="204"/>
      <c r="HJ5" s="142"/>
      <c r="HK5" s="142"/>
      <c r="HL5" s="142"/>
      <c r="HM5" s="142"/>
    </row>
    <row r="6" spans="1:221" ht="18.75" customHeight="1">
      <c r="A6" s="203"/>
      <c r="B6" s="192"/>
      <c r="C6" s="209"/>
      <c r="D6" s="192" t="s">
        <v>198</v>
      </c>
      <c r="E6" s="208" t="s">
        <v>197</v>
      </c>
      <c r="F6" s="208" t="s">
        <v>44</v>
      </c>
      <c r="G6" s="192" t="s">
        <v>8</v>
      </c>
      <c r="H6" s="192" t="s">
        <v>9</v>
      </c>
      <c r="I6" s="192" t="s">
        <v>196</v>
      </c>
      <c r="J6" s="192" t="s">
        <v>195</v>
      </c>
      <c r="K6" s="205" t="s">
        <v>7</v>
      </c>
      <c r="L6" s="205" t="s">
        <v>37</v>
      </c>
      <c r="M6" s="192" t="s">
        <v>185</v>
      </c>
      <c r="N6" s="208" t="s">
        <v>194</v>
      </c>
      <c r="O6" s="208" t="s">
        <v>193</v>
      </c>
      <c r="P6" s="208" t="s">
        <v>192</v>
      </c>
      <c r="Q6" s="208" t="s">
        <v>191</v>
      </c>
      <c r="R6" s="208" t="s">
        <v>12</v>
      </c>
      <c r="S6" s="208" t="s">
        <v>13</v>
      </c>
      <c r="T6" s="206" t="s">
        <v>5</v>
      </c>
      <c r="U6" s="207" t="s">
        <v>190</v>
      </c>
      <c r="V6" s="206" t="s">
        <v>6</v>
      </c>
      <c r="W6" s="205" t="s">
        <v>189</v>
      </c>
      <c r="X6" s="205" t="s">
        <v>189</v>
      </c>
      <c r="Y6" s="192" t="s">
        <v>188</v>
      </c>
      <c r="Z6" s="204"/>
      <c r="HJ6" s="142"/>
      <c r="HK6" s="142"/>
      <c r="HL6" s="142"/>
      <c r="HM6" s="142"/>
    </row>
    <row r="7" spans="1:221" ht="18.75" customHeight="1">
      <c r="A7" s="203"/>
      <c r="B7" s="198" t="s">
        <v>187</v>
      </c>
      <c r="C7" s="198" t="s">
        <v>59</v>
      </c>
      <c r="D7" s="198" t="s">
        <v>60</v>
      </c>
      <c r="E7" s="202"/>
      <c r="F7" s="201"/>
      <c r="G7" s="200"/>
      <c r="H7" s="199"/>
      <c r="I7" s="198" t="s">
        <v>186</v>
      </c>
      <c r="J7" s="192"/>
      <c r="K7" s="193" t="s">
        <v>185</v>
      </c>
      <c r="L7" s="193" t="s">
        <v>185</v>
      </c>
      <c r="M7" s="197"/>
      <c r="N7" s="196"/>
      <c r="O7" s="196"/>
      <c r="P7" s="196"/>
      <c r="Q7" s="196"/>
      <c r="R7" s="196"/>
      <c r="S7" s="196"/>
      <c r="T7" s="194" t="s">
        <v>14</v>
      </c>
      <c r="U7" s="195"/>
      <c r="V7" s="194" t="s">
        <v>14</v>
      </c>
      <c r="W7" s="193" t="s">
        <v>184</v>
      </c>
      <c r="X7" s="193" t="s">
        <v>183</v>
      </c>
      <c r="Y7" s="192" t="s">
        <v>182</v>
      </c>
      <c r="Z7" s="191"/>
      <c r="HJ7" s="142"/>
      <c r="HK7" s="142"/>
      <c r="HL7" s="142"/>
      <c r="HM7" s="142"/>
    </row>
    <row r="8" spans="1:217" s="6" customFormat="1" ht="13.5">
      <c r="A8" s="190"/>
      <c r="B8" s="41"/>
      <c r="C8" s="41"/>
      <c r="D8" s="41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1"/>
      <c r="U8" s="41"/>
      <c r="V8" s="41"/>
      <c r="W8" s="41"/>
      <c r="X8" s="41"/>
      <c r="Y8" s="42"/>
      <c r="Z8" s="4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</row>
    <row r="9" spans="1:217" s="6" customFormat="1" ht="14.25">
      <c r="A9" s="189" t="s">
        <v>93</v>
      </c>
      <c r="B9" s="15">
        <v>57477037</v>
      </c>
      <c r="C9" s="48">
        <v>126932772</v>
      </c>
      <c r="D9" s="48">
        <v>-161973</v>
      </c>
      <c r="E9" s="20">
        <v>100</v>
      </c>
      <c r="F9" s="16" t="s">
        <v>16</v>
      </c>
      <c r="G9" s="187">
        <v>967237</v>
      </c>
      <c r="H9" s="187">
        <v>609535</v>
      </c>
      <c r="I9" s="22">
        <v>850549</v>
      </c>
      <c r="J9" s="14">
        <v>19597853</v>
      </c>
      <c r="K9" s="179">
        <v>749639</v>
      </c>
      <c r="L9" s="14">
        <v>496374</v>
      </c>
      <c r="M9" s="187">
        <v>424224</v>
      </c>
      <c r="N9" s="20">
        <v>99.9</v>
      </c>
      <c r="O9" s="20">
        <v>101.7</v>
      </c>
      <c r="P9" s="20">
        <v>99.9</v>
      </c>
      <c r="Q9" s="20">
        <v>98</v>
      </c>
      <c r="R9" s="17">
        <v>526973</v>
      </c>
      <c r="S9" s="17">
        <v>309591</v>
      </c>
      <c r="T9" s="20">
        <v>100.3</v>
      </c>
      <c r="U9" s="20">
        <v>100.5</v>
      </c>
      <c r="V9" s="20">
        <v>99.4</v>
      </c>
      <c r="W9" s="22">
        <v>1844.891</v>
      </c>
      <c r="X9" s="22">
        <v>2569.726</v>
      </c>
      <c r="Y9" s="22">
        <v>400.746</v>
      </c>
      <c r="Z9" s="49">
        <v>499201</v>
      </c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</row>
    <row r="10" spans="1:217" s="6" customFormat="1" ht="14.25">
      <c r="A10" s="189">
        <v>29</v>
      </c>
      <c r="B10" s="45">
        <v>58007536</v>
      </c>
      <c r="C10" s="48">
        <v>126706210</v>
      </c>
      <c r="D10" s="48">
        <v>-226562</v>
      </c>
      <c r="E10" s="20">
        <v>103.1</v>
      </c>
      <c r="F10" s="16" t="s">
        <v>16</v>
      </c>
      <c r="G10" s="187">
        <v>964641</v>
      </c>
      <c r="H10" s="187">
        <v>604503</v>
      </c>
      <c r="I10" s="22">
        <v>863166</v>
      </c>
      <c r="J10" s="14">
        <v>19602508</v>
      </c>
      <c r="K10" s="179">
        <v>779124</v>
      </c>
      <c r="L10" s="14">
        <v>509158</v>
      </c>
      <c r="M10" s="187">
        <v>374158</v>
      </c>
      <c r="N10" s="20">
        <v>100.4</v>
      </c>
      <c r="O10" s="20">
        <v>102.4</v>
      </c>
      <c r="P10" s="20">
        <v>99.7</v>
      </c>
      <c r="Q10" s="20">
        <v>98.3</v>
      </c>
      <c r="R10" s="17">
        <v>533820</v>
      </c>
      <c r="S10" s="17">
        <v>313057</v>
      </c>
      <c r="T10" s="20">
        <v>100.6</v>
      </c>
      <c r="U10" s="20">
        <v>101.4</v>
      </c>
      <c r="V10" s="20">
        <v>101.8</v>
      </c>
      <c r="W10" s="22">
        <v>1770.695</v>
      </c>
      <c r="X10" s="22">
        <v>2726.327</v>
      </c>
      <c r="Y10" s="22">
        <v>378.344</v>
      </c>
      <c r="Z10" s="49">
        <v>472165</v>
      </c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</row>
    <row r="11" spans="1:217" s="6" customFormat="1" ht="14.25">
      <c r="A11" s="189">
        <v>30</v>
      </c>
      <c r="B11" s="45">
        <v>58527117</v>
      </c>
      <c r="C11" s="48">
        <v>126443180</v>
      </c>
      <c r="D11" s="48">
        <v>-263030</v>
      </c>
      <c r="E11" s="20">
        <v>104.2</v>
      </c>
      <c r="F11" s="16" t="s">
        <v>16</v>
      </c>
      <c r="G11" s="187">
        <v>942370</v>
      </c>
      <c r="H11" s="187">
        <v>598154</v>
      </c>
      <c r="I11" s="22">
        <v>852560.167</v>
      </c>
      <c r="J11" s="14">
        <v>19604355</v>
      </c>
      <c r="K11" s="22">
        <v>792975</v>
      </c>
      <c r="L11" s="22">
        <v>518432</v>
      </c>
      <c r="M11" s="187">
        <v>261277</v>
      </c>
      <c r="N11" s="20">
        <v>101.3</v>
      </c>
      <c r="O11" s="20">
        <v>103.9</v>
      </c>
      <c r="P11" s="20">
        <v>99.6</v>
      </c>
      <c r="Q11" s="20">
        <v>99.6</v>
      </c>
      <c r="R11" s="17">
        <v>558718</v>
      </c>
      <c r="S11" s="17">
        <v>315314</v>
      </c>
      <c r="T11" s="20">
        <v>100.6</v>
      </c>
      <c r="U11" s="20">
        <v>102.6</v>
      </c>
      <c r="V11" s="20">
        <v>102.4</v>
      </c>
      <c r="W11" s="22">
        <v>1716.557</v>
      </c>
      <c r="X11" s="22">
        <v>2782.421</v>
      </c>
      <c r="Y11" s="22">
        <v>374.761666666667</v>
      </c>
      <c r="Z11" s="49">
        <v>430601</v>
      </c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</row>
    <row r="12" spans="1:217" s="6" customFormat="1" ht="14.25">
      <c r="A12" s="189" t="s">
        <v>69</v>
      </c>
      <c r="B12" s="45">
        <v>59071519</v>
      </c>
      <c r="C12" s="48">
        <v>126166948</v>
      </c>
      <c r="D12" s="48">
        <v>-276232</v>
      </c>
      <c r="E12" s="20">
        <v>101.1</v>
      </c>
      <c r="F12" s="16" t="s">
        <v>16</v>
      </c>
      <c r="G12" s="187">
        <v>905123</v>
      </c>
      <c r="H12" s="187">
        <v>599353</v>
      </c>
      <c r="I12" s="22">
        <v>836050</v>
      </c>
      <c r="J12" s="14">
        <v>19396177</v>
      </c>
      <c r="K12" s="22">
        <v>816242</v>
      </c>
      <c r="L12" s="22">
        <v>530565</v>
      </c>
      <c r="M12" s="22">
        <v>183980</v>
      </c>
      <c r="N12" s="20">
        <v>101.8</v>
      </c>
      <c r="O12" s="20">
        <v>104.3</v>
      </c>
      <c r="P12" s="20">
        <v>99.8</v>
      </c>
      <c r="Q12" s="20">
        <v>99</v>
      </c>
      <c r="R12" s="17">
        <v>586149</v>
      </c>
      <c r="S12" s="17">
        <v>323853</v>
      </c>
      <c r="T12" s="20">
        <v>101.4</v>
      </c>
      <c r="U12" s="20">
        <v>103</v>
      </c>
      <c r="V12" s="20">
        <v>94.8</v>
      </c>
      <c r="W12" s="22">
        <v>1714.28</v>
      </c>
      <c r="X12" s="22">
        <v>2662.984</v>
      </c>
      <c r="Y12" s="22">
        <v>387.22375</v>
      </c>
      <c r="Z12" s="49">
        <v>381237</v>
      </c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</row>
    <row r="13" spans="1:217" s="6" customFormat="1" ht="14.25">
      <c r="A13" s="189">
        <v>2</v>
      </c>
      <c r="B13" s="180" t="s">
        <v>158</v>
      </c>
      <c r="C13" s="48">
        <v>125708382</v>
      </c>
      <c r="D13" s="48">
        <v>-458566</v>
      </c>
      <c r="E13" s="20">
        <v>90.6</v>
      </c>
      <c r="F13" s="16" t="s">
        <v>16</v>
      </c>
      <c r="G13" s="187">
        <v>815340</v>
      </c>
      <c r="H13" s="187">
        <v>534747</v>
      </c>
      <c r="I13" s="15">
        <v>821491</v>
      </c>
      <c r="J13" s="14">
        <v>19504951</v>
      </c>
      <c r="K13" s="22">
        <v>899467</v>
      </c>
      <c r="L13" s="22">
        <v>558119</v>
      </c>
      <c r="M13" s="22">
        <v>134255</v>
      </c>
      <c r="N13" s="20">
        <v>101.8</v>
      </c>
      <c r="O13" s="20">
        <v>105.8</v>
      </c>
      <c r="P13" s="20">
        <v>100.4</v>
      </c>
      <c r="Q13" s="20">
        <v>98.8</v>
      </c>
      <c r="R13" s="17">
        <v>609535</v>
      </c>
      <c r="S13" s="17">
        <v>305811</v>
      </c>
      <c r="T13" s="20">
        <v>101.3</v>
      </c>
      <c r="U13" s="20">
        <v>100.1</v>
      </c>
      <c r="V13" s="20">
        <v>76</v>
      </c>
      <c r="W13" s="22">
        <v>1883</v>
      </c>
      <c r="X13" s="22">
        <v>2070</v>
      </c>
      <c r="Y13" s="22">
        <v>476</v>
      </c>
      <c r="Z13" s="49">
        <v>309178</v>
      </c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</row>
    <row r="14" spans="1:217" s="6" customFormat="1" ht="14.25">
      <c r="A14" s="189"/>
      <c r="B14" s="188"/>
      <c r="C14" s="48"/>
      <c r="D14" s="48"/>
      <c r="E14" s="20"/>
      <c r="F14" s="20"/>
      <c r="G14" s="187"/>
      <c r="H14" s="187"/>
      <c r="I14" s="187"/>
      <c r="J14" s="14"/>
      <c r="K14" s="14"/>
      <c r="L14" s="22"/>
      <c r="M14" s="187"/>
      <c r="N14" s="186"/>
      <c r="O14" s="25"/>
      <c r="P14" s="25"/>
      <c r="Q14" s="25"/>
      <c r="R14" s="49"/>
      <c r="S14" s="49"/>
      <c r="T14" s="186"/>
      <c r="U14" s="186"/>
      <c r="V14" s="186"/>
      <c r="W14" s="22"/>
      <c r="X14" s="22"/>
      <c r="Y14" s="22"/>
      <c r="Z14" s="24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</row>
    <row r="15" spans="1:217" s="175" customFormat="1" ht="16.5" customHeight="1">
      <c r="A15" s="182" t="s">
        <v>100</v>
      </c>
      <c r="B15" s="180" t="s">
        <v>158</v>
      </c>
      <c r="C15" s="15">
        <v>125895097</v>
      </c>
      <c r="D15" s="15">
        <v>-37082</v>
      </c>
      <c r="E15" s="183">
        <v>71.5</v>
      </c>
      <c r="F15" s="185">
        <v>77.2</v>
      </c>
      <c r="G15" s="14">
        <v>63839</v>
      </c>
      <c r="H15" s="14">
        <v>40776</v>
      </c>
      <c r="I15" s="14" t="s">
        <v>181</v>
      </c>
      <c r="J15" s="14">
        <v>1452904</v>
      </c>
      <c r="K15" s="179">
        <v>857597</v>
      </c>
      <c r="L15" s="179">
        <v>549969</v>
      </c>
      <c r="M15" s="179">
        <v>10826</v>
      </c>
      <c r="N15" s="16">
        <v>101.8</v>
      </c>
      <c r="O15" s="16">
        <v>105.8</v>
      </c>
      <c r="P15" s="16">
        <v>100.5</v>
      </c>
      <c r="Q15" s="16">
        <v>97.5</v>
      </c>
      <c r="R15" s="14">
        <v>502403</v>
      </c>
      <c r="S15" s="14">
        <v>280883</v>
      </c>
      <c r="T15" s="178">
        <v>102.2</v>
      </c>
      <c r="U15" s="178">
        <v>96.9</v>
      </c>
      <c r="V15" s="178">
        <v>56.3</v>
      </c>
      <c r="W15" s="19">
        <v>1761.499</v>
      </c>
      <c r="X15" s="19">
        <v>1938.331</v>
      </c>
      <c r="Y15" s="15">
        <v>399.241</v>
      </c>
      <c r="Z15" s="14">
        <v>18107</v>
      </c>
      <c r="AA15" s="177"/>
      <c r="AB15" s="176"/>
      <c r="AC15" s="176"/>
      <c r="AD15" s="176"/>
      <c r="AE15" s="176"/>
      <c r="AF15" s="176"/>
      <c r="AG15" s="176"/>
      <c r="AH15" s="176"/>
      <c r="AI15" s="176"/>
      <c r="AJ15" s="176"/>
      <c r="AK15" s="176"/>
      <c r="AL15" s="176"/>
      <c r="AM15" s="176"/>
      <c r="AN15" s="176"/>
      <c r="AO15" s="176"/>
      <c r="AP15" s="176"/>
      <c r="AQ15" s="176"/>
      <c r="AR15" s="176"/>
      <c r="AS15" s="176"/>
      <c r="AT15" s="176"/>
      <c r="AU15" s="176"/>
      <c r="AV15" s="176"/>
      <c r="AW15" s="176"/>
      <c r="AX15" s="176"/>
      <c r="AY15" s="176"/>
      <c r="AZ15" s="176"/>
      <c r="BA15" s="176"/>
      <c r="BB15" s="176"/>
      <c r="BC15" s="176"/>
      <c r="BD15" s="176"/>
      <c r="BE15" s="176"/>
      <c r="BF15" s="176"/>
      <c r="BG15" s="176"/>
      <c r="BH15" s="176"/>
      <c r="BI15" s="176"/>
      <c r="BJ15" s="176"/>
      <c r="BK15" s="176"/>
      <c r="BL15" s="176"/>
      <c r="BM15" s="176"/>
      <c r="BN15" s="176"/>
      <c r="BO15" s="176"/>
      <c r="BP15" s="176"/>
      <c r="BQ15" s="176"/>
      <c r="BR15" s="176"/>
      <c r="BS15" s="176"/>
      <c r="BT15" s="176"/>
      <c r="BU15" s="176"/>
      <c r="BV15" s="176"/>
      <c r="BW15" s="176"/>
      <c r="BX15" s="176"/>
      <c r="BY15" s="176"/>
      <c r="BZ15" s="176"/>
      <c r="CA15" s="176"/>
      <c r="CB15" s="176"/>
      <c r="CC15" s="176"/>
      <c r="CD15" s="176"/>
      <c r="CE15" s="176"/>
      <c r="CF15" s="176"/>
      <c r="CG15" s="176"/>
      <c r="CH15" s="176"/>
      <c r="CI15" s="176"/>
      <c r="CJ15" s="176"/>
      <c r="CK15" s="176"/>
      <c r="CL15" s="176"/>
      <c r="CM15" s="176"/>
      <c r="CN15" s="176"/>
      <c r="CO15" s="176"/>
      <c r="CP15" s="176"/>
      <c r="CQ15" s="176"/>
      <c r="CS15" s="176"/>
      <c r="CT15" s="176"/>
      <c r="CU15" s="176"/>
      <c r="CV15" s="176"/>
      <c r="CW15" s="176"/>
      <c r="CX15" s="176"/>
      <c r="CY15" s="176"/>
      <c r="CZ15" s="176"/>
      <c r="DA15" s="176"/>
      <c r="DB15" s="176"/>
      <c r="DC15" s="176"/>
      <c r="DD15" s="176"/>
      <c r="DE15" s="176"/>
      <c r="DF15" s="176"/>
      <c r="DG15" s="176"/>
      <c r="DH15" s="176"/>
      <c r="DI15" s="176"/>
      <c r="DJ15" s="176"/>
      <c r="DK15" s="176"/>
      <c r="DL15" s="176"/>
      <c r="DM15" s="176"/>
      <c r="DN15" s="176"/>
      <c r="DO15" s="176"/>
      <c r="DP15" s="176"/>
      <c r="DQ15" s="176"/>
      <c r="DR15" s="176"/>
      <c r="DS15" s="176"/>
      <c r="DT15" s="176"/>
      <c r="DU15" s="176"/>
      <c r="DV15" s="176"/>
      <c r="DW15" s="176"/>
      <c r="DX15" s="176"/>
      <c r="DY15" s="176"/>
      <c r="DZ15" s="176"/>
      <c r="EA15" s="176"/>
      <c r="EB15" s="176"/>
      <c r="EC15" s="176"/>
      <c r="ED15" s="176"/>
      <c r="EE15" s="176"/>
      <c r="EF15" s="176"/>
      <c r="EG15" s="176"/>
      <c r="EH15" s="176"/>
      <c r="EI15" s="176"/>
      <c r="EJ15" s="176"/>
      <c r="EK15" s="176"/>
      <c r="EL15" s="176"/>
      <c r="EM15" s="176"/>
      <c r="EN15" s="176"/>
      <c r="EO15" s="176"/>
      <c r="EP15" s="176"/>
      <c r="EQ15" s="176"/>
      <c r="ER15" s="176"/>
      <c r="ES15" s="176"/>
      <c r="ET15" s="176"/>
      <c r="EU15" s="176"/>
      <c r="EV15" s="176"/>
      <c r="EW15" s="176"/>
      <c r="EX15" s="176"/>
      <c r="EY15" s="176"/>
      <c r="EZ15" s="176"/>
      <c r="FA15" s="176"/>
      <c r="FB15" s="176"/>
      <c r="FC15" s="176"/>
      <c r="FD15" s="176"/>
      <c r="FE15" s="176"/>
      <c r="FF15" s="176"/>
      <c r="FG15" s="176"/>
      <c r="FH15" s="176"/>
      <c r="FI15" s="176"/>
      <c r="FJ15" s="176"/>
      <c r="FK15" s="176"/>
      <c r="FL15" s="176"/>
      <c r="FM15" s="176"/>
      <c r="FN15" s="176"/>
      <c r="FO15" s="176"/>
      <c r="FP15" s="176"/>
      <c r="FQ15" s="176"/>
      <c r="FR15" s="176"/>
      <c r="FS15" s="176"/>
      <c r="FT15" s="176"/>
      <c r="FU15" s="176"/>
      <c r="FV15" s="176"/>
      <c r="FW15" s="176"/>
      <c r="FX15" s="176"/>
      <c r="FY15" s="176"/>
      <c r="FZ15" s="176"/>
      <c r="GA15" s="176"/>
      <c r="GB15" s="176"/>
      <c r="GC15" s="176"/>
      <c r="GD15" s="176"/>
      <c r="GE15" s="176"/>
      <c r="GF15" s="176"/>
      <c r="GG15" s="176"/>
      <c r="GH15" s="176"/>
      <c r="GI15" s="176"/>
      <c r="GJ15" s="176"/>
      <c r="GK15" s="176"/>
      <c r="GL15" s="176"/>
      <c r="GM15" s="176"/>
      <c r="GN15" s="176"/>
      <c r="GO15" s="176"/>
      <c r="GP15" s="176"/>
      <c r="GQ15" s="176"/>
      <c r="GR15" s="176"/>
      <c r="GS15" s="176"/>
      <c r="GT15" s="176"/>
      <c r="GU15" s="176"/>
      <c r="GV15" s="176"/>
      <c r="GW15" s="176"/>
      <c r="GX15" s="176"/>
      <c r="GY15" s="176"/>
      <c r="GZ15" s="176"/>
      <c r="HA15" s="176"/>
      <c r="HB15" s="176"/>
      <c r="HC15" s="176"/>
      <c r="HD15" s="176"/>
      <c r="HE15" s="176"/>
      <c r="HF15" s="176"/>
      <c r="HG15" s="176"/>
      <c r="HH15" s="176"/>
      <c r="HI15" s="176"/>
    </row>
    <row r="16" spans="1:217" s="175" customFormat="1" ht="16.5" customHeight="1">
      <c r="A16" s="182">
        <v>6</v>
      </c>
      <c r="B16" s="180" t="s">
        <v>158</v>
      </c>
      <c r="C16" s="15">
        <v>125858015</v>
      </c>
      <c r="D16" s="15">
        <v>-21994</v>
      </c>
      <c r="E16" s="183">
        <v>82.7</v>
      </c>
      <c r="F16" s="183">
        <v>81</v>
      </c>
      <c r="G16" s="14">
        <v>71101</v>
      </c>
      <c r="H16" s="14">
        <v>49525</v>
      </c>
      <c r="I16" s="14" t="s">
        <v>180</v>
      </c>
      <c r="J16" s="14">
        <v>1678895</v>
      </c>
      <c r="K16" s="179">
        <v>861632</v>
      </c>
      <c r="L16" s="179">
        <v>554130</v>
      </c>
      <c r="M16" s="179">
        <v>12283</v>
      </c>
      <c r="N16" s="16">
        <v>101.7</v>
      </c>
      <c r="O16" s="16">
        <v>105.5</v>
      </c>
      <c r="P16" s="16">
        <v>100.4</v>
      </c>
      <c r="Q16" s="16">
        <v>97.8</v>
      </c>
      <c r="R16" s="14">
        <v>1019095</v>
      </c>
      <c r="S16" s="14">
        <v>298367</v>
      </c>
      <c r="T16" s="178">
        <v>102</v>
      </c>
      <c r="U16" s="178">
        <v>97.7</v>
      </c>
      <c r="V16" s="178">
        <v>58</v>
      </c>
      <c r="W16" s="19">
        <v>1835.032</v>
      </c>
      <c r="X16" s="19">
        <v>1929.801</v>
      </c>
      <c r="Y16" s="15">
        <v>486.371</v>
      </c>
      <c r="Z16" s="14">
        <v>23846</v>
      </c>
      <c r="AA16" s="177"/>
      <c r="AB16" s="176"/>
      <c r="AC16" s="176"/>
      <c r="AD16" s="176"/>
      <c r="AE16" s="176"/>
      <c r="AF16" s="176"/>
      <c r="AG16" s="176"/>
      <c r="AH16" s="176"/>
      <c r="AI16" s="176"/>
      <c r="AJ16" s="176"/>
      <c r="AK16" s="176"/>
      <c r="AL16" s="176"/>
      <c r="AM16" s="176"/>
      <c r="AN16" s="176"/>
      <c r="AO16" s="176"/>
      <c r="AP16" s="176"/>
      <c r="AQ16" s="176"/>
      <c r="AR16" s="176"/>
      <c r="AS16" s="176"/>
      <c r="AT16" s="176"/>
      <c r="AU16" s="176"/>
      <c r="AV16" s="176"/>
      <c r="AW16" s="176"/>
      <c r="AX16" s="176"/>
      <c r="AY16" s="176"/>
      <c r="AZ16" s="176"/>
      <c r="BA16" s="176"/>
      <c r="BB16" s="176"/>
      <c r="BC16" s="176"/>
      <c r="BD16" s="176"/>
      <c r="BE16" s="176"/>
      <c r="BF16" s="176"/>
      <c r="BG16" s="176"/>
      <c r="BH16" s="176"/>
      <c r="BI16" s="176"/>
      <c r="BJ16" s="176"/>
      <c r="BK16" s="176"/>
      <c r="BL16" s="176"/>
      <c r="BM16" s="176"/>
      <c r="BN16" s="176"/>
      <c r="BO16" s="176"/>
      <c r="BP16" s="176"/>
      <c r="BQ16" s="176"/>
      <c r="BR16" s="176"/>
      <c r="BS16" s="176"/>
      <c r="BT16" s="176"/>
      <c r="BU16" s="176"/>
      <c r="BV16" s="176"/>
      <c r="BW16" s="176"/>
      <c r="BX16" s="176"/>
      <c r="BY16" s="176"/>
      <c r="BZ16" s="176"/>
      <c r="CA16" s="176"/>
      <c r="CB16" s="176"/>
      <c r="CC16" s="176"/>
      <c r="CD16" s="176"/>
      <c r="CE16" s="176"/>
      <c r="CF16" s="176"/>
      <c r="CG16" s="176"/>
      <c r="CH16" s="176"/>
      <c r="CI16" s="176"/>
      <c r="CJ16" s="176"/>
      <c r="CK16" s="176"/>
      <c r="CL16" s="176"/>
      <c r="CM16" s="176"/>
      <c r="CN16" s="176"/>
      <c r="CO16" s="176"/>
      <c r="CP16" s="176"/>
      <c r="CQ16" s="176"/>
      <c r="CS16" s="176"/>
      <c r="CT16" s="176"/>
      <c r="CU16" s="176"/>
      <c r="CV16" s="176"/>
      <c r="CW16" s="176"/>
      <c r="CX16" s="176"/>
      <c r="CY16" s="176"/>
      <c r="CZ16" s="176"/>
      <c r="DA16" s="176"/>
      <c r="DB16" s="176"/>
      <c r="DC16" s="176"/>
      <c r="DD16" s="176"/>
      <c r="DE16" s="176"/>
      <c r="DF16" s="176"/>
      <c r="DG16" s="176"/>
      <c r="DH16" s="176"/>
      <c r="DI16" s="176"/>
      <c r="DJ16" s="176"/>
      <c r="DK16" s="176"/>
      <c r="DL16" s="176"/>
      <c r="DM16" s="176"/>
      <c r="DN16" s="176"/>
      <c r="DO16" s="176"/>
      <c r="DP16" s="176"/>
      <c r="DQ16" s="176"/>
      <c r="DR16" s="176"/>
      <c r="DS16" s="176"/>
      <c r="DT16" s="176"/>
      <c r="DU16" s="176"/>
      <c r="DV16" s="176"/>
      <c r="DW16" s="176"/>
      <c r="DX16" s="176"/>
      <c r="DY16" s="176"/>
      <c r="DZ16" s="176"/>
      <c r="EA16" s="176"/>
      <c r="EB16" s="176"/>
      <c r="EC16" s="176"/>
      <c r="ED16" s="176"/>
      <c r="EE16" s="176"/>
      <c r="EF16" s="176"/>
      <c r="EG16" s="176"/>
      <c r="EH16" s="176"/>
      <c r="EI16" s="176"/>
      <c r="EJ16" s="176"/>
      <c r="EK16" s="176"/>
      <c r="EL16" s="176"/>
      <c r="EM16" s="176"/>
      <c r="EN16" s="176"/>
      <c r="EO16" s="176"/>
      <c r="EP16" s="176"/>
      <c r="EQ16" s="176"/>
      <c r="ER16" s="176"/>
      <c r="ES16" s="176"/>
      <c r="ET16" s="176"/>
      <c r="EU16" s="176"/>
      <c r="EV16" s="176"/>
      <c r="EW16" s="176"/>
      <c r="EX16" s="176"/>
      <c r="EY16" s="176"/>
      <c r="EZ16" s="176"/>
      <c r="FA16" s="176"/>
      <c r="FB16" s="176"/>
      <c r="FC16" s="176"/>
      <c r="FD16" s="176"/>
      <c r="FE16" s="176"/>
      <c r="FF16" s="176"/>
      <c r="FG16" s="176"/>
      <c r="FH16" s="176"/>
      <c r="FI16" s="176"/>
      <c r="FJ16" s="176"/>
      <c r="FK16" s="176"/>
      <c r="FL16" s="176"/>
      <c r="FM16" s="176"/>
      <c r="FN16" s="176"/>
      <c r="FO16" s="176"/>
      <c r="FP16" s="176"/>
      <c r="FQ16" s="176"/>
      <c r="FR16" s="176"/>
      <c r="FS16" s="176"/>
      <c r="FT16" s="176"/>
      <c r="FU16" s="176"/>
      <c r="FV16" s="176"/>
      <c r="FW16" s="176"/>
      <c r="FX16" s="176"/>
      <c r="FY16" s="176"/>
      <c r="FZ16" s="176"/>
      <c r="GA16" s="176"/>
      <c r="GB16" s="176"/>
      <c r="GC16" s="176"/>
      <c r="GD16" s="176"/>
      <c r="GE16" s="176"/>
      <c r="GF16" s="176"/>
      <c r="GG16" s="176"/>
      <c r="GH16" s="176"/>
      <c r="GI16" s="176"/>
      <c r="GJ16" s="176"/>
      <c r="GK16" s="176"/>
      <c r="GL16" s="176"/>
      <c r="GM16" s="176"/>
      <c r="GN16" s="176"/>
      <c r="GO16" s="176"/>
      <c r="GP16" s="176"/>
      <c r="GQ16" s="176"/>
      <c r="GR16" s="176"/>
      <c r="GS16" s="176"/>
      <c r="GT16" s="176"/>
      <c r="GU16" s="176"/>
      <c r="GV16" s="176"/>
      <c r="GW16" s="176"/>
      <c r="GX16" s="176"/>
      <c r="GY16" s="176"/>
      <c r="GZ16" s="176"/>
      <c r="HA16" s="176"/>
      <c r="HB16" s="176"/>
      <c r="HC16" s="176"/>
      <c r="HD16" s="176"/>
      <c r="HE16" s="176"/>
      <c r="HF16" s="176"/>
      <c r="HG16" s="176"/>
      <c r="HH16" s="176"/>
      <c r="HI16" s="176"/>
    </row>
    <row r="17" spans="1:217" s="175" customFormat="1" ht="16.5" customHeight="1">
      <c r="A17" s="182">
        <v>7</v>
      </c>
      <c r="B17" s="180" t="s">
        <v>158</v>
      </c>
      <c r="C17" s="15">
        <v>125836021</v>
      </c>
      <c r="D17" s="15">
        <v>-27047</v>
      </c>
      <c r="E17" s="183">
        <v>90</v>
      </c>
      <c r="F17" s="183">
        <v>86.6</v>
      </c>
      <c r="G17" s="14">
        <v>70244</v>
      </c>
      <c r="H17" s="14">
        <v>45848</v>
      </c>
      <c r="I17" s="14" t="s">
        <v>179</v>
      </c>
      <c r="J17" s="14">
        <v>1691805</v>
      </c>
      <c r="K17" s="179">
        <v>861248</v>
      </c>
      <c r="L17" s="179">
        <v>554083</v>
      </c>
      <c r="M17" s="179">
        <v>10137</v>
      </c>
      <c r="N17" s="16">
        <v>101.9</v>
      </c>
      <c r="O17" s="16">
        <v>105.9</v>
      </c>
      <c r="P17" s="16">
        <v>100.4</v>
      </c>
      <c r="Q17" s="16">
        <v>98.6</v>
      </c>
      <c r="R17" s="14">
        <v>685717</v>
      </c>
      <c r="S17" s="14">
        <v>288622</v>
      </c>
      <c r="T17" s="178">
        <v>101.8</v>
      </c>
      <c r="U17" s="178">
        <v>99.2</v>
      </c>
      <c r="V17" s="178">
        <v>64.8</v>
      </c>
      <c r="W17" s="19">
        <v>1869.444</v>
      </c>
      <c r="X17" s="19">
        <v>1958.833</v>
      </c>
      <c r="Y17" s="15">
        <v>533.17</v>
      </c>
      <c r="Z17" s="14">
        <v>24951</v>
      </c>
      <c r="AA17" s="177"/>
      <c r="AB17" s="176"/>
      <c r="AC17" s="176"/>
      <c r="AD17" s="176"/>
      <c r="AE17" s="176"/>
      <c r="AF17" s="176"/>
      <c r="AG17" s="176"/>
      <c r="AH17" s="176"/>
      <c r="AI17" s="176"/>
      <c r="AJ17" s="176"/>
      <c r="AK17" s="176"/>
      <c r="AL17" s="176"/>
      <c r="AM17" s="176"/>
      <c r="AN17" s="176"/>
      <c r="AO17" s="176"/>
      <c r="AP17" s="176"/>
      <c r="AQ17" s="176"/>
      <c r="AR17" s="176"/>
      <c r="AS17" s="176"/>
      <c r="AT17" s="176"/>
      <c r="AU17" s="176"/>
      <c r="AV17" s="176"/>
      <c r="AW17" s="176"/>
      <c r="AX17" s="176"/>
      <c r="AY17" s="176"/>
      <c r="AZ17" s="176"/>
      <c r="BA17" s="176"/>
      <c r="BB17" s="176"/>
      <c r="BC17" s="176"/>
      <c r="BD17" s="176"/>
      <c r="BE17" s="176"/>
      <c r="BF17" s="176"/>
      <c r="BG17" s="176"/>
      <c r="BH17" s="176"/>
      <c r="BI17" s="176"/>
      <c r="BJ17" s="176"/>
      <c r="BK17" s="176"/>
      <c r="BL17" s="176"/>
      <c r="BM17" s="176"/>
      <c r="BN17" s="176"/>
      <c r="BO17" s="176"/>
      <c r="BP17" s="176"/>
      <c r="BQ17" s="176"/>
      <c r="BR17" s="176"/>
      <c r="BS17" s="176"/>
      <c r="BT17" s="176"/>
      <c r="BU17" s="176"/>
      <c r="BV17" s="176"/>
      <c r="BW17" s="176"/>
      <c r="BX17" s="176"/>
      <c r="BY17" s="176"/>
      <c r="BZ17" s="176"/>
      <c r="CA17" s="176"/>
      <c r="CB17" s="176"/>
      <c r="CC17" s="176"/>
      <c r="CD17" s="176"/>
      <c r="CE17" s="176"/>
      <c r="CF17" s="176"/>
      <c r="CG17" s="176"/>
      <c r="CH17" s="176"/>
      <c r="CI17" s="176"/>
      <c r="CJ17" s="176"/>
      <c r="CK17" s="176"/>
      <c r="CL17" s="176"/>
      <c r="CM17" s="176"/>
      <c r="CN17" s="176"/>
      <c r="CO17" s="176"/>
      <c r="CP17" s="176"/>
      <c r="CQ17" s="176"/>
      <c r="CS17" s="176"/>
      <c r="CT17" s="176"/>
      <c r="CU17" s="176"/>
      <c r="CV17" s="176"/>
      <c r="CW17" s="176"/>
      <c r="CX17" s="176"/>
      <c r="CY17" s="176"/>
      <c r="CZ17" s="176"/>
      <c r="DA17" s="176"/>
      <c r="DB17" s="176"/>
      <c r="DC17" s="176"/>
      <c r="DD17" s="176"/>
      <c r="DE17" s="176"/>
      <c r="DF17" s="176"/>
      <c r="DG17" s="176"/>
      <c r="DH17" s="176"/>
      <c r="DI17" s="176"/>
      <c r="DJ17" s="176"/>
      <c r="DK17" s="176"/>
      <c r="DL17" s="176"/>
      <c r="DM17" s="176"/>
      <c r="DN17" s="176"/>
      <c r="DO17" s="176"/>
      <c r="DP17" s="176"/>
      <c r="DQ17" s="176"/>
      <c r="DR17" s="176"/>
      <c r="DS17" s="176"/>
      <c r="DT17" s="176"/>
      <c r="DU17" s="176"/>
      <c r="DV17" s="176"/>
      <c r="DW17" s="176"/>
      <c r="DX17" s="176"/>
      <c r="DY17" s="176"/>
      <c r="DZ17" s="176"/>
      <c r="EA17" s="176"/>
      <c r="EB17" s="176"/>
      <c r="EC17" s="176"/>
      <c r="ED17" s="176"/>
      <c r="EE17" s="176"/>
      <c r="EF17" s="176"/>
      <c r="EG17" s="176"/>
      <c r="EH17" s="176"/>
      <c r="EI17" s="176"/>
      <c r="EJ17" s="176"/>
      <c r="EK17" s="176"/>
      <c r="EL17" s="176"/>
      <c r="EM17" s="176"/>
      <c r="EN17" s="176"/>
      <c r="EO17" s="176"/>
      <c r="EP17" s="176"/>
      <c r="EQ17" s="176"/>
      <c r="ER17" s="176"/>
      <c r="ES17" s="176"/>
      <c r="ET17" s="176"/>
      <c r="EU17" s="176"/>
      <c r="EV17" s="176"/>
      <c r="EW17" s="176"/>
      <c r="EX17" s="176"/>
      <c r="EY17" s="176"/>
      <c r="EZ17" s="176"/>
      <c r="FA17" s="176"/>
      <c r="FB17" s="176"/>
      <c r="FC17" s="176"/>
      <c r="FD17" s="176"/>
      <c r="FE17" s="176"/>
      <c r="FF17" s="176"/>
      <c r="FG17" s="176"/>
      <c r="FH17" s="176"/>
      <c r="FI17" s="176"/>
      <c r="FJ17" s="176"/>
      <c r="FK17" s="176"/>
      <c r="FL17" s="176"/>
      <c r="FM17" s="176"/>
      <c r="FN17" s="176"/>
      <c r="FO17" s="176"/>
      <c r="FP17" s="176"/>
      <c r="FQ17" s="176"/>
      <c r="FR17" s="176"/>
      <c r="FS17" s="176"/>
      <c r="FT17" s="176"/>
      <c r="FU17" s="176"/>
      <c r="FV17" s="176"/>
      <c r="FW17" s="176"/>
      <c r="FX17" s="176"/>
      <c r="FY17" s="176"/>
      <c r="FZ17" s="176"/>
      <c r="GA17" s="176"/>
      <c r="GB17" s="176"/>
      <c r="GC17" s="176"/>
      <c r="GD17" s="176"/>
      <c r="GE17" s="176"/>
      <c r="GF17" s="176"/>
      <c r="GG17" s="176"/>
      <c r="GH17" s="176"/>
      <c r="GI17" s="176"/>
      <c r="GJ17" s="176"/>
      <c r="GK17" s="176"/>
      <c r="GL17" s="176"/>
      <c r="GM17" s="176"/>
      <c r="GN17" s="176"/>
      <c r="GO17" s="176"/>
      <c r="GP17" s="176"/>
      <c r="GQ17" s="176"/>
      <c r="GR17" s="176"/>
      <c r="GS17" s="176"/>
      <c r="GT17" s="176"/>
      <c r="GU17" s="176"/>
      <c r="GV17" s="176"/>
      <c r="GW17" s="176"/>
      <c r="GX17" s="176"/>
      <c r="GY17" s="176"/>
      <c r="GZ17" s="176"/>
      <c r="HA17" s="176"/>
      <c r="HB17" s="176"/>
      <c r="HC17" s="176"/>
      <c r="HD17" s="176"/>
      <c r="HE17" s="176"/>
      <c r="HF17" s="176"/>
      <c r="HG17" s="176"/>
      <c r="HH17" s="176"/>
      <c r="HI17" s="176"/>
    </row>
    <row r="18" spans="1:217" s="175" customFormat="1" ht="16.5" customHeight="1">
      <c r="A18" s="182">
        <v>8</v>
      </c>
      <c r="B18" s="45" t="s">
        <v>158</v>
      </c>
      <c r="C18" s="15">
        <v>125808974</v>
      </c>
      <c r="D18" s="15">
        <v>-55230</v>
      </c>
      <c r="E18" s="183">
        <v>79.8</v>
      </c>
      <c r="F18" s="183">
        <v>88.3</v>
      </c>
      <c r="G18" s="14">
        <v>69101</v>
      </c>
      <c r="H18" s="14">
        <v>42931</v>
      </c>
      <c r="I18" s="14" t="s">
        <v>178</v>
      </c>
      <c r="J18" s="179">
        <v>1688171</v>
      </c>
      <c r="K18" s="179">
        <v>865756</v>
      </c>
      <c r="L18" s="179">
        <v>553796</v>
      </c>
      <c r="M18" s="179">
        <v>9479</v>
      </c>
      <c r="N18" s="16">
        <v>102</v>
      </c>
      <c r="O18" s="16">
        <v>107.2</v>
      </c>
      <c r="P18" s="16">
        <v>100.4</v>
      </c>
      <c r="Q18" s="16">
        <v>99.1</v>
      </c>
      <c r="R18" s="14">
        <v>528891</v>
      </c>
      <c r="S18" s="14">
        <v>304458</v>
      </c>
      <c r="T18" s="178">
        <v>101.5</v>
      </c>
      <c r="U18" s="178">
        <v>98.8</v>
      </c>
      <c r="V18" s="178">
        <v>66.5</v>
      </c>
      <c r="W18" s="19">
        <v>1905.688</v>
      </c>
      <c r="X18" s="19">
        <v>1966.645</v>
      </c>
      <c r="Y18" s="15">
        <v>554.557</v>
      </c>
      <c r="Z18" s="14">
        <v>24693</v>
      </c>
      <c r="AA18" s="177"/>
      <c r="AB18" s="176"/>
      <c r="AC18" s="176"/>
      <c r="AD18" s="176"/>
      <c r="AE18" s="176"/>
      <c r="AF18" s="176"/>
      <c r="AG18" s="176"/>
      <c r="AH18" s="176"/>
      <c r="AI18" s="176"/>
      <c r="AJ18" s="176"/>
      <c r="AK18" s="176"/>
      <c r="AL18" s="176"/>
      <c r="AM18" s="176"/>
      <c r="AN18" s="176"/>
      <c r="AO18" s="176"/>
      <c r="AP18" s="176"/>
      <c r="AQ18" s="176"/>
      <c r="AR18" s="176"/>
      <c r="AS18" s="176"/>
      <c r="AT18" s="176"/>
      <c r="AU18" s="176"/>
      <c r="AV18" s="176"/>
      <c r="AW18" s="176"/>
      <c r="AX18" s="176"/>
      <c r="AY18" s="176"/>
      <c r="AZ18" s="176"/>
      <c r="BA18" s="176"/>
      <c r="BB18" s="176"/>
      <c r="BC18" s="176"/>
      <c r="BD18" s="176"/>
      <c r="BE18" s="176"/>
      <c r="BF18" s="176"/>
      <c r="BG18" s="176"/>
      <c r="BH18" s="176"/>
      <c r="BI18" s="176"/>
      <c r="BJ18" s="176"/>
      <c r="BK18" s="176"/>
      <c r="BL18" s="176"/>
      <c r="BM18" s="176"/>
      <c r="BN18" s="176"/>
      <c r="BO18" s="176"/>
      <c r="BP18" s="176"/>
      <c r="BQ18" s="176"/>
      <c r="BR18" s="176"/>
      <c r="BS18" s="176"/>
      <c r="BT18" s="176"/>
      <c r="BU18" s="176"/>
      <c r="BV18" s="176"/>
      <c r="BW18" s="176"/>
      <c r="BX18" s="176"/>
      <c r="BY18" s="176"/>
      <c r="BZ18" s="176"/>
      <c r="CA18" s="176"/>
      <c r="CB18" s="176"/>
      <c r="CC18" s="176"/>
      <c r="CD18" s="176"/>
      <c r="CE18" s="176"/>
      <c r="CF18" s="176"/>
      <c r="CG18" s="176"/>
      <c r="CH18" s="176"/>
      <c r="CI18" s="176"/>
      <c r="CJ18" s="176"/>
      <c r="CK18" s="176"/>
      <c r="CL18" s="176"/>
      <c r="CM18" s="176"/>
      <c r="CN18" s="176"/>
      <c r="CO18" s="176"/>
      <c r="CP18" s="176"/>
      <c r="CQ18" s="176"/>
      <c r="CS18" s="176"/>
      <c r="CT18" s="176"/>
      <c r="CU18" s="176"/>
      <c r="CV18" s="176"/>
      <c r="CW18" s="176"/>
      <c r="CX18" s="176"/>
      <c r="CY18" s="176"/>
      <c r="CZ18" s="176"/>
      <c r="DA18" s="176"/>
      <c r="DB18" s="176"/>
      <c r="DC18" s="176"/>
      <c r="DD18" s="176"/>
      <c r="DE18" s="176"/>
      <c r="DF18" s="176"/>
      <c r="DG18" s="176"/>
      <c r="DH18" s="176"/>
      <c r="DI18" s="176"/>
      <c r="DJ18" s="176"/>
      <c r="DK18" s="176"/>
      <c r="DL18" s="176"/>
      <c r="DM18" s="176"/>
      <c r="DN18" s="176"/>
      <c r="DO18" s="176"/>
      <c r="DP18" s="176"/>
      <c r="DQ18" s="176"/>
      <c r="DR18" s="176"/>
      <c r="DS18" s="176"/>
      <c r="DT18" s="176"/>
      <c r="DU18" s="176"/>
      <c r="DV18" s="176"/>
      <c r="DW18" s="176"/>
      <c r="DX18" s="176"/>
      <c r="DY18" s="176"/>
      <c r="DZ18" s="176"/>
      <c r="EA18" s="176"/>
      <c r="EB18" s="176"/>
      <c r="EC18" s="176"/>
      <c r="ED18" s="176"/>
      <c r="EE18" s="176"/>
      <c r="EF18" s="176"/>
      <c r="EG18" s="176"/>
      <c r="EH18" s="176"/>
      <c r="EI18" s="176"/>
      <c r="EJ18" s="176"/>
      <c r="EK18" s="176"/>
      <c r="EL18" s="176"/>
      <c r="EM18" s="176"/>
      <c r="EN18" s="176"/>
      <c r="EO18" s="176"/>
      <c r="EP18" s="176"/>
      <c r="EQ18" s="176"/>
      <c r="ER18" s="176"/>
      <c r="ES18" s="176"/>
      <c r="ET18" s="176"/>
      <c r="EU18" s="176"/>
      <c r="EV18" s="176"/>
      <c r="EW18" s="176"/>
      <c r="EX18" s="176"/>
      <c r="EY18" s="176"/>
      <c r="EZ18" s="176"/>
      <c r="FA18" s="176"/>
      <c r="FB18" s="176"/>
      <c r="FC18" s="176"/>
      <c r="FD18" s="176"/>
      <c r="FE18" s="176"/>
      <c r="FF18" s="176"/>
      <c r="FG18" s="176"/>
      <c r="FH18" s="176"/>
      <c r="FI18" s="176"/>
      <c r="FJ18" s="176"/>
      <c r="FK18" s="176"/>
      <c r="FL18" s="176"/>
      <c r="FM18" s="176"/>
      <c r="FN18" s="176"/>
      <c r="FO18" s="176"/>
      <c r="FP18" s="176"/>
      <c r="FQ18" s="176"/>
      <c r="FR18" s="176"/>
      <c r="FS18" s="176"/>
      <c r="FT18" s="176"/>
      <c r="FU18" s="176"/>
      <c r="FV18" s="176"/>
      <c r="FW18" s="176"/>
      <c r="FX18" s="176"/>
      <c r="FY18" s="176"/>
      <c r="FZ18" s="176"/>
      <c r="GA18" s="176"/>
      <c r="GB18" s="176"/>
      <c r="GC18" s="176"/>
      <c r="GD18" s="176"/>
      <c r="GE18" s="176"/>
      <c r="GF18" s="176"/>
      <c r="GG18" s="176"/>
      <c r="GH18" s="176"/>
      <c r="GI18" s="176"/>
      <c r="GJ18" s="176"/>
      <c r="GK18" s="176"/>
      <c r="GL18" s="176"/>
      <c r="GM18" s="176"/>
      <c r="GN18" s="176"/>
      <c r="GO18" s="176"/>
      <c r="GP18" s="176"/>
      <c r="GQ18" s="176"/>
      <c r="GR18" s="176"/>
      <c r="GS18" s="176"/>
      <c r="GT18" s="176"/>
      <c r="GU18" s="176"/>
      <c r="GV18" s="176"/>
      <c r="GW18" s="176"/>
      <c r="GX18" s="176"/>
      <c r="GY18" s="176"/>
      <c r="GZ18" s="176"/>
      <c r="HA18" s="176"/>
      <c r="HB18" s="176"/>
      <c r="HC18" s="176"/>
      <c r="HD18" s="176"/>
      <c r="HE18" s="176"/>
      <c r="HF18" s="176"/>
      <c r="HG18" s="176"/>
      <c r="HH18" s="176"/>
      <c r="HI18" s="176"/>
    </row>
    <row r="19" spans="1:217" s="175" customFormat="1" ht="16.5" customHeight="1">
      <c r="A19" s="182">
        <v>9</v>
      </c>
      <c r="B19" s="180" t="s">
        <v>158</v>
      </c>
      <c r="C19" s="15">
        <v>125753744</v>
      </c>
      <c r="D19" s="15">
        <v>-45362</v>
      </c>
      <c r="E19" s="183">
        <v>95.4</v>
      </c>
      <c r="F19" s="183">
        <v>91.6</v>
      </c>
      <c r="G19" s="14">
        <v>70186</v>
      </c>
      <c r="H19" s="14">
        <v>44562</v>
      </c>
      <c r="I19" s="14" t="s">
        <v>177</v>
      </c>
      <c r="J19" s="179">
        <v>1568049</v>
      </c>
      <c r="K19" s="179">
        <v>867208</v>
      </c>
      <c r="L19" s="179">
        <v>553321</v>
      </c>
      <c r="M19" s="179">
        <v>10434</v>
      </c>
      <c r="N19" s="16">
        <v>102</v>
      </c>
      <c r="O19" s="16">
        <v>107.2</v>
      </c>
      <c r="P19" s="16">
        <v>100.4</v>
      </c>
      <c r="Q19" s="16">
        <v>98.6</v>
      </c>
      <c r="R19" s="14">
        <v>469235</v>
      </c>
      <c r="S19" s="14">
        <v>304161</v>
      </c>
      <c r="T19" s="178">
        <v>101.2</v>
      </c>
      <c r="U19" s="178">
        <v>99.9</v>
      </c>
      <c r="V19" s="178">
        <v>74.4</v>
      </c>
      <c r="W19" s="19">
        <v>1941.943</v>
      </c>
      <c r="X19" s="19">
        <v>2009.091</v>
      </c>
      <c r="Y19" s="15">
        <v>556.126</v>
      </c>
      <c r="Z19" s="14">
        <v>25250</v>
      </c>
      <c r="AA19" s="177"/>
      <c r="AB19" s="176"/>
      <c r="AC19" s="176"/>
      <c r="AD19" s="176"/>
      <c r="AE19" s="176"/>
      <c r="AF19" s="176"/>
      <c r="AG19" s="176"/>
      <c r="AH19" s="176"/>
      <c r="AI19" s="176"/>
      <c r="AJ19" s="176"/>
      <c r="AK19" s="176"/>
      <c r="AL19" s="176"/>
      <c r="AM19" s="176"/>
      <c r="AN19" s="176"/>
      <c r="AO19" s="176"/>
      <c r="AP19" s="176"/>
      <c r="AQ19" s="176"/>
      <c r="AR19" s="176"/>
      <c r="AS19" s="176"/>
      <c r="AT19" s="176"/>
      <c r="AU19" s="176"/>
      <c r="AV19" s="176"/>
      <c r="AW19" s="176"/>
      <c r="AX19" s="176"/>
      <c r="AY19" s="176"/>
      <c r="AZ19" s="176"/>
      <c r="BA19" s="176"/>
      <c r="BB19" s="176"/>
      <c r="BC19" s="176"/>
      <c r="BD19" s="176"/>
      <c r="BE19" s="176"/>
      <c r="BF19" s="176"/>
      <c r="BG19" s="176"/>
      <c r="BH19" s="176"/>
      <c r="BI19" s="176"/>
      <c r="BJ19" s="176"/>
      <c r="BK19" s="176"/>
      <c r="BL19" s="176"/>
      <c r="BM19" s="176"/>
      <c r="BN19" s="176"/>
      <c r="BO19" s="176"/>
      <c r="BP19" s="176"/>
      <c r="BQ19" s="176"/>
      <c r="BR19" s="176"/>
      <c r="BS19" s="176"/>
      <c r="BT19" s="176"/>
      <c r="BU19" s="176"/>
      <c r="BV19" s="176"/>
      <c r="BW19" s="176"/>
      <c r="BX19" s="176"/>
      <c r="BY19" s="176"/>
      <c r="BZ19" s="176"/>
      <c r="CA19" s="176"/>
      <c r="CB19" s="176"/>
      <c r="CC19" s="176"/>
      <c r="CD19" s="176"/>
      <c r="CE19" s="176"/>
      <c r="CF19" s="176"/>
      <c r="CG19" s="176"/>
      <c r="CH19" s="176"/>
      <c r="CI19" s="176"/>
      <c r="CJ19" s="176"/>
      <c r="CK19" s="176"/>
      <c r="CL19" s="176"/>
      <c r="CM19" s="176"/>
      <c r="CN19" s="176"/>
      <c r="CO19" s="176"/>
      <c r="CP19" s="176"/>
      <c r="CQ19" s="176"/>
      <c r="CS19" s="176"/>
      <c r="CT19" s="176"/>
      <c r="CU19" s="176"/>
      <c r="CV19" s="176"/>
      <c r="CW19" s="176"/>
      <c r="CX19" s="176"/>
      <c r="CY19" s="176"/>
      <c r="CZ19" s="176"/>
      <c r="DA19" s="176"/>
      <c r="DB19" s="176"/>
      <c r="DC19" s="176"/>
      <c r="DD19" s="176"/>
      <c r="DE19" s="176"/>
      <c r="DF19" s="176"/>
      <c r="DG19" s="176"/>
      <c r="DH19" s="176"/>
      <c r="DI19" s="176"/>
      <c r="DJ19" s="176"/>
      <c r="DK19" s="176"/>
      <c r="DL19" s="176"/>
      <c r="DM19" s="176"/>
      <c r="DN19" s="176"/>
      <c r="DO19" s="176"/>
      <c r="DP19" s="176"/>
      <c r="DQ19" s="176"/>
      <c r="DR19" s="176"/>
      <c r="DS19" s="176"/>
      <c r="DT19" s="176"/>
      <c r="DU19" s="176"/>
      <c r="DV19" s="176"/>
      <c r="DW19" s="176"/>
      <c r="DX19" s="176"/>
      <c r="DY19" s="176"/>
      <c r="DZ19" s="176"/>
      <c r="EA19" s="176"/>
      <c r="EB19" s="176"/>
      <c r="EC19" s="176"/>
      <c r="ED19" s="176"/>
      <c r="EE19" s="176"/>
      <c r="EF19" s="176"/>
      <c r="EG19" s="176"/>
      <c r="EH19" s="176"/>
      <c r="EI19" s="176"/>
      <c r="EJ19" s="176"/>
      <c r="EK19" s="176"/>
      <c r="EL19" s="176"/>
      <c r="EM19" s="176"/>
      <c r="EN19" s="176"/>
      <c r="EO19" s="176"/>
      <c r="EP19" s="176"/>
      <c r="EQ19" s="176"/>
      <c r="ER19" s="176"/>
      <c r="ES19" s="176"/>
      <c r="ET19" s="176"/>
      <c r="EU19" s="176"/>
      <c r="EV19" s="176"/>
      <c r="EW19" s="176"/>
      <c r="EX19" s="176"/>
      <c r="EY19" s="176"/>
      <c r="EZ19" s="176"/>
      <c r="FA19" s="176"/>
      <c r="FB19" s="176"/>
      <c r="FC19" s="176"/>
      <c r="FD19" s="176"/>
      <c r="FE19" s="176"/>
      <c r="FF19" s="176"/>
      <c r="FG19" s="176"/>
      <c r="FH19" s="176"/>
      <c r="FI19" s="176"/>
      <c r="FJ19" s="176"/>
      <c r="FK19" s="176"/>
      <c r="FL19" s="176"/>
      <c r="FM19" s="176"/>
      <c r="FN19" s="176"/>
      <c r="FO19" s="176"/>
      <c r="FP19" s="176"/>
      <c r="FQ19" s="176"/>
      <c r="FR19" s="176"/>
      <c r="FS19" s="176"/>
      <c r="FT19" s="176"/>
      <c r="FU19" s="176"/>
      <c r="FV19" s="176"/>
      <c r="FW19" s="176"/>
      <c r="FX19" s="176"/>
      <c r="FY19" s="176"/>
      <c r="FZ19" s="176"/>
      <c r="GA19" s="176"/>
      <c r="GB19" s="176"/>
      <c r="GC19" s="176"/>
      <c r="GD19" s="176"/>
      <c r="GE19" s="176"/>
      <c r="GF19" s="176"/>
      <c r="GG19" s="176"/>
      <c r="GH19" s="176"/>
      <c r="GI19" s="176"/>
      <c r="GJ19" s="176"/>
      <c r="GK19" s="176"/>
      <c r="GL19" s="176"/>
      <c r="GM19" s="176"/>
      <c r="GN19" s="176"/>
      <c r="GO19" s="176"/>
      <c r="GP19" s="176"/>
      <c r="GQ19" s="176"/>
      <c r="GR19" s="176"/>
      <c r="GS19" s="176"/>
      <c r="GT19" s="176"/>
      <c r="GU19" s="176"/>
      <c r="GV19" s="176"/>
      <c r="GW19" s="176"/>
      <c r="GX19" s="176"/>
      <c r="GY19" s="176"/>
      <c r="GZ19" s="176"/>
      <c r="HA19" s="176"/>
      <c r="HB19" s="176"/>
      <c r="HC19" s="176"/>
      <c r="HD19" s="176"/>
      <c r="HE19" s="176"/>
      <c r="HF19" s="176"/>
      <c r="HG19" s="176"/>
      <c r="HH19" s="176"/>
      <c r="HI19" s="176"/>
    </row>
    <row r="20" spans="1:217" s="175" customFormat="1" ht="16.5" customHeight="1">
      <c r="A20" s="182">
        <v>10</v>
      </c>
      <c r="B20" s="180" t="s">
        <v>158</v>
      </c>
      <c r="C20" s="15">
        <v>125708382</v>
      </c>
      <c r="D20" s="15">
        <v>-39683</v>
      </c>
      <c r="E20" s="183">
        <v>97</v>
      </c>
      <c r="F20" s="183">
        <v>93.5</v>
      </c>
      <c r="G20" s="14">
        <v>70685</v>
      </c>
      <c r="H20" s="14">
        <v>46519</v>
      </c>
      <c r="I20" s="14" t="s">
        <v>176</v>
      </c>
      <c r="J20" s="179">
        <v>1630327</v>
      </c>
      <c r="K20" s="179">
        <v>867635</v>
      </c>
      <c r="L20" s="179">
        <v>552647</v>
      </c>
      <c r="M20" s="179">
        <v>7877</v>
      </c>
      <c r="N20" s="16">
        <v>101.8</v>
      </c>
      <c r="O20" s="16">
        <v>106.7</v>
      </c>
      <c r="P20" s="16">
        <v>100.4</v>
      </c>
      <c r="Q20" s="16">
        <v>98.5</v>
      </c>
      <c r="R20" s="14">
        <v>546786</v>
      </c>
      <c r="S20" s="14">
        <v>312334</v>
      </c>
      <c r="T20" s="178">
        <v>101.1</v>
      </c>
      <c r="U20" s="178">
        <v>101.1</v>
      </c>
      <c r="V20" s="178">
        <v>80.1</v>
      </c>
      <c r="W20" s="19">
        <v>1987.64</v>
      </c>
      <c r="X20" s="19">
        <v>2097.019</v>
      </c>
      <c r="Y20" s="15">
        <v>535.676</v>
      </c>
      <c r="Z20" s="14">
        <v>28725</v>
      </c>
      <c r="AA20" s="177"/>
      <c r="AB20" s="176"/>
      <c r="AC20" s="176"/>
      <c r="AD20" s="176"/>
      <c r="AE20" s="176"/>
      <c r="AF20" s="176"/>
      <c r="AG20" s="176"/>
      <c r="AH20" s="176"/>
      <c r="AI20" s="176"/>
      <c r="AJ20" s="176"/>
      <c r="AK20" s="176"/>
      <c r="AL20" s="176"/>
      <c r="AM20" s="176"/>
      <c r="AN20" s="176"/>
      <c r="AO20" s="176"/>
      <c r="AP20" s="176"/>
      <c r="AQ20" s="176"/>
      <c r="AR20" s="176"/>
      <c r="AS20" s="176"/>
      <c r="AT20" s="176"/>
      <c r="AU20" s="176"/>
      <c r="AV20" s="176"/>
      <c r="AW20" s="176"/>
      <c r="AX20" s="176"/>
      <c r="AY20" s="176"/>
      <c r="AZ20" s="176"/>
      <c r="BA20" s="176"/>
      <c r="BB20" s="176"/>
      <c r="BC20" s="176"/>
      <c r="BD20" s="176"/>
      <c r="BE20" s="176"/>
      <c r="BF20" s="176"/>
      <c r="BG20" s="176"/>
      <c r="BH20" s="176"/>
      <c r="BI20" s="176"/>
      <c r="BJ20" s="176"/>
      <c r="BK20" s="176"/>
      <c r="BL20" s="176"/>
      <c r="BM20" s="176"/>
      <c r="BN20" s="176"/>
      <c r="BO20" s="176"/>
      <c r="BP20" s="176"/>
      <c r="BQ20" s="176"/>
      <c r="BR20" s="176"/>
      <c r="BS20" s="176"/>
      <c r="BT20" s="176"/>
      <c r="BU20" s="176"/>
      <c r="BV20" s="176"/>
      <c r="BW20" s="176"/>
      <c r="BX20" s="176"/>
      <c r="BY20" s="176"/>
      <c r="BZ20" s="176"/>
      <c r="CA20" s="176"/>
      <c r="CB20" s="176"/>
      <c r="CC20" s="176"/>
      <c r="CD20" s="176"/>
      <c r="CE20" s="176"/>
      <c r="CF20" s="176"/>
      <c r="CG20" s="176"/>
      <c r="CH20" s="176"/>
      <c r="CI20" s="176"/>
      <c r="CJ20" s="176"/>
      <c r="CK20" s="176"/>
      <c r="CL20" s="176"/>
      <c r="CM20" s="176"/>
      <c r="CN20" s="176"/>
      <c r="CO20" s="176"/>
      <c r="CP20" s="176"/>
      <c r="CQ20" s="176"/>
      <c r="CS20" s="176"/>
      <c r="CT20" s="176"/>
      <c r="CU20" s="176"/>
      <c r="CV20" s="176"/>
      <c r="CW20" s="176"/>
      <c r="CX20" s="176"/>
      <c r="CY20" s="176"/>
      <c r="CZ20" s="176"/>
      <c r="DA20" s="176"/>
      <c r="DB20" s="176"/>
      <c r="DC20" s="176"/>
      <c r="DD20" s="176"/>
      <c r="DE20" s="176"/>
      <c r="DF20" s="176"/>
      <c r="DG20" s="176"/>
      <c r="DH20" s="176"/>
      <c r="DI20" s="176"/>
      <c r="DJ20" s="176"/>
      <c r="DK20" s="176"/>
      <c r="DL20" s="176"/>
      <c r="DM20" s="176"/>
      <c r="DN20" s="176"/>
      <c r="DO20" s="176"/>
      <c r="DP20" s="176"/>
      <c r="DQ20" s="176"/>
      <c r="DR20" s="176"/>
      <c r="DS20" s="176"/>
      <c r="DT20" s="176"/>
      <c r="DU20" s="176"/>
      <c r="DV20" s="176"/>
      <c r="DW20" s="176"/>
      <c r="DX20" s="176"/>
      <c r="DY20" s="176"/>
      <c r="DZ20" s="176"/>
      <c r="EA20" s="176"/>
      <c r="EB20" s="176"/>
      <c r="EC20" s="176"/>
      <c r="ED20" s="176"/>
      <c r="EE20" s="176"/>
      <c r="EF20" s="176"/>
      <c r="EG20" s="176"/>
      <c r="EH20" s="176"/>
      <c r="EI20" s="176"/>
      <c r="EJ20" s="176"/>
      <c r="EK20" s="176"/>
      <c r="EL20" s="176"/>
      <c r="EM20" s="176"/>
      <c r="EN20" s="176"/>
      <c r="EO20" s="176"/>
      <c r="EP20" s="176"/>
      <c r="EQ20" s="176"/>
      <c r="ER20" s="176"/>
      <c r="ES20" s="176"/>
      <c r="ET20" s="176"/>
      <c r="EU20" s="176"/>
      <c r="EV20" s="176"/>
      <c r="EW20" s="176"/>
      <c r="EX20" s="176"/>
      <c r="EY20" s="176"/>
      <c r="EZ20" s="176"/>
      <c r="FA20" s="176"/>
      <c r="FB20" s="176"/>
      <c r="FC20" s="176"/>
      <c r="FD20" s="176"/>
      <c r="FE20" s="176"/>
      <c r="FF20" s="176"/>
      <c r="FG20" s="176"/>
      <c r="FH20" s="176"/>
      <c r="FI20" s="176"/>
      <c r="FJ20" s="176"/>
      <c r="FK20" s="176"/>
      <c r="FL20" s="176"/>
      <c r="FM20" s="176"/>
      <c r="FN20" s="176"/>
      <c r="FO20" s="176"/>
      <c r="FP20" s="176"/>
      <c r="FQ20" s="176"/>
      <c r="FR20" s="176"/>
      <c r="FS20" s="176"/>
      <c r="FT20" s="176"/>
      <c r="FU20" s="176"/>
      <c r="FV20" s="176"/>
      <c r="FW20" s="176"/>
      <c r="FX20" s="176"/>
      <c r="FY20" s="176"/>
      <c r="FZ20" s="176"/>
      <c r="GA20" s="176"/>
      <c r="GB20" s="176"/>
      <c r="GC20" s="176"/>
      <c r="GD20" s="176"/>
      <c r="GE20" s="176"/>
      <c r="GF20" s="176"/>
      <c r="GG20" s="176"/>
      <c r="GH20" s="176"/>
      <c r="GI20" s="176"/>
      <c r="GJ20" s="176"/>
      <c r="GK20" s="176"/>
      <c r="GL20" s="176"/>
      <c r="GM20" s="176"/>
      <c r="GN20" s="176"/>
      <c r="GO20" s="176"/>
      <c r="GP20" s="176"/>
      <c r="GQ20" s="176"/>
      <c r="GR20" s="176"/>
      <c r="GS20" s="176"/>
      <c r="GT20" s="176"/>
      <c r="GU20" s="176"/>
      <c r="GV20" s="176"/>
      <c r="GW20" s="176"/>
      <c r="GX20" s="176"/>
      <c r="GY20" s="176"/>
      <c r="GZ20" s="176"/>
      <c r="HA20" s="176"/>
      <c r="HB20" s="176"/>
      <c r="HC20" s="176"/>
      <c r="HD20" s="176"/>
      <c r="HE20" s="176"/>
      <c r="HF20" s="176"/>
      <c r="HG20" s="176"/>
      <c r="HH20" s="176"/>
      <c r="HI20" s="176"/>
    </row>
    <row r="21" spans="1:217" s="175" customFormat="1" ht="16.5" customHeight="1">
      <c r="A21" s="182">
        <v>11</v>
      </c>
      <c r="B21" s="180" t="s">
        <v>158</v>
      </c>
      <c r="C21" s="15">
        <v>125650709</v>
      </c>
      <c r="D21" s="15" t="s">
        <v>158</v>
      </c>
      <c r="E21" s="183">
        <v>95.3</v>
      </c>
      <c r="F21" s="183">
        <v>94.2</v>
      </c>
      <c r="G21" s="14">
        <v>70798</v>
      </c>
      <c r="H21" s="14">
        <v>47764</v>
      </c>
      <c r="I21" s="14" t="s">
        <v>175</v>
      </c>
      <c r="J21" s="179">
        <v>1678131</v>
      </c>
      <c r="K21" s="179">
        <v>877824</v>
      </c>
      <c r="L21" s="179">
        <v>554802</v>
      </c>
      <c r="M21" s="179">
        <v>10657</v>
      </c>
      <c r="N21" s="16">
        <v>101.3</v>
      </c>
      <c r="O21" s="16">
        <v>105.1</v>
      </c>
      <c r="P21" s="16">
        <v>100.5</v>
      </c>
      <c r="Q21" s="16">
        <v>98.3</v>
      </c>
      <c r="R21" s="14">
        <v>473294</v>
      </c>
      <c r="S21" s="14">
        <v>305404</v>
      </c>
      <c r="T21" s="178">
        <v>100.8</v>
      </c>
      <c r="U21" s="178">
        <v>101.6</v>
      </c>
      <c r="V21" s="178">
        <v>85.2</v>
      </c>
      <c r="W21" s="19">
        <v>1936.448</v>
      </c>
      <c r="X21" s="19">
        <v>2116.356</v>
      </c>
      <c r="Y21" s="15">
        <v>491.268</v>
      </c>
      <c r="Z21" s="14">
        <v>28521</v>
      </c>
      <c r="AA21" s="177"/>
      <c r="AB21" s="176"/>
      <c r="AC21" s="176"/>
      <c r="AD21" s="176"/>
      <c r="AE21" s="176"/>
      <c r="AF21" s="176"/>
      <c r="AG21" s="176"/>
      <c r="AH21" s="176"/>
      <c r="AI21" s="176"/>
      <c r="AJ21" s="176"/>
      <c r="AK21" s="176"/>
      <c r="AL21" s="176"/>
      <c r="AM21" s="176"/>
      <c r="AN21" s="176"/>
      <c r="AO21" s="176"/>
      <c r="AP21" s="176"/>
      <c r="AQ21" s="176"/>
      <c r="AR21" s="176"/>
      <c r="AS21" s="176"/>
      <c r="AT21" s="176"/>
      <c r="AU21" s="176"/>
      <c r="AV21" s="176"/>
      <c r="AW21" s="176"/>
      <c r="AX21" s="176"/>
      <c r="AY21" s="176"/>
      <c r="AZ21" s="176"/>
      <c r="BA21" s="176"/>
      <c r="BB21" s="176"/>
      <c r="BC21" s="176"/>
      <c r="BD21" s="176"/>
      <c r="BE21" s="176"/>
      <c r="BF21" s="176"/>
      <c r="BG21" s="176"/>
      <c r="BH21" s="176"/>
      <c r="BI21" s="176"/>
      <c r="BJ21" s="176"/>
      <c r="BK21" s="176"/>
      <c r="BL21" s="176"/>
      <c r="BM21" s="176"/>
      <c r="BN21" s="176"/>
      <c r="BO21" s="176"/>
      <c r="BP21" s="176"/>
      <c r="BQ21" s="176"/>
      <c r="BR21" s="176"/>
      <c r="BS21" s="176"/>
      <c r="BT21" s="176"/>
      <c r="BU21" s="176"/>
      <c r="BV21" s="176"/>
      <c r="BW21" s="176"/>
      <c r="BX21" s="176"/>
      <c r="BY21" s="176"/>
      <c r="BZ21" s="176"/>
      <c r="CA21" s="176"/>
      <c r="CB21" s="176"/>
      <c r="CC21" s="176"/>
      <c r="CD21" s="176"/>
      <c r="CE21" s="176"/>
      <c r="CF21" s="176"/>
      <c r="CG21" s="176"/>
      <c r="CH21" s="176"/>
      <c r="CI21" s="176"/>
      <c r="CJ21" s="176"/>
      <c r="CK21" s="176"/>
      <c r="CL21" s="176"/>
      <c r="CM21" s="176"/>
      <c r="CN21" s="176"/>
      <c r="CO21" s="176"/>
      <c r="CP21" s="176"/>
      <c r="CQ21" s="176"/>
      <c r="CS21" s="176"/>
      <c r="CT21" s="176"/>
      <c r="CU21" s="176"/>
      <c r="CV21" s="176"/>
      <c r="CW21" s="176"/>
      <c r="CX21" s="176"/>
      <c r="CY21" s="176"/>
      <c r="CZ21" s="176"/>
      <c r="DA21" s="176"/>
      <c r="DB21" s="176"/>
      <c r="DC21" s="176"/>
      <c r="DD21" s="176"/>
      <c r="DE21" s="176"/>
      <c r="DF21" s="176"/>
      <c r="DG21" s="176"/>
      <c r="DH21" s="176"/>
      <c r="DI21" s="176"/>
      <c r="DJ21" s="176"/>
      <c r="DK21" s="176"/>
      <c r="DL21" s="176"/>
      <c r="DM21" s="176"/>
      <c r="DN21" s="176"/>
      <c r="DO21" s="176"/>
      <c r="DP21" s="176"/>
      <c r="DQ21" s="176"/>
      <c r="DR21" s="176"/>
      <c r="DS21" s="176"/>
      <c r="DT21" s="176"/>
      <c r="DU21" s="176"/>
      <c r="DV21" s="176"/>
      <c r="DW21" s="176"/>
      <c r="DX21" s="176"/>
      <c r="DY21" s="176"/>
      <c r="DZ21" s="176"/>
      <c r="EA21" s="176"/>
      <c r="EB21" s="176"/>
      <c r="EC21" s="176"/>
      <c r="ED21" s="176"/>
      <c r="EE21" s="176"/>
      <c r="EF21" s="176"/>
      <c r="EG21" s="176"/>
      <c r="EH21" s="176"/>
      <c r="EI21" s="176"/>
      <c r="EJ21" s="176"/>
      <c r="EK21" s="176"/>
      <c r="EL21" s="176"/>
      <c r="EM21" s="176"/>
      <c r="EN21" s="176"/>
      <c r="EO21" s="176"/>
      <c r="EP21" s="176"/>
      <c r="EQ21" s="176"/>
      <c r="ER21" s="176"/>
      <c r="ES21" s="176"/>
      <c r="ET21" s="176"/>
      <c r="EU21" s="176"/>
      <c r="EV21" s="176"/>
      <c r="EW21" s="176"/>
      <c r="EX21" s="176"/>
      <c r="EY21" s="176"/>
      <c r="EZ21" s="176"/>
      <c r="FA21" s="176"/>
      <c r="FB21" s="176"/>
      <c r="FC21" s="176"/>
      <c r="FD21" s="176"/>
      <c r="FE21" s="176"/>
      <c r="FF21" s="176"/>
      <c r="FG21" s="176"/>
      <c r="FH21" s="176"/>
      <c r="FI21" s="176"/>
      <c r="FJ21" s="176"/>
      <c r="FK21" s="176"/>
      <c r="FL21" s="176"/>
      <c r="FM21" s="176"/>
      <c r="FN21" s="176"/>
      <c r="FO21" s="176"/>
      <c r="FP21" s="176"/>
      <c r="FQ21" s="176"/>
      <c r="FR21" s="176"/>
      <c r="FS21" s="176"/>
      <c r="FT21" s="176"/>
      <c r="FU21" s="176"/>
      <c r="FV21" s="176"/>
      <c r="FW21" s="176"/>
      <c r="FX21" s="176"/>
      <c r="FY21" s="176"/>
      <c r="FZ21" s="176"/>
      <c r="GA21" s="176"/>
      <c r="GB21" s="176"/>
      <c r="GC21" s="176"/>
      <c r="GD21" s="176"/>
      <c r="GE21" s="176"/>
      <c r="GF21" s="176"/>
      <c r="GG21" s="176"/>
      <c r="GH21" s="176"/>
      <c r="GI21" s="176"/>
      <c r="GJ21" s="176"/>
      <c r="GK21" s="176"/>
      <c r="GL21" s="176"/>
      <c r="GM21" s="176"/>
      <c r="GN21" s="176"/>
      <c r="GO21" s="176"/>
      <c r="GP21" s="176"/>
      <c r="GQ21" s="176"/>
      <c r="GR21" s="176"/>
      <c r="GS21" s="176"/>
      <c r="GT21" s="176"/>
      <c r="GU21" s="176"/>
      <c r="GV21" s="176"/>
      <c r="GW21" s="176"/>
      <c r="GX21" s="176"/>
      <c r="GY21" s="176"/>
      <c r="GZ21" s="176"/>
      <c r="HA21" s="176"/>
      <c r="HB21" s="176"/>
      <c r="HC21" s="176"/>
      <c r="HD21" s="176"/>
      <c r="HE21" s="176"/>
      <c r="HF21" s="176"/>
      <c r="HG21" s="176"/>
      <c r="HH21" s="176"/>
      <c r="HI21" s="176"/>
    </row>
    <row r="22" spans="1:217" s="175" customFormat="1" ht="16.5" customHeight="1">
      <c r="A22" s="182">
        <v>12</v>
      </c>
      <c r="B22" s="180" t="s">
        <v>158</v>
      </c>
      <c r="C22" s="15">
        <v>125668699</v>
      </c>
      <c r="D22" s="15" t="s">
        <v>158</v>
      </c>
      <c r="E22" s="183">
        <v>97.8</v>
      </c>
      <c r="F22" s="183">
        <v>94</v>
      </c>
      <c r="G22" s="14">
        <v>65643</v>
      </c>
      <c r="H22" s="14">
        <v>45544</v>
      </c>
      <c r="I22" s="14" t="s">
        <v>174</v>
      </c>
      <c r="J22" s="179">
        <v>2103569</v>
      </c>
      <c r="K22" s="179">
        <v>876511</v>
      </c>
      <c r="L22" s="179">
        <v>554443</v>
      </c>
      <c r="M22" s="179">
        <v>10554</v>
      </c>
      <c r="N22" s="16">
        <v>101.1</v>
      </c>
      <c r="O22" s="16">
        <v>104.3</v>
      </c>
      <c r="P22" s="16">
        <v>100.4</v>
      </c>
      <c r="Q22" s="16">
        <v>98.6</v>
      </c>
      <c r="R22" s="14">
        <v>1045032</v>
      </c>
      <c r="S22" s="14">
        <v>333777</v>
      </c>
      <c r="T22" s="178">
        <v>100.6</v>
      </c>
      <c r="U22" s="178">
        <v>101.8</v>
      </c>
      <c r="V22" s="178">
        <v>86.9</v>
      </c>
      <c r="W22" s="19">
        <v>1849.911</v>
      </c>
      <c r="X22" s="19">
        <v>2095.2</v>
      </c>
      <c r="Y22" s="15">
        <v>469.858</v>
      </c>
      <c r="Z22" s="14">
        <v>31551</v>
      </c>
      <c r="AA22" s="177"/>
      <c r="AB22" s="176"/>
      <c r="AC22" s="176"/>
      <c r="AD22" s="176"/>
      <c r="AE22" s="176"/>
      <c r="AF22" s="176"/>
      <c r="AG22" s="176"/>
      <c r="AH22" s="176"/>
      <c r="AI22" s="176"/>
      <c r="AJ22" s="176"/>
      <c r="AK22" s="176"/>
      <c r="AL22" s="176"/>
      <c r="AM22" s="176"/>
      <c r="AN22" s="176"/>
      <c r="AO22" s="176"/>
      <c r="AP22" s="176"/>
      <c r="AQ22" s="176"/>
      <c r="AR22" s="176"/>
      <c r="AS22" s="176"/>
      <c r="AT22" s="176"/>
      <c r="AU22" s="176"/>
      <c r="AV22" s="176"/>
      <c r="AW22" s="176"/>
      <c r="AX22" s="176"/>
      <c r="AY22" s="176"/>
      <c r="AZ22" s="176"/>
      <c r="BA22" s="176"/>
      <c r="BB22" s="176"/>
      <c r="BC22" s="176"/>
      <c r="BD22" s="176"/>
      <c r="BE22" s="176"/>
      <c r="BF22" s="176"/>
      <c r="BG22" s="176"/>
      <c r="BH22" s="176"/>
      <c r="BI22" s="176"/>
      <c r="BJ22" s="176"/>
      <c r="BK22" s="176"/>
      <c r="BL22" s="176"/>
      <c r="BM22" s="176"/>
      <c r="BN22" s="176"/>
      <c r="BO22" s="176"/>
      <c r="BP22" s="176"/>
      <c r="BQ22" s="176"/>
      <c r="BR22" s="176"/>
      <c r="BS22" s="176"/>
      <c r="BT22" s="176"/>
      <c r="BU22" s="176"/>
      <c r="BV22" s="176"/>
      <c r="BW22" s="176"/>
      <c r="BX22" s="176"/>
      <c r="BY22" s="176"/>
      <c r="BZ22" s="176"/>
      <c r="CA22" s="176"/>
      <c r="CB22" s="176"/>
      <c r="CC22" s="176"/>
      <c r="CD22" s="176"/>
      <c r="CE22" s="176"/>
      <c r="CF22" s="176"/>
      <c r="CG22" s="176"/>
      <c r="CH22" s="176"/>
      <c r="CI22" s="176"/>
      <c r="CJ22" s="176"/>
      <c r="CK22" s="176"/>
      <c r="CL22" s="176"/>
      <c r="CM22" s="176"/>
      <c r="CN22" s="176"/>
      <c r="CO22" s="176"/>
      <c r="CP22" s="176"/>
      <c r="CQ22" s="176"/>
      <c r="CR22" s="176"/>
      <c r="CS22" s="176"/>
      <c r="CT22" s="176"/>
      <c r="CU22" s="176"/>
      <c r="CV22" s="176"/>
      <c r="CW22" s="176"/>
      <c r="CX22" s="176"/>
      <c r="CY22" s="176"/>
      <c r="CZ22" s="176"/>
      <c r="DA22" s="176"/>
      <c r="DB22" s="176"/>
      <c r="DC22" s="176"/>
      <c r="DD22" s="176"/>
      <c r="DE22" s="176"/>
      <c r="DF22" s="176"/>
      <c r="DG22" s="176"/>
      <c r="DH22" s="176"/>
      <c r="DI22" s="176"/>
      <c r="DJ22" s="176"/>
      <c r="DK22" s="176"/>
      <c r="DL22" s="176"/>
      <c r="DM22" s="176"/>
      <c r="DN22" s="176"/>
      <c r="DO22" s="176"/>
      <c r="DP22" s="176"/>
      <c r="DQ22" s="176"/>
      <c r="DR22" s="176"/>
      <c r="DS22" s="176"/>
      <c r="DT22" s="176"/>
      <c r="DU22" s="176"/>
      <c r="DV22" s="176"/>
      <c r="DW22" s="176"/>
      <c r="DX22" s="176"/>
      <c r="DY22" s="176"/>
      <c r="DZ22" s="176"/>
      <c r="EA22" s="176"/>
      <c r="EB22" s="176"/>
      <c r="EC22" s="176"/>
      <c r="ED22" s="176"/>
      <c r="EE22" s="176"/>
      <c r="EF22" s="176"/>
      <c r="EG22" s="176"/>
      <c r="EH22" s="176"/>
      <c r="EI22" s="176"/>
      <c r="EJ22" s="176"/>
      <c r="EK22" s="176"/>
      <c r="EL22" s="176"/>
      <c r="EM22" s="176"/>
      <c r="EN22" s="176"/>
      <c r="EO22" s="176"/>
      <c r="EP22" s="176"/>
      <c r="EQ22" s="176"/>
      <c r="ER22" s="176"/>
      <c r="ES22" s="176"/>
      <c r="ET22" s="176"/>
      <c r="EU22" s="176"/>
      <c r="EV22" s="176"/>
      <c r="EW22" s="176"/>
      <c r="EX22" s="176"/>
      <c r="EY22" s="176"/>
      <c r="EZ22" s="176"/>
      <c r="FA22" s="176"/>
      <c r="FB22" s="176"/>
      <c r="FC22" s="176"/>
      <c r="FD22" s="176"/>
      <c r="FE22" s="176"/>
      <c r="FF22" s="176"/>
      <c r="FG22" s="176"/>
      <c r="FH22" s="176"/>
      <c r="FI22" s="176"/>
      <c r="FJ22" s="176"/>
      <c r="FK22" s="176"/>
      <c r="FL22" s="176"/>
      <c r="FM22" s="176"/>
      <c r="FN22" s="176"/>
      <c r="FO22" s="176"/>
      <c r="FP22" s="176"/>
      <c r="FQ22" s="176"/>
      <c r="FR22" s="176"/>
      <c r="FS22" s="176"/>
      <c r="FT22" s="176"/>
      <c r="FU22" s="176"/>
      <c r="FV22" s="176"/>
      <c r="FW22" s="176"/>
      <c r="FX22" s="176"/>
      <c r="FY22" s="176"/>
      <c r="FZ22" s="176"/>
      <c r="GA22" s="176"/>
      <c r="GB22" s="176"/>
      <c r="GC22" s="176"/>
      <c r="GD22" s="176"/>
      <c r="GE22" s="176"/>
      <c r="GF22" s="176"/>
      <c r="GG22" s="176"/>
      <c r="GH22" s="176"/>
      <c r="GI22" s="176"/>
      <c r="GJ22" s="176"/>
      <c r="GK22" s="176"/>
      <c r="GL22" s="176"/>
      <c r="GM22" s="176"/>
      <c r="GN22" s="176"/>
      <c r="GO22" s="176"/>
      <c r="GP22" s="176"/>
      <c r="GQ22" s="176"/>
      <c r="GR22" s="176"/>
      <c r="GS22" s="176"/>
      <c r="GT22" s="176"/>
      <c r="GU22" s="176"/>
      <c r="GV22" s="176"/>
      <c r="GW22" s="176"/>
      <c r="GX22" s="176"/>
      <c r="GY22" s="176"/>
      <c r="GZ22" s="176"/>
      <c r="HA22" s="176"/>
      <c r="HB22" s="176"/>
      <c r="HC22" s="176"/>
      <c r="HD22" s="176"/>
      <c r="HE22" s="176"/>
      <c r="HF22" s="176"/>
      <c r="HG22" s="176"/>
      <c r="HH22" s="176"/>
      <c r="HI22" s="176"/>
    </row>
    <row r="23" spans="1:217" s="175" customFormat="1" ht="16.5" customHeight="1">
      <c r="A23" s="182" t="s">
        <v>89</v>
      </c>
      <c r="B23" s="180" t="s">
        <v>158</v>
      </c>
      <c r="C23" s="23" t="s">
        <v>173</v>
      </c>
      <c r="D23" s="15" t="s">
        <v>158</v>
      </c>
      <c r="E23" s="184">
        <v>88.4</v>
      </c>
      <c r="F23" s="183">
        <v>96.9</v>
      </c>
      <c r="G23" s="14">
        <v>58448</v>
      </c>
      <c r="H23" s="14">
        <v>39028</v>
      </c>
      <c r="I23" s="14" t="s">
        <v>172</v>
      </c>
      <c r="J23" s="179">
        <v>1628357</v>
      </c>
      <c r="K23" s="179">
        <v>878784</v>
      </c>
      <c r="L23" s="179">
        <v>554751</v>
      </c>
      <c r="M23" s="179">
        <v>9652</v>
      </c>
      <c r="N23" s="16">
        <v>101.6</v>
      </c>
      <c r="O23" s="16">
        <v>105.5</v>
      </c>
      <c r="P23" s="16">
        <v>100.9</v>
      </c>
      <c r="Q23" s="16">
        <v>98.6</v>
      </c>
      <c r="R23" s="14">
        <v>469254</v>
      </c>
      <c r="S23" s="14">
        <v>297629</v>
      </c>
      <c r="T23" s="178">
        <v>100.2</v>
      </c>
      <c r="U23" s="178">
        <v>99.7</v>
      </c>
      <c r="V23" s="178">
        <v>80.7</v>
      </c>
      <c r="W23" s="19">
        <v>1840.958</v>
      </c>
      <c r="X23" s="19">
        <v>2112.352</v>
      </c>
      <c r="Y23" s="15">
        <v>448.514</v>
      </c>
      <c r="Z23" s="14">
        <v>23896</v>
      </c>
      <c r="AA23" s="177"/>
      <c r="AB23" s="176"/>
      <c r="AC23" s="176"/>
      <c r="AD23" s="176"/>
      <c r="AE23" s="176"/>
      <c r="AF23" s="176"/>
      <c r="AG23" s="176"/>
      <c r="AH23" s="176"/>
      <c r="AI23" s="176"/>
      <c r="AJ23" s="176"/>
      <c r="AK23" s="176"/>
      <c r="AL23" s="176"/>
      <c r="AM23" s="176"/>
      <c r="AN23" s="176"/>
      <c r="AO23" s="176"/>
      <c r="AP23" s="176"/>
      <c r="AQ23" s="176"/>
      <c r="AR23" s="176"/>
      <c r="AS23" s="176"/>
      <c r="AT23" s="176"/>
      <c r="AU23" s="176"/>
      <c r="AV23" s="176"/>
      <c r="AW23" s="176"/>
      <c r="AX23" s="176"/>
      <c r="AY23" s="176"/>
      <c r="AZ23" s="176"/>
      <c r="BA23" s="176"/>
      <c r="BB23" s="176"/>
      <c r="BC23" s="176"/>
      <c r="BD23" s="176"/>
      <c r="BE23" s="176"/>
      <c r="BF23" s="176"/>
      <c r="BG23" s="176"/>
      <c r="BH23" s="176"/>
      <c r="BI23" s="176"/>
      <c r="BJ23" s="176"/>
      <c r="BK23" s="176"/>
      <c r="BL23" s="176"/>
      <c r="BM23" s="176"/>
      <c r="BN23" s="176"/>
      <c r="BO23" s="176"/>
      <c r="BP23" s="176"/>
      <c r="BQ23" s="176"/>
      <c r="BR23" s="176"/>
      <c r="BS23" s="176"/>
      <c r="BT23" s="176"/>
      <c r="BU23" s="176"/>
      <c r="BV23" s="176"/>
      <c r="BW23" s="176"/>
      <c r="BX23" s="176"/>
      <c r="BY23" s="176"/>
      <c r="BZ23" s="176"/>
      <c r="CA23" s="176"/>
      <c r="CB23" s="176"/>
      <c r="CC23" s="176"/>
      <c r="CD23" s="176"/>
      <c r="CE23" s="176"/>
      <c r="CF23" s="176"/>
      <c r="CG23" s="176"/>
      <c r="CH23" s="176"/>
      <c r="CI23" s="176"/>
      <c r="CJ23" s="176"/>
      <c r="CK23" s="176"/>
      <c r="CL23" s="176"/>
      <c r="CM23" s="176"/>
      <c r="CN23" s="176"/>
      <c r="CO23" s="176"/>
      <c r="CP23" s="176"/>
      <c r="CQ23" s="176"/>
      <c r="CR23" s="176"/>
      <c r="CS23" s="176"/>
      <c r="CT23" s="176"/>
      <c r="CU23" s="176"/>
      <c r="CV23" s="176"/>
      <c r="CW23" s="176"/>
      <c r="CX23" s="176"/>
      <c r="CY23" s="176"/>
      <c r="CZ23" s="176"/>
      <c r="DA23" s="176"/>
      <c r="DB23" s="176"/>
      <c r="DC23" s="176"/>
      <c r="DD23" s="176"/>
      <c r="DE23" s="176"/>
      <c r="DF23" s="176"/>
      <c r="DG23" s="176"/>
      <c r="DH23" s="176"/>
      <c r="DI23" s="176"/>
      <c r="DJ23" s="176"/>
      <c r="DK23" s="176"/>
      <c r="DL23" s="176"/>
      <c r="DM23" s="176"/>
      <c r="DN23" s="176"/>
      <c r="DO23" s="176"/>
      <c r="DP23" s="176"/>
      <c r="DQ23" s="176"/>
      <c r="DR23" s="176"/>
      <c r="DS23" s="176"/>
      <c r="DT23" s="176"/>
      <c r="DU23" s="176"/>
      <c r="DV23" s="176"/>
      <c r="DW23" s="176"/>
      <c r="DX23" s="176"/>
      <c r="DY23" s="176"/>
      <c r="DZ23" s="176"/>
      <c r="EA23" s="176"/>
      <c r="EB23" s="176"/>
      <c r="EC23" s="176"/>
      <c r="ED23" s="176"/>
      <c r="EE23" s="176"/>
      <c r="EF23" s="176"/>
      <c r="EG23" s="176"/>
      <c r="EH23" s="176"/>
      <c r="EI23" s="176"/>
      <c r="EJ23" s="176"/>
      <c r="EK23" s="176"/>
      <c r="EL23" s="176"/>
      <c r="EM23" s="176"/>
      <c r="EN23" s="176"/>
      <c r="EO23" s="176"/>
      <c r="EP23" s="176"/>
      <c r="EQ23" s="176"/>
      <c r="ER23" s="176"/>
      <c r="ES23" s="176"/>
      <c r="ET23" s="176"/>
      <c r="EU23" s="176"/>
      <c r="EV23" s="176"/>
      <c r="EW23" s="176"/>
      <c r="EX23" s="176"/>
      <c r="EY23" s="176"/>
      <c r="EZ23" s="176"/>
      <c r="FA23" s="176"/>
      <c r="FB23" s="176"/>
      <c r="FC23" s="176"/>
      <c r="FD23" s="176"/>
      <c r="FE23" s="176"/>
      <c r="FF23" s="176"/>
      <c r="FG23" s="176"/>
      <c r="FH23" s="176"/>
      <c r="FI23" s="176"/>
      <c r="FJ23" s="176"/>
      <c r="FK23" s="176"/>
      <c r="FL23" s="176"/>
      <c r="FM23" s="176"/>
      <c r="FN23" s="176"/>
      <c r="FO23" s="176"/>
      <c r="FP23" s="176"/>
      <c r="FQ23" s="176"/>
      <c r="FR23" s="176"/>
      <c r="FS23" s="176"/>
      <c r="FT23" s="176"/>
      <c r="FU23" s="176"/>
      <c r="FV23" s="176"/>
      <c r="FW23" s="176"/>
      <c r="FX23" s="176"/>
      <c r="FY23" s="176"/>
      <c r="FZ23" s="176"/>
      <c r="GA23" s="176"/>
      <c r="GB23" s="176"/>
      <c r="GC23" s="176"/>
      <c r="GD23" s="176"/>
      <c r="GE23" s="176"/>
      <c r="GF23" s="176"/>
      <c r="GG23" s="176"/>
      <c r="GH23" s="176"/>
      <c r="GI23" s="176"/>
      <c r="GJ23" s="176"/>
      <c r="GK23" s="176"/>
      <c r="GL23" s="176"/>
      <c r="GM23" s="176"/>
      <c r="GN23" s="176"/>
      <c r="GO23" s="176"/>
      <c r="GP23" s="176"/>
      <c r="GQ23" s="176"/>
      <c r="GR23" s="176"/>
      <c r="GS23" s="176"/>
      <c r="GT23" s="176"/>
      <c r="GU23" s="176"/>
      <c r="GV23" s="176"/>
      <c r="GW23" s="176"/>
      <c r="GX23" s="176"/>
      <c r="GY23" s="176"/>
      <c r="GZ23" s="176"/>
      <c r="HA23" s="176"/>
      <c r="HB23" s="176"/>
      <c r="HC23" s="176"/>
      <c r="HD23" s="176"/>
      <c r="HE23" s="176"/>
      <c r="HF23" s="176"/>
      <c r="HG23" s="176"/>
      <c r="HH23" s="176"/>
      <c r="HI23" s="176"/>
    </row>
    <row r="24" spans="1:217" s="175" customFormat="1" ht="16.5" customHeight="1">
      <c r="A24" s="182">
        <v>2</v>
      </c>
      <c r="B24" s="180" t="s">
        <v>158</v>
      </c>
      <c r="C24" s="23" t="s">
        <v>171</v>
      </c>
      <c r="D24" s="15" t="s">
        <v>158</v>
      </c>
      <c r="E24" s="26">
        <v>92.6</v>
      </c>
      <c r="F24" s="26">
        <v>95.6</v>
      </c>
      <c r="G24" s="14">
        <v>60764</v>
      </c>
      <c r="H24" s="14">
        <v>40820</v>
      </c>
      <c r="I24" s="14">
        <v>74741</v>
      </c>
      <c r="J24" s="179">
        <v>1496857</v>
      </c>
      <c r="K24" s="179">
        <v>882261</v>
      </c>
      <c r="L24" s="179">
        <v>556468</v>
      </c>
      <c r="M24" s="14">
        <v>8640</v>
      </c>
      <c r="N24" s="16">
        <v>101.6</v>
      </c>
      <c r="O24" s="16">
        <v>105</v>
      </c>
      <c r="P24" s="16">
        <v>100.9</v>
      </c>
      <c r="Q24" s="16">
        <v>98.8</v>
      </c>
      <c r="R24" s="14">
        <v>535392</v>
      </c>
      <c r="S24" s="14">
        <v>280781</v>
      </c>
      <c r="T24" s="178">
        <v>100</v>
      </c>
      <c r="U24" s="178">
        <v>101</v>
      </c>
      <c r="V24" s="178">
        <v>85.2</v>
      </c>
      <c r="W24" s="19">
        <v>1888.878</v>
      </c>
      <c r="X24" s="19">
        <v>2170.424</v>
      </c>
      <c r="Y24" s="15">
        <v>436.891</v>
      </c>
      <c r="Z24" s="14">
        <v>23525</v>
      </c>
      <c r="AA24" s="177"/>
      <c r="AB24" s="176"/>
      <c r="AC24" s="176"/>
      <c r="AD24" s="176"/>
      <c r="AE24" s="176"/>
      <c r="AF24" s="176"/>
      <c r="AG24" s="176"/>
      <c r="AH24" s="176"/>
      <c r="AI24" s="176"/>
      <c r="AJ24" s="176"/>
      <c r="AK24" s="176"/>
      <c r="AL24" s="176"/>
      <c r="AM24" s="176"/>
      <c r="AN24" s="176"/>
      <c r="AO24" s="176"/>
      <c r="AP24" s="176"/>
      <c r="AQ24" s="176"/>
      <c r="AR24" s="176"/>
      <c r="AS24" s="176"/>
      <c r="AT24" s="176"/>
      <c r="AU24" s="176"/>
      <c r="AV24" s="176"/>
      <c r="AW24" s="176"/>
      <c r="AX24" s="176"/>
      <c r="AY24" s="176"/>
      <c r="AZ24" s="176"/>
      <c r="BA24" s="176"/>
      <c r="BB24" s="176"/>
      <c r="BC24" s="176"/>
      <c r="BD24" s="176"/>
      <c r="BE24" s="176"/>
      <c r="BF24" s="176"/>
      <c r="BG24" s="176"/>
      <c r="BH24" s="176"/>
      <c r="BI24" s="176"/>
      <c r="BJ24" s="176"/>
      <c r="BK24" s="176"/>
      <c r="BL24" s="176"/>
      <c r="BM24" s="176"/>
      <c r="BN24" s="176"/>
      <c r="BO24" s="176"/>
      <c r="BP24" s="176"/>
      <c r="BQ24" s="176"/>
      <c r="BR24" s="176"/>
      <c r="BS24" s="176"/>
      <c r="BT24" s="176"/>
      <c r="BU24" s="176"/>
      <c r="BV24" s="176"/>
      <c r="BW24" s="176"/>
      <c r="BX24" s="176"/>
      <c r="BY24" s="176"/>
      <c r="BZ24" s="176"/>
      <c r="CA24" s="176"/>
      <c r="CB24" s="176"/>
      <c r="CC24" s="176"/>
      <c r="CD24" s="176"/>
      <c r="CE24" s="176"/>
      <c r="CF24" s="176"/>
      <c r="CG24" s="176"/>
      <c r="CH24" s="176"/>
      <c r="CI24" s="176"/>
      <c r="CJ24" s="176"/>
      <c r="CK24" s="176"/>
      <c r="CL24" s="176"/>
      <c r="CM24" s="176"/>
      <c r="CN24" s="176"/>
      <c r="CO24" s="176"/>
      <c r="CP24" s="176"/>
      <c r="CQ24" s="176"/>
      <c r="CR24" s="176"/>
      <c r="CS24" s="176"/>
      <c r="CT24" s="176"/>
      <c r="CU24" s="176"/>
      <c r="CV24" s="176"/>
      <c r="CW24" s="176"/>
      <c r="CX24" s="176"/>
      <c r="CY24" s="176"/>
      <c r="CZ24" s="176"/>
      <c r="DA24" s="176"/>
      <c r="DB24" s="176"/>
      <c r="DC24" s="176"/>
      <c r="DD24" s="176"/>
      <c r="DE24" s="176"/>
      <c r="DF24" s="176"/>
      <c r="DG24" s="176"/>
      <c r="DH24" s="176"/>
      <c r="DI24" s="176"/>
      <c r="DJ24" s="176"/>
      <c r="DK24" s="176"/>
      <c r="DL24" s="176"/>
      <c r="DM24" s="176"/>
      <c r="DN24" s="176"/>
      <c r="DO24" s="176"/>
      <c r="DP24" s="176"/>
      <c r="DQ24" s="176"/>
      <c r="DR24" s="176"/>
      <c r="DS24" s="176"/>
      <c r="DT24" s="176"/>
      <c r="DU24" s="176"/>
      <c r="DV24" s="176"/>
      <c r="DW24" s="176"/>
      <c r="DX24" s="176"/>
      <c r="DY24" s="176"/>
      <c r="DZ24" s="176"/>
      <c r="EA24" s="176"/>
      <c r="EB24" s="176"/>
      <c r="EC24" s="176"/>
      <c r="ED24" s="176"/>
      <c r="EE24" s="176"/>
      <c r="EF24" s="176"/>
      <c r="EG24" s="176"/>
      <c r="EH24" s="176"/>
      <c r="EI24" s="176"/>
      <c r="EJ24" s="176"/>
      <c r="EK24" s="176"/>
      <c r="EL24" s="176"/>
      <c r="EM24" s="176"/>
      <c r="EN24" s="176"/>
      <c r="EO24" s="176"/>
      <c r="EP24" s="176"/>
      <c r="EQ24" s="176"/>
      <c r="ER24" s="176"/>
      <c r="ES24" s="176"/>
      <c r="ET24" s="176"/>
      <c r="EU24" s="176"/>
      <c r="EV24" s="176"/>
      <c r="EW24" s="176"/>
      <c r="EX24" s="176"/>
      <c r="EY24" s="176"/>
      <c r="EZ24" s="176"/>
      <c r="FA24" s="176"/>
      <c r="FB24" s="176"/>
      <c r="FC24" s="176"/>
      <c r="FD24" s="176"/>
      <c r="FE24" s="176"/>
      <c r="FF24" s="176"/>
      <c r="FG24" s="176"/>
      <c r="FH24" s="176"/>
      <c r="FI24" s="176"/>
      <c r="FJ24" s="176"/>
      <c r="FK24" s="176"/>
      <c r="FL24" s="176"/>
      <c r="FM24" s="176"/>
      <c r="FN24" s="176"/>
      <c r="FO24" s="176"/>
      <c r="FP24" s="176"/>
      <c r="FQ24" s="176"/>
      <c r="FR24" s="176"/>
      <c r="FS24" s="176"/>
      <c r="FT24" s="176"/>
      <c r="FU24" s="176"/>
      <c r="FV24" s="176"/>
      <c r="FW24" s="176"/>
      <c r="FX24" s="176"/>
      <c r="FY24" s="176"/>
      <c r="FZ24" s="176"/>
      <c r="GA24" s="176"/>
      <c r="GB24" s="176"/>
      <c r="GC24" s="176"/>
      <c r="GD24" s="176"/>
      <c r="GE24" s="176"/>
      <c r="GF24" s="176"/>
      <c r="GG24" s="176"/>
      <c r="GH24" s="176"/>
      <c r="GI24" s="176"/>
      <c r="GJ24" s="176"/>
      <c r="GK24" s="176"/>
      <c r="GL24" s="176"/>
      <c r="GM24" s="176"/>
      <c r="GN24" s="176"/>
      <c r="GO24" s="176"/>
      <c r="GP24" s="176"/>
      <c r="GQ24" s="176"/>
      <c r="GR24" s="176"/>
      <c r="GS24" s="176"/>
      <c r="GT24" s="176"/>
      <c r="GU24" s="176"/>
      <c r="GV24" s="176"/>
      <c r="GW24" s="176"/>
      <c r="GX24" s="176"/>
      <c r="GY24" s="176"/>
      <c r="GZ24" s="176"/>
      <c r="HA24" s="176"/>
      <c r="HB24" s="176"/>
      <c r="HC24" s="176"/>
      <c r="HD24" s="176"/>
      <c r="HE24" s="176"/>
      <c r="HF24" s="176"/>
      <c r="HG24" s="176"/>
      <c r="HH24" s="176"/>
      <c r="HI24" s="176"/>
    </row>
    <row r="25" spans="1:217" s="175" customFormat="1" ht="16.5" customHeight="1">
      <c r="A25" s="182">
        <v>3</v>
      </c>
      <c r="B25" s="180" t="s">
        <v>158</v>
      </c>
      <c r="C25" s="23" t="s">
        <v>170</v>
      </c>
      <c r="D25" s="15" t="s">
        <v>158</v>
      </c>
      <c r="E25" s="26">
        <v>108.7</v>
      </c>
      <c r="F25" s="26">
        <v>97.2</v>
      </c>
      <c r="G25" s="14">
        <v>71787</v>
      </c>
      <c r="H25" s="14">
        <v>45268</v>
      </c>
      <c r="I25" s="14">
        <v>70263</v>
      </c>
      <c r="J25" s="179">
        <v>1670081</v>
      </c>
      <c r="K25" s="179">
        <v>899467</v>
      </c>
      <c r="L25" s="179">
        <v>558119</v>
      </c>
      <c r="M25" s="179">
        <v>14819</v>
      </c>
      <c r="N25" s="16">
        <v>101.8</v>
      </c>
      <c r="O25" s="16">
        <v>104.7</v>
      </c>
      <c r="P25" s="16">
        <v>101</v>
      </c>
      <c r="Q25" s="16">
        <v>99.4</v>
      </c>
      <c r="R25" s="14">
        <v>484914</v>
      </c>
      <c r="S25" s="14">
        <v>344055</v>
      </c>
      <c r="T25" s="178">
        <v>99.8</v>
      </c>
      <c r="U25" s="178">
        <v>102</v>
      </c>
      <c r="V25" s="178">
        <v>89.2</v>
      </c>
      <c r="W25" s="19">
        <v>1995</v>
      </c>
      <c r="X25" s="19">
        <v>2244</v>
      </c>
      <c r="Y25" s="15">
        <v>446</v>
      </c>
      <c r="Z25" s="14">
        <v>26523</v>
      </c>
      <c r="AA25" s="177"/>
      <c r="AB25" s="176"/>
      <c r="AC25" s="176"/>
      <c r="AD25" s="176"/>
      <c r="AE25" s="176"/>
      <c r="AF25" s="176"/>
      <c r="AG25" s="176"/>
      <c r="AH25" s="176"/>
      <c r="AI25" s="176"/>
      <c r="AJ25" s="176"/>
      <c r="AK25" s="176"/>
      <c r="AL25" s="176"/>
      <c r="AM25" s="176"/>
      <c r="AN25" s="176"/>
      <c r="AO25" s="176"/>
      <c r="AP25" s="176"/>
      <c r="AQ25" s="176"/>
      <c r="AR25" s="176"/>
      <c r="AS25" s="176"/>
      <c r="AT25" s="176"/>
      <c r="AU25" s="176"/>
      <c r="AV25" s="176"/>
      <c r="AW25" s="176"/>
      <c r="AX25" s="176"/>
      <c r="AY25" s="176"/>
      <c r="AZ25" s="176"/>
      <c r="BA25" s="176"/>
      <c r="BB25" s="176"/>
      <c r="BC25" s="176"/>
      <c r="BD25" s="176"/>
      <c r="BE25" s="176"/>
      <c r="BF25" s="176"/>
      <c r="BG25" s="176"/>
      <c r="BH25" s="176"/>
      <c r="BI25" s="176"/>
      <c r="BJ25" s="176"/>
      <c r="BK25" s="176"/>
      <c r="BL25" s="176"/>
      <c r="BM25" s="176"/>
      <c r="BN25" s="176"/>
      <c r="BO25" s="176"/>
      <c r="BP25" s="176"/>
      <c r="BQ25" s="176"/>
      <c r="BR25" s="176"/>
      <c r="BS25" s="176"/>
      <c r="BT25" s="176"/>
      <c r="BU25" s="176"/>
      <c r="BV25" s="176"/>
      <c r="BW25" s="176"/>
      <c r="BX25" s="176"/>
      <c r="BY25" s="176"/>
      <c r="BZ25" s="176"/>
      <c r="CA25" s="176"/>
      <c r="CB25" s="176"/>
      <c r="CC25" s="176"/>
      <c r="CD25" s="176"/>
      <c r="CE25" s="176"/>
      <c r="CF25" s="176"/>
      <c r="CG25" s="176"/>
      <c r="CH25" s="176"/>
      <c r="CI25" s="176"/>
      <c r="CJ25" s="176"/>
      <c r="CK25" s="176"/>
      <c r="CL25" s="176"/>
      <c r="CM25" s="176"/>
      <c r="CN25" s="176"/>
      <c r="CO25" s="176"/>
      <c r="CP25" s="176"/>
      <c r="CQ25" s="176"/>
      <c r="CR25" s="176"/>
      <c r="CS25" s="176"/>
      <c r="CT25" s="176"/>
      <c r="CU25" s="176"/>
      <c r="CV25" s="176"/>
      <c r="CW25" s="176"/>
      <c r="CX25" s="176"/>
      <c r="CY25" s="176"/>
      <c r="CZ25" s="176"/>
      <c r="DA25" s="176"/>
      <c r="DB25" s="176"/>
      <c r="DC25" s="176"/>
      <c r="DD25" s="176"/>
      <c r="DE25" s="176"/>
      <c r="DF25" s="176"/>
      <c r="DG25" s="176"/>
      <c r="DH25" s="176"/>
      <c r="DI25" s="176"/>
      <c r="DJ25" s="176"/>
      <c r="DK25" s="176"/>
      <c r="DL25" s="176"/>
      <c r="DM25" s="176"/>
      <c r="DN25" s="176"/>
      <c r="DO25" s="176"/>
      <c r="DP25" s="176"/>
      <c r="DQ25" s="176"/>
      <c r="DR25" s="176"/>
      <c r="DS25" s="176"/>
      <c r="DT25" s="176"/>
      <c r="DU25" s="176"/>
      <c r="DV25" s="176"/>
      <c r="DW25" s="176"/>
      <c r="DX25" s="176"/>
      <c r="DY25" s="176"/>
      <c r="DZ25" s="176"/>
      <c r="EA25" s="176"/>
      <c r="EB25" s="176"/>
      <c r="EC25" s="176"/>
      <c r="ED25" s="176"/>
      <c r="EE25" s="176"/>
      <c r="EF25" s="176"/>
      <c r="EG25" s="176"/>
      <c r="EH25" s="176"/>
      <c r="EI25" s="176"/>
      <c r="EJ25" s="176"/>
      <c r="EK25" s="176"/>
      <c r="EL25" s="176"/>
      <c r="EM25" s="176"/>
      <c r="EN25" s="176"/>
      <c r="EO25" s="176"/>
      <c r="EP25" s="176"/>
      <c r="EQ25" s="176"/>
      <c r="ER25" s="176"/>
      <c r="ES25" s="176"/>
      <c r="ET25" s="176"/>
      <c r="EU25" s="176"/>
      <c r="EV25" s="176"/>
      <c r="EW25" s="176"/>
      <c r="EX25" s="176"/>
      <c r="EY25" s="176"/>
      <c r="EZ25" s="176"/>
      <c r="FA25" s="176"/>
      <c r="FB25" s="176"/>
      <c r="FC25" s="176"/>
      <c r="FD25" s="176"/>
      <c r="FE25" s="176"/>
      <c r="FF25" s="176"/>
      <c r="FG25" s="176"/>
      <c r="FH25" s="176"/>
      <c r="FI25" s="176"/>
      <c r="FJ25" s="176"/>
      <c r="FK25" s="176"/>
      <c r="FL25" s="176"/>
      <c r="FM25" s="176"/>
      <c r="FN25" s="176"/>
      <c r="FO25" s="176"/>
      <c r="FP25" s="176"/>
      <c r="FQ25" s="176"/>
      <c r="FR25" s="176"/>
      <c r="FS25" s="176"/>
      <c r="FT25" s="176"/>
      <c r="FU25" s="176"/>
      <c r="FV25" s="176"/>
      <c r="FW25" s="176"/>
      <c r="FX25" s="176"/>
      <c r="FY25" s="176"/>
      <c r="FZ25" s="176"/>
      <c r="GA25" s="176"/>
      <c r="GB25" s="176"/>
      <c r="GC25" s="176"/>
      <c r="GD25" s="176"/>
      <c r="GE25" s="176"/>
      <c r="GF25" s="176"/>
      <c r="GG25" s="176"/>
      <c r="GH25" s="176"/>
      <c r="GI25" s="176"/>
      <c r="GJ25" s="176"/>
      <c r="GK25" s="176"/>
      <c r="GL25" s="176"/>
      <c r="GM25" s="176"/>
      <c r="GN25" s="176"/>
      <c r="GO25" s="176"/>
      <c r="GP25" s="176"/>
      <c r="GQ25" s="176"/>
      <c r="GR25" s="176"/>
      <c r="GS25" s="176"/>
      <c r="GT25" s="176"/>
      <c r="GU25" s="176"/>
      <c r="GV25" s="176"/>
      <c r="GW25" s="176"/>
      <c r="GX25" s="176"/>
      <c r="GY25" s="176"/>
      <c r="GZ25" s="176"/>
      <c r="HA25" s="176"/>
      <c r="HB25" s="176"/>
      <c r="HC25" s="176"/>
      <c r="HD25" s="176"/>
      <c r="HE25" s="176"/>
      <c r="HF25" s="176"/>
      <c r="HG25" s="176"/>
      <c r="HH25" s="176"/>
      <c r="HI25" s="176"/>
    </row>
    <row r="26" spans="1:217" s="175" customFormat="1" ht="16.5" customHeight="1">
      <c r="A26" s="182">
        <v>4</v>
      </c>
      <c r="B26" s="180" t="s">
        <v>158</v>
      </c>
      <c r="C26" s="23" t="s">
        <v>169</v>
      </c>
      <c r="D26" s="15" t="s">
        <v>158</v>
      </c>
      <c r="E26" s="46" t="s">
        <v>168</v>
      </c>
      <c r="F26" s="46" t="s">
        <v>167</v>
      </c>
      <c r="G26" s="14">
        <v>74521</v>
      </c>
      <c r="H26" s="14">
        <v>46973</v>
      </c>
      <c r="I26" s="14" t="s">
        <v>158</v>
      </c>
      <c r="J26" s="179" t="s">
        <v>166</v>
      </c>
      <c r="K26" s="179">
        <v>904413</v>
      </c>
      <c r="L26" s="179">
        <v>557002</v>
      </c>
      <c r="M26" s="179">
        <v>9890</v>
      </c>
      <c r="N26" s="16">
        <v>101.4</v>
      </c>
      <c r="O26" s="16">
        <v>104.5</v>
      </c>
      <c r="P26" s="16">
        <v>101</v>
      </c>
      <c r="Q26" s="16">
        <v>95.7</v>
      </c>
      <c r="R26" s="14">
        <v>543063</v>
      </c>
      <c r="S26" s="14">
        <v>338638</v>
      </c>
      <c r="T26" s="178" t="s">
        <v>165</v>
      </c>
      <c r="U26" s="178" t="s">
        <v>164</v>
      </c>
      <c r="V26" s="178" t="s">
        <v>163</v>
      </c>
      <c r="W26" s="19">
        <v>2091</v>
      </c>
      <c r="X26" s="19">
        <v>2167</v>
      </c>
      <c r="Y26" s="15">
        <v>434</v>
      </c>
      <c r="Z26" s="14">
        <v>25074</v>
      </c>
      <c r="AA26" s="177"/>
      <c r="AB26" s="176"/>
      <c r="AC26" s="176"/>
      <c r="AD26" s="176"/>
      <c r="AE26" s="176"/>
      <c r="AF26" s="176"/>
      <c r="AG26" s="176"/>
      <c r="AH26" s="176"/>
      <c r="AI26" s="176"/>
      <c r="AJ26" s="176"/>
      <c r="AK26" s="176"/>
      <c r="AL26" s="176"/>
      <c r="AM26" s="176"/>
      <c r="AN26" s="176"/>
      <c r="AO26" s="176"/>
      <c r="AP26" s="176"/>
      <c r="AQ26" s="176"/>
      <c r="AR26" s="176"/>
      <c r="AS26" s="176"/>
      <c r="AT26" s="176"/>
      <c r="AU26" s="176"/>
      <c r="AV26" s="176"/>
      <c r="AW26" s="176"/>
      <c r="AX26" s="176"/>
      <c r="AY26" s="176"/>
      <c r="AZ26" s="176"/>
      <c r="BA26" s="176"/>
      <c r="BB26" s="176"/>
      <c r="BC26" s="176"/>
      <c r="BD26" s="176"/>
      <c r="BE26" s="176"/>
      <c r="BF26" s="176"/>
      <c r="BG26" s="176"/>
      <c r="BH26" s="176"/>
      <c r="BI26" s="176"/>
      <c r="BJ26" s="176"/>
      <c r="BK26" s="176"/>
      <c r="BL26" s="176"/>
      <c r="BM26" s="176"/>
      <c r="BN26" s="176"/>
      <c r="BO26" s="176"/>
      <c r="BP26" s="176"/>
      <c r="BQ26" s="176"/>
      <c r="BR26" s="176"/>
      <c r="BS26" s="176"/>
      <c r="BT26" s="176"/>
      <c r="BU26" s="176"/>
      <c r="BV26" s="176"/>
      <c r="BW26" s="176"/>
      <c r="BX26" s="176"/>
      <c r="BY26" s="176"/>
      <c r="BZ26" s="176"/>
      <c r="CA26" s="176"/>
      <c r="CB26" s="176"/>
      <c r="CC26" s="176"/>
      <c r="CD26" s="176"/>
      <c r="CE26" s="176"/>
      <c r="CF26" s="176"/>
      <c r="CG26" s="176"/>
      <c r="CH26" s="176"/>
      <c r="CI26" s="176"/>
      <c r="CJ26" s="176"/>
      <c r="CK26" s="176"/>
      <c r="CL26" s="176"/>
      <c r="CM26" s="176"/>
      <c r="CN26" s="176"/>
      <c r="CO26" s="176"/>
      <c r="CP26" s="176"/>
      <c r="CQ26" s="176"/>
      <c r="CR26" s="176"/>
      <c r="CS26" s="176"/>
      <c r="CT26" s="176"/>
      <c r="CU26" s="176"/>
      <c r="CV26" s="176"/>
      <c r="CW26" s="176"/>
      <c r="CX26" s="176"/>
      <c r="CY26" s="176"/>
      <c r="CZ26" s="176"/>
      <c r="DA26" s="176"/>
      <c r="DB26" s="176"/>
      <c r="DC26" s="176"/>
      <c r="DD26" s="176"/>
      <c r="DE26" s="176"/>
      <c r="DF26" s="176"/>
      <c r="DG26" s="176"/>
      <c r="DH26" s="176"/>
      <c r="DI26" s="176"/>
      <c r="DJ26" s="176"/>
      <c r="DK26" s="176"/>
      <c r="DL26" s="176"/>
      <c r="DM26" s="176"/>
      <c r="DN26" s="176"/>
      <c r="DO26" s="176"/>
      <c r="DP26" s="176"/>
      <c r="DQ26" s="176"/>
      <c r="DR26" s="176"/>
      <c r="DS26" s="176"/>
      <c r="DT26" s="176"/>
      <c r="DU26" s="176"/>
      <c r="DV26" s="176"/>
      <c r="DW26" s="176"/>
      <c r="DX26" s="176"/>
      <c r="DY26" s="176"/>
      <c r="DZ26" s="176"/>
      <c r="EA26" s="176"/>
      <c r="EB26" s="176"/>
      <c r="EC26" s="176"/>
      <c r="ED26" s="176"/>
      <c r="EE26" s="176"/>
      <c r="EF26" s="176"/>
      <c r="EG26" s="176"/>
      <c r="EH26" s="176"/>
      <c r="EI26" s="176"/>
      <c r="EJ26" s="176"/>
      <c r="EK26" s="176"/>
      <c r="EL26" s="176"/>
      <c r="EM26" s="176"/>
      <c r="EN26" s="176"/>
      <c r="EO26" s="176"/>
      <c r="EP26" s="176"/>
      <c r="EQ26" s="176"/>
      <c r="ER26" s="176"/>
      <c r="ES26" s="176"/>
      <c r="ET26" s="176"/>
      <c r="EU26" s="176"/>
      <c r="EV26" s="176"/>
      <c r="EW26" s="176"/>
      <c r="EX26" s="176"/>
      <c r="EY26" s="176"/>
      <c r="EZ26" s="176"/>
      <c r="FA26" s="176"/>
      <c r="FB26" s="176"/>
      <c r="FC26" s="176"/>
      <c r="FD26" s="176"/>
      <c r="FE26" s="176"/>
      <c r="FF26" s="176"/>
      <c r="FG26" s="176"/>
      <c r="FH26" s="176"/>
      <c r="FI26" s="176"/>
      <c r="FJ26" s="176"/>
      <c r="FK26" s="176"/>
      <c r="FL26" s="176"/>
      <c r="FM26" s="176"/>
      <c r="FN26" s="176"/>
      <c r="FO26" s="176"/>
      <c r="FP26" s="176"/>
      <c r="FQ26" s="176"/>
      <c r="FR26" s="176"/>
      <c r="FS26" s="176"/>
      <c r="FT26" s="176"/>
      <c r="FU26" s="176"/>
      <c r="FV26" s="176"/>
      <c r="FW26" s="176"/>
      <c r="FX26" s="176"/>
      <c r="FY26" s="176"/>
      <c r="FZ26" s="176"/>
      <c r="GA26" s="176"/>
      <c r="GB26" s="176"/>
      <c r="GC26" s="176"/>
      <c r="GD26" s="176"/>
      <c r="GE26" s="176"/>
      <c r="GF26" s="176"/>
      <c r="GG26" s="176"/>
      <c r="GH26" s="176"/>
      <c r="GI26" s="176"/>
      <c r="GJ26" s="176"/>
      <c r="GK26" s="176"/>
      <c r="GL26" s="176"/>
      <c r="GM26" s="176"/>
      <c r="GN26" s="176"/>
      <c r="GO26" s="176"/>
      <c r="GP26" s="176"/>
      <c r="GQ26" s="176"/>
      <c r="GR26" s="176"/>
      <c r="GS26" s="176"/>
      <c r="GT26" s="176"/>
      <c r="GU26" s="176"/>
      <c r="GV26" s="176"/>
      <c r="GW26" s="176"/>
      <c r="GX26" s="176"/>
      <c r="GY26" s="176"/>
      <c r="GZ26" s="176"/>
      <c r="HA26" s="176"/>
      <c r="HB26" s="176"/>
      <c r="HC26" s="176"/>
      <c r="HD26" s="176"/>
      <c r="HE26" s="176"/>
      <c r="HF26" s="176"/>
      <c r="HG26" s="176"/>
      <c r="HH26" s="176"/>
      <c r="HI26" s="176"/>
    </row>
    <row r="27" spans="1:217" s="175" customFormat="1" ht="16.5" customHeight="1">
      <c r="A27" s="181">
        <v>5</v>
      </c>
      <c r="B27" s="180" t="s">
        <v>158</v>
      </c>
      <c r="C27" s="23" t="s">
        <v>162</v>
      </c>
      <c r="D27" s="15" t="s">
        <v>158</v>
      </c>
      <c r="E27" s="46" t="s">
        <v>161</v>
      </c>
      <c r="F27" s="46" t="s">
        <v>160</v>
      </c>
      <c r="G27" s="14">
        <v>70178</v>
      </c>
      <c r="H27" s="14">
        <v>46697</v>
      </c>
      <c r="I27" s="14" t="s">
        <v>158</v>
      </c>
      <c r="J27" s="179" t="s">
        <v>159</v>
      </c>
      <c r="K27" s="179">
        <v>908864</v>
      </c>
      <c r="L27" s="179">
        <v>555970</v>
      </c>
      <c r="M27" s="179" t="s">
        <v>158</v>
      </c>
      <c r="N27" s="16">
        <v>101.7</v>
      </c>
      <c r="O27" s="16">
        <v>104.9</v>
      </c>
      <c r="P27" s="16">
        <v>101.1</v>
      </c>
      <c r="Q27" s="16">
        <v>96</v>
      </c>
      <c r="R27" s="14">
        <v>489019</v>
      </c>
      <c r="S27" s="14">
        <v>317681</v>
      </c>
      <c r="T27" s="178" t="s">
        <v>157</v>
      </c>
      <c r="U27" s="178" t="s">
        <v>156</v>
      </c>
      <c r="V27" s="178" t="s">
        <v>155</v>
      </c>
      <c r="W27" s="19">
        <v>2047</v>
      </c>
      <c r="X27" s="19">
        <v>2098</v>
      </c>
      <c r="Y27" s="15">
        <v>433</v>
      </c>
      <c r="Z27" s="14" t="s">
        <v>154</v>
      </c>
      <c r="AA27" s="177"/>
      <c r="AB27" s="176"/>
      <c r="AC27" s="176"/>
      <c r="AD27" s="176"/>
      <c r="AE27" s="176"/>
      <c r="AF27" s="176"/>
      <c r="AG27" s="176"/>
      <c r="AH27" s="176"/>
      <c r="AI27" s="176"/>
      <c r="AJ27" s="176"/>
      <c r="AK27" s="176"/>
      <c r="AL27" s="176"/>
      <c r="AM27" s="176"/>
      <c r="AN27" s="176"/>
      <c r="AO27" s="176"/>
      <c r="AP27" s="176"/>
      <c r="AQ27" s="176"/>
      <c r="AR27" s="176"/>
      <c r="AS27" s="176"/>
      <c r="AT27" s="176"/>
      <c r="AU27" s="176"/>
      <c r="AV27" s="176"/>
      <c r="AW27" s="176"/>
      <c r="AX27" s="176"/>
      <c r="AY27" s="176"/>
      <c r="AZ27" s="176"/>
      <c r="BA27" s="176"/>
      <c r="BB27" s="176"/>
      <c r="BC27" s="176"/>
      <c r="BD27" s="176"/>
      <c r="BE27" s="176"/>
      <c r="BF27" s="176"/>
      <c r="BG27" s="176"/>
      <c r="BH27" s="176"/>
      <c r="BI27" s="176"/>
      <c r="BJ27" s="176"/>
      <c r="BK27" s="176"/>
      <c r="BL27" s="176"/>
      <c r="BM27" s="176"/>
      <c r="BN27" s="176"/>
      <c r="BO27" s="176"/>
      <c r="BP27" s="176"/>
      <c r="BQ27" s="176"/>
      <c r="BR27" s="176"/>
      <c r="BS27" s="176"/>
      <c r="BT27" s="176"/>
      <c r="BU27" s="176"/>
      <c r="BV27" s="176"/>
      <c r="BW27" s="176"/>
      <c r="BX27" s="176"/>
      <c r="BY27" s="176"/>
      <c r="BZ27" s="176"/>
      <c r="CA27" s="176"/>
      <c r="CB27" s="176"/>
      <c r="CC27" s="176"/>
      <c r="CD27" s="176"/>
      <c r="CE27" s="176"/>
      <c r="CF27" s="176"/>
      <c r="CG27" s="176"/>
      <c r="CH27" s="176"/>
      <c r="CI27" s="176"/>
      <c r="CJ27" s="176"/>
      <c r="CK27" s="176"/>
      <c r="CL27" s="176"/>
      <c r="CM27" s="176"/>
      <c r="CN27" s="176"/>
      <c r="CO27" s="176"/>
      <c r="CP27" s="176"/>
      <c r="CQ27" s="176"/>
      <c r="CR27" s="176"/>
      <c r="CS27" s="176"/>
      <c r="CT27" s="176"/>
      <c r="CU27" s="176"/>
      <c r="CV27" s="176"/>
      <c r="CW27" s="176"/>
      <c r="CX27" s="176"/>
      <c r="CY27" s="176"/>
      <c r="CZ27" s="176"/>
      <c r="DA27" s="176"/>
      <c r="DB27" s="176"/>
      <c r="DC27" s="176"/>
      <c r="DD27" s="176"/>
      <c r="DE27" s="176"/>
      <c r="DF27" s="176"/>
      <c r="DG27" s="176"/>
      <c r="DH27" s="176"/>
      <c r="DI27" s="176"/>
      <c r="DJ27" s="176"/>
      <c r="DK27" s="176"/>
      <c r="DL27" s="176"/>
      <c r="DM27" s="176"/>
      <c r="DN27" s="176"/>
      <c r="DO27" s="176"/>
      <c r="DP27" s="176"/>
      <c r="DQ27" s="176"/>
      <c r="DR27" s="176"/>
      <c r="DS27" s="176"/>
      <c r="DT27" s="176"/>
      <c r="DU27" s="176"/>
      <c r="DV27" s="176"/>
      <c r="DW27" s="176"/>
      <c r="DX27" s="176"/>
      <c r="DY27" s="176"/>
      <c r="DZ27" s="176"/>
      <c r="EA27" s="176"/>
      <c r="EB27" s="176"/>
      <c r="EC27" s="176"/>
      <c r="ED27" s="176"/>
      <c r="EE27" s="176"/>
      <c r="EF27" s="176"/>
      <c r="EG27" s="176"/>
      <c r="EH27" s="176"/>
      <c r="EI27" s="176"/>
      <c r="EJ27" s="176"/>
      <c r="EK27" s="176"/>
      <c r="EL27" s="176"/>
      <c r="EM27" s="176"/>
      <c r="EN27" s="176"/>
      <c r="EO27" s="176"/>
      <c r="EP27" s="176"/>
      <c r="EQ27" s="176"/>
      <c r="ER27" s="176"/>
      <c r="ES27" s="176"/>
      <c r="ET27" s="176"/>
      <c r="EU27" s="176"/>
      <c r="EV27" s="176"/>
      <c r="EW27" s="176"/>
      <c r="EX27" s="176"/>
      <c r="EY27" s="176"/>
      <c r="EZ27" s="176"/>
      <c r="FA27" s="176"/>
      <c r="FB27" s="176"/>
      <c r="FC27" s="176"/>
      <c r="FD27" s="176"/>
      <c r="FE27" s="176"/>
      <c r="FF27" s="176"/>
      <c r="FG27" s="176"/>
      <c r="FH27" s="176"/>
      <c r="FI27" s="176"/>
      <c r="FJ27" s="176"/>
      <c r="FK27" s="176"/>
      <c r="FL27" s="176"/>
      <c r="FM27" s="176"/>
      <c r="FN27" s="176"/>
      <c r="FO27" s="176"/>
      <c r="FP27" s="176"/>
      <c r="FQ27" s="176"/>
      <c r="FR27" s="176"/>
      <c r="FS27" s="176"/>
      <c r="FT27" s="176"/>
      <c r="FU27" s="176"/>
      <c r="FV27" s="176"/>
      <c r="FW27" s="176"/>
      <c r="FX27" s="176"/>
      <c r="FY27" s="176"/>
      <c r="FZ27" s="176"/>
      <c r="GA27" s="176"/>
      <c r="GB27" s="176"/>
      <c r="GC27" s="176"/>
      <c r="GD27" s="176"/>
      <c r="GE27" s="176"/>
      <c r="GF27" s="176"/>
      <c r="GG27" s="176"/>
      <c r="GH27" s="176"/>
      <c r="GI27" s="176"/>
      <c r="GJ27" s="176"/>
      <c r="GK27" s="176"/>
      <c r="GL27" s="176"/>
      <c r="GM27" s="176"/>
      <c r="GN27" s="176"/>
      <c r="GO27" s="176"/>
      <c r="GP27" s="176"/>
      <c r="GQ27" s="176"/>
      <c r="GR27" s="176"/>
      <c r="GS27" s="176"/>
      <c r="GT27" s="176"/>
      <c r="GU27" s="176"/>
      <c r="GV27" s="176"/>
      <c r="GW27" s="176"/>
      <c r="GX27" s="176"/>
      <c r="GY27" s="176"/>
      <c r="GZ27" s="176"/>
      <c r="HA27" s="176"/>
      <c r="HB27" s="176"/>
      <c r="HC27" s="176"/>
      <c r="HD27" s="176"/>
      <c r="HE27" s="176"/>
      <c r="HF27" s="176"/>
      <c r="HG27" s="176"/>
      <c r="HH27" s="176"/>
      <c r="HI27" s="176"/>
    </row>
    <row r="28" spans="1:217" s="6" customFormat="1" ht="16.5" customHeight="1">
      <c r="A28" s="52" t="s">
        <v>64</v>
      </c>
      <c r="B28" s="174" t="s">
        <v>153</v>
      </c>
      <c r="C28" s="173" t="s">
        <v>153</v>
      </c>
      <c r="D28" s="173" t="s">
        <v>153</v>
      </c>
      <c r="E28" s="172">
        <f>ROUND(87.2/98.8*100,1)</f>
        <v>88.3</v>
      </c>
      <c r="F28" s="172">
        <f>ROUND(94.1/100*100,1)</f>
        <v>94.1</v>
      </c>
      <c r="G28" s="172">
        <f>ROUND(G27/G26*100,1)</f>
        <v>94.2</v>
      </c>
      <c r="H28" s="172">
        <f>ROUND(H27/H26*100,1)</f>
        <v>99.4</v>
      </c>
      <c r="I28" s="172" t="s">
        <v>152</v>
      </c>
      <c r="J28" s="172">
        <f>ROUND(1540969/1552581*100,1)</f>
        <v>99.3</v>
      </c>
      <c r="K28" s="172">
        <f>ROUND(K27/K26*100,1)</f>
        <v>100.5</v>
      </c>
      <c r="L28" s="172">
        <f>ROUND(L27/L26*100,1)</f>
        <v>99.8</v>
      </c>
      <c r="M28" s="172" t="s">
        <v>152</v>
      </c>
      <c r="N28" s="172">
        <f>100+0.3</f>
        <v>100.3</v>
      </c>
      <c r="O28" s="172">
        <f>100+0.4</f>
        <v>100.4</v>
      </c>
      <c r="P28" s="172">
        <f>100</f>
        <v>100</v>
      </c>
      <c r="Q28" s="172">
        <f>100+0.3</f>
        <v>100.3</v>
      </c>
      <c r="R28" s="172">
        <f>ROUND(R27/R26*100,1)</f>
        <v>90</v>
      </c>
      <c r="S28" s="172">
        <f>ROUND(S27/S26*100,1)</f>
        <v>93.8</v>
      </c>
      <c r="T28" s="172">
        <f>ROUND(100.7/100.9*100,1)</f>
        <v>99.8</v>
      </c>
      <c r="U28" s="172">
        <f>ROUND(100.4/103.3*100,1)</f>
        <v>97.2</v>
      </c>
      <c r="V28" s="172">
        <f>ROUND(80.7/89.2*100,1)</f>
        <v>90.5</v>
      </c>
      <c r="W28" s="172">
        <f>ROUND(W27/W26*100,1)</f>
        <v>97.9</v>
      </c>
      <c r="X28" s="172">
        <f>ROUND(X27/X26*100,1)</f>
        <v>96.8</v>
      </c>
      <c r="Y28" s="172">
        <f>ROUND(Y27/Y26*100,1)</f>
        <v>99.8</v>
      </c>
      <c r="Z28" s="171">
        <f>ROUND(22373/Z26*100,1)</f>
        <v>89.2</v>
      </c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</row>
    <row r="29" spans="1:217" s="6" customFormat="1" ht="15" customHeight="1">
      <c r="A29" s="56" t="s">
        <v>65</v>
      </c>
      <c r="B29" s="170" t="s">
        <v>153</v>
      </c>
      <c r="C29" s="169" t="s">
        <v>153</v>
      </c>
      <c r="D29" s="169" t="s">
        <v>153</v>
      </c>
      <c r="E29" s="168">
        <f>ROUND(87.2/71.5*100,1)</f>
        <v>122</v>
      </c>
      <c r="F29" s="168">
        <f>ROUND(94.1/77.2*100,1)</f>
        <v>121.9</v>
      </c>
      <c r="G29" s="168">
        <f>ROUND(G27/G15*100,1)</f>
        <v>109.9</v>
      </c>
      <c r="H29" s="168">
        <f>ROUND(H27/H15*100,1)</f>
        <v>114.5</v>
      </c>
      <c r="I29" s="168" t="s">
        <v>152</v>
      </c>
      <c r="J29" s="168">
        <f>ROUND(1540969/J15*100,1)</f>
        <v>106.1</v>
      </c>
      <c r="K29" s="168">
        <f>ROUND(K27/K15*100,1)</f>
        <v>106</v>
      </c>
      <c r="L29" s="168">
        <f>ROUND(L27/L15*100,1)</f>
        <v>101.1</v>
      </c>
      <c r="M29" s="168" t="s">
        <v>152</v>
      </c>
      <c r="N29" s="168">
        <f>100-0.1</f>
        <v>99.9</v>
      </c>
      <c r="O29" s="168">
        <f>100-0.9</f>
        <v>99.1</v>
      </c>
      <c r="P29" s="168">
        <f>100+0.6</f>
        <v>100.6</v>
      </c>
      <c r="Q29" s="168">
        <f>100-1.5</f>
        <v>98.5</v>
      </c>
      <c r="R29" s="168">
        <f>ROUND(R27/R15*100,1)</f>
        <v>97.3</v>
      </c>
      <c r="S29" s="168">
        <f>ROUND(S27/S15*100,1)</f>
        <v>113.1</v>
      </c>
      <c r="T29" s="168">
        <f>ROUND(100.7/T15*100,1)</f>
        <v>98.5</v>
      </c>
      <c r="U29" s="168">
        <f>ROUND(100.4/U15*100,1)</f>
        <v>103.6</v>
      </c>
      <c r="V29" s="168">
        <f>ROUND(80.7/V15*100,1)</f>
        <v>143.3</v>
      </c>
      <c r="W29" s="168">
        <f>ROUND(W27/W15*100,1)</f>
        <v>116.2</v>
      </c>
      <c r="X29" s="168">
        <f>ROUND(X27/X15*100,1)</f>
        <v>108.2</v>
      </c>
      <c r="Y29" s="168">
        <f>ROUND(Y27/Y15*100,1)</f>
        <v>108.5</v>
      </c>
      <c r="Z29" s="168">
        <f>ROUND(22373/Z15*100,1)</f>
        <v>123.6</v>
      </c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</row>
    <row r="30" spans="1:217" s="6" customFormat="1" ht="16.5" customHeight="1">
      <c r="A30" s="167" t="s">
        <v>17</v>
      </c>
      <c r="B30" s="166" t="s">
        <v>151</v>
      </c>
      <c r="C30" s="162" t="s">
        <v>55</v>
      </c>
      <c r="D30" s="163"/>
      <c r="E30" s="162" t="s">
        <v>28</v>
      </c>
      <c r="F30" s="163"/>
      <c r="G30" s="162" t="s">
        <v>150</v>
      </c>
      <c r="H30" s="163"/>
      <c r="I30" s="165" t="s">
        <v>62</v>
      </c>
      <c r="J30" s="164" t="s">
        <v>28</v>
      </c>
      <c r="K30" s="162" t="s">
        <v>149</v>
      </c>
      <c r="L30" s="160"/>
      <c r="M30" s="163"/>
      <c r="N30" s="72" t="s">
        <v>55</v>
      </c>
      <c r="O30" s="160"/>
      <c r="P30" s="160"/>
      <c r="Q30" s="163"/>
      <c r="R30" s="162" t="s">
        <v>55</v>
      </c>
      <c r="S30" s="160"/>
      <c r="T30" s="161" t="s">
        <v>148</v>
      </c>
      <c r="U30" s="160"/>
      <c r="V30" s="160"/>
      <c r="W30" s="160"/>
      <c r="X30" s="160"/>
      <c r="Y30" s="159"/>
      <c r="Z30" s="158" t="s">
        <v>147</v>
      </c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</row>
    <row r="31" spans="2:18" ht="15" customHeight="1">
      <c r="B31" s="157" t="s">
        <v>146</v>
      </c>
      <c r="J31" s="155" t="s">
        <v>145</v>
      </c>
      <c r="R31" s="143" t="s">
        <v>144</v>
      </c>
    </row>
    <row r="32" spans="2:19" ht="13.5">
      <c r="B32" s="155" t="s">
        <v>143</v>
      </c>
      <c r="C32" s="2"/>
      <c r="D32" s="2"/>
      <c r="E32" s="2"/>
      <c r="F32" s="2"/>
      <c r="G32" s="2"/>
      <c r="H32" s="2"/>
      <c r="I32" s="2"/>
      <c r="J32" s="142"/>
      <c r="K32" s="1"/>
      <c r="L32" s="2"/>
      <c r="M32" s="2"/>
      <c r="N32" s="2"/>
      <c r="O32" s="2"/>
      <c r="P32" s="2"/>
      <c r="R32" s="143" t="s">
        <v>142</v>
      </c>
      <c r="S32" s="2"/>
    </row>
    <row r="33" spans="2:22" ht="13.5">
      <c r="B33" s="142" t="s">
        <v>141</v>
      </c>
      <c r="I33" s="147"/>
      <c r="K33" s="156"/>
      <c r="L33" s="156"/>
      <c r="M33" s="156"/>
      <c r="N33" s="156"/>
      <c r="O33" s="156"/>
      <c r="P33" s="156"/>
      <c r="R33" s="143" t="s">
        <v>140</v>
      </c>
      <c r="S33" s="4"/>
      <c r="T33" s="2"/>
      <c r="U33" s="2"/>
      <c r="V33" s="2"/>
    </row>
    <row r="34" spans="2:17" ht="13.5">
      <c r="B34" s="155" t="s">
        <v>139</v>
      </c>
      <c r="C34" s="2"/>
      <c r="D34" s="2"/>
      <c r="E34" s="2"/>
      <c r="F34" s="2"/>
      <c r="G34" s="2"/>
      <c r="H34" s="2"/>
      <c r="I34" s="154"/>
      <c r="J34" s="153"/>
      <c r="K34" s="3"/>
      <c r="L34" s="2"/>
      <c r="M34" s="2"/>
      <c r="N34" s="2"/>
      <c r="O34" s="2"/>
      <c r="P34" s="2"/>
      <c r="Q34" s="2"/>
    </row>
    <row r="35" spans="9:13" ht="13.5">
      <c r="I35" s="148"/>
      <c r="J35" s="147"/>
      <c r="K35" s="152"/>
      <c r="M35" s="147"/>
    </row>
    <row r="36" spans="9:13" ht="13.5">
      <c r="I36" s="148"/>
      <c r="M36" s="147"/>
    </row>
    <row r="37" spans="6:13" ht="13.5">
      <c r="F37" s="151"/>
      <c r="G37" s="150"/>
      <c r="H37" s="150"/>
      <c r="I37" s="148"/>
      <c r="J37" s="150"/>
      <c r="M37" s="147"/>
    </row>
    <row r="38" spans="1:13" ht="13.5">
      <c r="A38" s="142"/>
      <c r="F38" s="149"/>
      <c r="I38" s="148"/>
      <c r="M38" s="147"/>
    </row>
    <row r="39" spans="4:11" ht="12.75" customHeight="1">
      <c r="D39" s="146"/>
      <c r="K39" s="145"/>
    </row>
    <row r="40" ht="13.5">
      <c r="F40" s="144"/>
    </row>
  </sheetData>
  <sheetProtection/>
  <mergeCells count="30">
    <mergeCell ref="T30:Y30"/>
    <mergeCell ref="E30:F30"/>
    <mergeCell ref="G30:H30"/>
    <mergeCell ref="K33:P33"/>
    <mergeCell ref="E6:E7"/>
    <mergeCell ref="K30:M30"/>
    <mergeCell ref="Z4:Z7"/>
    <mergeCell ref="P6:P7"/>
    <mergeCell ref="Q6:Q7"/>
    <mergeCell ref="R4:S5"/>
    <mergeCell ref="R6:R7"/>
    <mergeCell ref="F6:F7"/>
    <mergeCell ref="N4:Q5"/>
    <mergeCell ref="S6:S7"/>
    <mergeCell ref="T3:Y3"/>
    <mergeCell ref="K4:L5"/>
    <mergeCell ref="U6:U7"/>
    <mergeCell ref="O6:O7"/>
    <mergeCell ref="C4:C6"/>
    <mergeCell ref="C3:D3"/>
    <mergeCell ref="W4:X4"/>
    <mergeCell ref="C30:D30"/>
    <mergeCell ref="E3:F3"/>
    <mergeCell ref="E4:F5"/>
    <mergeCell ref="N3:Q3"/>
    <mergeCell ref="R3:S3"/>
    <mergeCell ref="N6:N7"/>
    <mergeCell ref="K3:M3"/>
    <mergeCell ref="N30:Q30"/>
    <mergeCell ref="R30:S30"/>
  </mergeCells>
  <printOptions horizontalCentered="1" verticalCentered="1"/>
  <pageMargins left="0.5118110236220472" right="0.5118110236220472" top="0.5118110236220472" bottom="0.5118110236220472" header="0.5118110236220472" footer="0.5118110236220472"/>
  <pageSetup horizontalDpi="600" verticalDpi="600" orientation="landscape" paperSize="9" scale="68" r:id="rId1"/>
  <colBreaks count="3" manualBreakCount="3">
    <brk id="9" max="35" man="1"/>
    <brk id="17" max="35" man="1"/>
    <brk id="2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企画振興部統計課</dc:creator>
  <cp:keywords/>
  <dc:description/>
  <cp:lastModifiedBy>Windows ユーザー</cp:lastModifiedBy>
  <cp:lastPrinted>2021-07-14T08:06:25Z</cp:lastPrinted>
  <dcterms:created xsi:type="dcterms:W3CDTF">2000-04-17T06:20:17Z</dcterms:created>
  <dcterms:modified xsi:type="dcterms:W3CDTF">2021-08-13T00:36:22Z</dcterms:modified>
  <cp:category/>
  <cp:version/>
  <cp:contentType/>
  <cp:contentStatus/>
</cp:coreProperties>
</file>