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s.ad.pref.shimane.jp\政策企画局\統計調査課\統計分析スタッフ\18・19_職員研修・業務研修・利活用研修等\19_統計利活用研修会（統計調査の環境改善のための普及啓発事業委託費）\R05\01第１回\05_当日配布資料\"/>
    </mc:Choice>
  </mc:AlternateContent>
  <bookViews>
    <workbookView xWindow="-120" yWindow="-120" windowWidth="24240" windowHeight="13740"/>
  </bookViews>
  <sheets>
    <sheet name="推計 (簡易)" sheetId="13" r:id="rId1"/>
    <sheet name="推計 (簡易) (R12)" sheetId="14" r:id="rId2"/>
    <sheet name="国調データ" sheetId="12" r:id="rId3"/>
  </sheet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97" i="14" l="1"/>
  <c r="C92" i="14" l="1"/>
  <c r="D91" i="14"/>
  <c r="C91" i="14"/>
  <c r="B91" i="14"/>
  <c r="B87" i="14"/>
  <c r="D92" i="14" l="1"/>
  <c r="D97" i="14" s="1"/>
  <c r="C97" i="14"/>
  <c r="C111" i="14" s="1"/>
  <c r="D111" i="14"/>
  <c r="L21" i="14"/>
  <c r="L20" i="14"/>
  <c r="D69" i="14"/>
  <c r="D68" i="14"/>
  <c r="D67" i="14"/>
  <c r="D66" i="14"/>
  <c r="D65" i="14"/>
  <c r="D64" i="14"/>
  <c r="D63" i="14"/>
  <c r="D62" i="14"/>
  <c r="D61" i="14"/>
  <c r="D60" i="14"/>
  <c r="D59" i="14"/>
  <c r="D58" i="14"/>
  <c r="D57" i="14"/>
  <c r="D56" i="14"/>
  <c r="D55" i="14"/>
  <c r="D54" i="14"/>
  <c r="D53" i="14"/>
  <c r="D52" i="14"/>
  <c r="D51" i="14"/>
  <c r="D50" i="14"/>
  <c r="D49" i="14"/>
  <c r="D21" i="14"/>
  <c r="D22" i="14"/>
  <c r="D23" i="14"/>
  <c r="D24" i="14"/>
  <c r="D25" i="14"/>
  <c r="D26" i="14"/>
  <c r="D27" i="14"/>
  <c r="D28" i="14"/>
  <c r="D29" i="14"/>
  <c r="D30" i="14"/>
  <c r="D31" i="14"/>
  <c r="D32" i="14"/>
  <c r="D33" i="14"/>
  <c r="D34" i="14"/>
  <c r="D35" i="14"/>
  <c r="D36" i="14"/>
  <c r="D37" i="14"/>
  <c r="D38" i="14"/>
  <c r="D39" i="14"/>
  <c r="D40" i="14"/>
  <c r="D20" i="14"/>
  <c r="B97" i="13"/>
  <c r="C111" i="13"/>
  <c r="D97" i="13"/>
  <c r="D111" i="13" s="1"/>
  <c r="C97" i="13"/>
  <c r="C19" i="14" l="1"/>
  <c r="M69" i="14"/>
  <c r="M39" i="14"/>
  <c r="F68" i="14"/>
  <c r="L66" i="14"/>
  <c r="F67" i="14"/>
  <c r="F66" i="14"/>
  <c r="M35" i="14"/>
  <c r="F64" i="14"/>
  <c r="F63" i="14"/>
  <c r="F62" i="14"/>
  <c r="M31" i="14"/>
  <c r="F60" i="14"/>
  <c r="F59" i="14"/>
  <c r="F58" i="14"/>
  <c r="M27" i="14"/>
  <c r="F56" i="14"/>
  <c r="F55" i="14"/>
  <c r="F54" i="14"/>
  <c r="M23" i="14"/>
  <c r="D48" i="14"/>
  <c r="F52" i="14"/>
  <c r="F51" i="14"/>
  <c r="M49" i="14"/>
  <c r="L49" i="14"/>
  <c r="F50" i="14"/>
  <c r="H50" i="14" s="1"/>
  <c r="D112" i="14" s="1"/>
  <c r="M112" i="14" s="1"/>
  <c r="H46" i="14"/>
  <c r="D46" i="14"/>
  <c r="C46" i="14"/>
  <c r="H44" i="14"/>
  <c r="F44" i="14"/>
  <c r="M40" i="14"/>
  <c r="L69" i="14"/>
  <c r="L40" i="14"/>
  <c r="L39" i="14"/>
  <c r="F39" i="14"/>
  <c r="H39" i="14" s="1"/>
  <c r="C130" i="14" s="1"/>
  <c r="M38" i="14"/>
  <c r="F38" i="14"/>
  <c r="H38" i="14" s="1"/>
  <c r="C129" i="14" s="1"/>
  <c r="L67" i="14"/>
  <c r="L38" i="14"/>
  <c r="M37" i="14"/>
  <c r="L37" i="14"/>
  <c r="F37" i="14"/>
  <c r="M36" i="14"/>
  <c r="L65" i="14"/>
  <c r="L36" i="14"/>
  <c r="L35" i="14"/>
  <c r="F35" i="14"/>
  <c r="H35" i="14" s="1"/>
  <c r="C126" i="14" s="1"/>
  <c r="F34" i="14"/>
  <c r="H34" i="14" s="1"/>
  <c r="C125" i="14" s="1"/>
  <c r="L63" i="14"/>
  <c r="L34" i="14"/>
  <c r="L33" i="14"/>
  <c r="F33" i="14"/>
  <c r="M32" i="14"/>
  <c r="L61" i="14"/>
  <c r="L32" i="14"/>
  <c r="L31" i="14"/>
  <c r="F31" i="14"/>
  <c r="H31" i="14" s="1"/>
  <c r="C122" i="14" s="1"/>
  <c r="F30" i="14"/>
  <c r="H30" i="14" s="1"/>
  <c r="C121" i="14" s="1"/>
  <c r="L59" i="14"/>
  <c r="L30" i="14"/>
  <c r="L29" i="14"/>
  <c r="F29" i="14"/>
  <c r="M28" i="14"/>
  <c r="L57" i="14"/>
  <c r="L28" i="14"/>
  <c r="L27" i="14"/>
  <c r="F27" i="14"/>
  <c r="H27" i="14" s="1"/>
  <c r="C118" i="14" s="1"/>
  <c r="F26" i="14"/>
  <c r="H26" i="14" s="1"/>
  <c r="C117" i="14" s="1"/>
  <c r="L55" i="14"/>
  <c r="L26" i="14"/>
  <c r="L25" i="14"/>
  <c r="F25" i="14"/>
  <c r="M24" i="14"/>
  <c r="L53" i="14"/>
  <c r="L24" i="14"/>
  <c r="L23" i="14"/>
  <c r="F23" i="14"/>
  <c r="H23" i="14" s="1"/>
  <c r="C114" i="14" s="1"/>
  <c r="F22" i="14"/>
  <c r="H22" i="14" s="1"/>
  <c r="C113" i="14" s="1"/>
  <c r="L51" i="14"/>
  <c r="L22" i="14"/>
  <c r="M20" i="14"/>
  <c r="D19" i="14"/>
  <c r="H66" i="14" l="1"/>
  <c r="D128" i="14" s="1"/>
  <c r="M128" i="14" s="1"/>
  <c r="L113" i="14"/>
  <c r="L121" i="14"/>
  <c r="L129" i="14"/>
  <c r="L114" i="14"/>
  <c r="L122" i="14"/>
  <c r="L126" i="14"/>
  <c r="L117" i="14"/>
  <c r="L125" i="14"/>
  <c r="L130" i="14"/>
  <c r="L118" i="14"/>
  <c r="M21" i="14"/>
  <c r="M25" i="14"/>
  <c r="M29" i="14"/>
  <c r="M33" i="14"/>
  <c r="H51" i="14"/>
  <c r="D113" i="14" s="1"/>
  <c r="M113" i="14" s="1"/>
  <c r="H54" i="14"/>
  <c r="D116" i="14" s="1"/>
  <c r="M116" i="14" s="1"/>
  <c r="H55" i="14"/>
  <c r="D117" i="14" s="1"/>
  <c r="M117" i="14" s="1"/>
  <c r="H56" i="14"/>
  <c r="D118" i="14" s="1"/>
  <c r="M118" i="14" s="1"/>
  <c r="H58" i="14"/>
  <c r="D120" i="14" s="1"/>
  <c r="M120" i="14" s="1"/>
  <c r="H59" i="14"/>
  <c r="D121" i="14" s="1"/>
  <c r="M121" i="14" s="1"/>
  <c r="H60" i="14"/>
  <c r="D122" i="14" s="1"/>
  <c r="M122" i="14" s="1"/>
  <c r="H62" i="14"/>
  <c r="D124" i="14" s="1"/>
  <c r="M124" i="14" s="1"/>
  <c r="H63" i="14"/>
  <c r="D125" i="14" s="1"/>
  <c r="M125" i="14" s="1"/>
  <c r="H64" i="14"/>
  <c r="D126" i="14" s="1"/>
  <c r="M126" i="14" s="1"/>
  <c r="F65" i="14"/>
  <c r="H65" i="14" s="1"/>
  <c r="D127" i="14" s="1"/>
  <c r="M127" i="14" s="1"/>
  <c r="F69" i="14"/>
  <c r="H69" i="14" s="1"/>
  <c r="D131" i="14" s="1"/>
  <c r="M131" i="14" s="1"/>
  <c r="L19" i="14"/>
  <c r="F21" i="14"/>
  <c r="H21" i="14" s="1"/>
  <c r="C112" i="14" s="1"/>
  <c r="M22" i="14"/>
  <c r="F24" i="14"/>
  <c r="H24" i="14" s="1"/>
  <c r="C115" i="14" s="1"/>
  <c r="M26" i="14"/>
  <c r="F28" i="14"/>
  <c r="H28" i="14" s="1"/>
  <c r="C119" i="14" s="1"/>
  <c r="M30" i="14"/>
  <c r="F32" i="14"/>
  <c r="H32" i="14" s="1"/>
  <c r="C123" i="14" s="1"/>
  <c r="M34" i="14"/>
  <c r="F36" i="14"/>
  <c r="H36" i="14" s="1"/>
  <c r="C127" i="14" s="1"/>
  <c r="F40" i="14"/>
  <c r="H40" i="14" s="1"/>
  <c r="C131" i="14" s="1"/>
  <c r="C48" i="14"/>
  <c r="F53" i="14"/>
  <c r="H53" i="14" s="1"/>
  <c r="D115" i="14" s="1"/>
  <c r="M115" i="14" s="1"/>
  <c r="F57" i="14"/>
  <c r="H57" i="14" s="1"/>
  <c r="D119" i="14" s="1"/>
  <c r="M119" i="14" s="1"/>
  <c r="F61" i="14"/>
  <c r="H61" i="14" s="1"/>
  <c r="D123" i="14" s="1"/>
  <c r="M123" i="14" s="1"/>
  <c r="L64" i="14"/>
  <c r="H68" i="14"/>
  <c r="D130" i="14" s="1"/>
  <c r="M130" i="14" s="1"/>
  <c r="L68" i="14"/>
  <c r="H25" i="14"/>
  <c r="C116" i="14" s="1"/>
  <c r="H29" i="14"/>
  <c r="C120" i="14" s="1"/>
  <c r="H33" i="14"/>
  <c r="C124" i="14" s="1"/>
  <c r="H37" i="14"/>
  <c r="C128" i="14" s="1"/>
  <c r="L50" i="14"/>
  <c r="L52" i="14"/>
  <c r="L54" i="14"/>
  <c r="L56" i="14"/>
  <c r="L58" i="14"/>
  <c r="L60" i="14"/>
  <c r="L62" i="14"/>
  <c r="H67" i="14"/>
  <c r="D129" i="14" s="1"/>
  <c r="M129" i="14" s="1"/>
  <c r="M51" i="14"/>
  <c r="H52" i="14"/>
  <c r="M53" i="14"/>
  <c r="M55" i="14"/>
  <c r="M57" i="14"/>
  <c r="M59" i="14"/>
  <c r="M61" i="14"/>
  <c r="M63" i="14"/>
  <c r="M65" i="14"/>
  <c r="M67" i="14"/>
  <c r="M50" i="14"/>
  <c r="M52" i="14"/>
  <c r="M54" i="14"/>
  <c r="M56" i="14"/>
  <c r="M58" i="14"/>
  <c r="M60" i="14"/>
  <c r="M62" i="14"/>
  <c r="M64" i="14"/>
  <c r="M66" i="14"/>
  <c r="M68" i="14"/>
  <c r="D114" i="14" l="1"/>
  <c r="M114" i="14" s="1"/>
  <c r="M48" i="14"/>
  <c r="B126" i="14"/>
  <c r="B125" i="14"/>
  <c r="L48" i="14"/>
  <c r="B121" i="14"/>
  <c r="B117" i="14"/>
  <c r="L111" i="14"/>
  <c r="D109" i="14"/>
  <c r="M19" i="14"/>
  <c r="B123" i="14"/>
  <c r="L123" i="14"/>
  <c r="B115" i="14"/>
  <c r="L115" i="14"/>
  <c r="B127" i="14"/>
  <c r="L127" i="14"/>
  <c r="B119" i="14"/>
  <c r="L119" i="14"/>
  <c r="L112" i="14"/>
  <c r="B112" i="14"/>
  <c r="L124" i="14"/>
  <c r="B124" i="14"/>
  <c r="L116" i="14"/>
  <c r="B116" i="14"/>
  <c r="B118" i="14"/>
  <c r="B130" i="14"/>
  <c r="B122" i="14"/>
  <c r="B129" i="14"/>
  <c r="L128" i="14"/>
  <c r="B128" i="14"/>
  <c r="L120" i="14"/>
  <c r="B120" i="14"/>
  <c r="B131" i="14"/>
  <c r="L131" i="14"/>
  <c r="B114" i="14"/>
  <c r="B113" i="14"/>
  <c r="D69" i="13"/>
  <c r="M69" i="13" s="1"/>
  <c r="C69" i="13"/>
  <c r="M40" i="13" s="1"/>
  <c r="D68" i="13"/>
  <c r="M68" i="13" s="1"/>
  <c r="C68" i="13"/>
  <c r="M39" i="13" s="1"/>
  <c r="D67" i="13"/>
  <c r="M67" i="13" s="1"/>
  <c r="C67" i="13"/>
  <c r="M38" i="13" s="1"/>
  <c r="D66" i="13"/>
  <c r="M66" i="13" s="1"/>
  <c r="C66" i="13"/>
  <c r="M37" i="13" s="1"/>
  <c r="D65" i="13"/>
  <c r="M65" i="13" s="1"/>
  <c r="C65" i="13"/>
  <c r="M36" i="13" s="1"/>
  <c r="D64" i="13"/>
  <c r="M64" i="13" s="1"/>
  <c r="C64" i="13"/>
  <c r="M35" i="13" s="1"/>
  <c r="D63" i="13"/>
  <c r="M63" i="13" s="1"/>
  <c r="C63" i="13"/>
  <c r="M34" i="13" s="1"/>
  <c r="D62" i="13"/>
  <c r="M62" i="13" s="1"/>
  <c r="C62" i="13"/>
  <c r="M33" i="13" s="1"/>
  <c r="D61" i="13"/>
  <c r="M61" i="13" s="1"/>
  <c r="C61" i="13"/>
  <c r="M32" i="13" s="1"/>
  <c r="D60" i="13"/>
  <c r="M60" i="13" s="1"/>
  <c r="C60" i="13"/>
  <c r="M31" i="13" s="1"/>
  <c r="D59" i="13"/>
  <c r="M59" i="13" s="1"/>
  <c r="C59" i="13"/>
  <c r="M30" i="13" s="1"/>
  <c r="D58" i="13"/>
  <c r="M58" i="13" s="1"/>
  <c r="C58" i="13"/>
  <c r="M29" i="13" s="1"/>
  <c r="D57" i="13"/>
  <c r="M57" i="13" s="1"/>
  <c r="C57" i="13"/>
  <c r="M28" i="13" s="1"/>
  <c r="D56" i="13"/>
  <c r="M56" i="13" s="1"/>
  <c r="C56" i="13"/>
  <c r="M27" i="13" s="1"/>
  <c r="D55" i="13"/>
  <c r="M55" i="13" s="1"/>
  <c r="C55" i="13"/>
  <c r="M26" i="13" s="1"/>
  <c r="D54" i="13"/>
  <c r="M54" i="13" s="1"/>
  <c r="C54" i="13"/>
  <c r="M25" i="13" s="1"/>
  <c r="D53" i="13"/>
  <c r="M53" i="13" s="1"/>
  <c r="C53" i="13"/>
  <c r="M24" i="13" s="1"/>
  <c r="D52" i="13"/>
  <c r="M52" i="13" s="1"/>
  <c r="C52" i="13"/>
  <c r="M23" i="13" s="1"/>
  <c r="D51" i="13"/>
  <c r="M51" i="13" s="1"/>
  <c r="C51" i="13"/>
  <c r="M22" i="13" s="1"/>
  <c r="D50" i="13"/>
  <c r="M50" i="13" s="1"/>
  <c r="C50" i="13"/>
  <c r="M21" i="13" s="1"/>
  <c r="D49" i="13"/>
  <c r="C49" i="13"/>
  <c r="M20" i="13" s="1"/>
  <c r="H46" i="13"/>
  <c r="D46" i="13"/>
  <c r="C46" i="13"/>
  <c r="H44" i="13"/>
  <c r="F44" i="13"/>
  <c r="D40" i="13"/>
  <c r="L69" i="13" s="1"/>
  <c r="C40" i="13"/>
  <c r="L40" i="13" s="1"/>
  <c r="D39" i="13"/>
  <c r="L68" i="13" s="1"/>
  <c r="C39" i="13"/>
  <c r="L39" i="13" s="1"/>
  <c r="D38" i="13"/>
  <c r="L67" i="13" s="1"/>
  <c r="C38" i="13"/>
  <c r="L38" i="13" s="1"/>
  <c r="D37" i="13"/>
  <c r="L66" i="13" s="1"/>
  <c r="C37" i="13"/>
  <c r="L37" i="13" s="1"/>
  <c r="D36" i="13"/>
  <c r="L65" i="13" s="1"/>
  <c r="C36" i="13"/>
  <c r="L36" i="13" s="1"/>
  <c r="D35" i="13"/>
  <c r="L64" i="13" s="1"/>
  <c r="C35" i="13"/>
  <c r="L35" i="13" s="1"/>
  <c r="D34" i="13"/>
  <c r="L63" i="13" s="1"/>
  <c r="C34" i="13"/>
  <c r="L34" i="13" s="1"/>
  <c r="D33" i="13"/>
  <c r="L62" i="13" s="1"/>
  <c r="C33" i="13"/>
  <c r="L33" i="13" s="1"/>
  <c r="D32" i="13"/>
  <c r="L61" i="13" s="1"/>
  <c r="C32" i="13"/>
  <c r="L32" i="13" s="1"/>
  <c r="D31" i="13"/>
  <c r="L60" i="13" s="1"/>
  <c r="C31" i="13"/>
  <c r="L31" i="13" s="1"/>
  <c r="D30" i="13"/>
  <c r="L59" i="13" s="1"/>
  <c r="C30" i="13"/>
  <c r="L30" i="13" s="1"/>
  <c r="D29" i="13"/>
  <c r="L58" i="13" s="1"/>
  <c r="C29" i="13"/>
  <c r="L29" i="13" s="1"/>
  <c r="D28" i="13"/>
  <c r="L57" i="13" s="1"/>
  <c r="C28" i="13"/>
  <c r="L28" i="13" s="1"/>
  <c r="D27" i="13"/>
  <c r="L56" i="13" s="1"/>
  <c r="C27" i="13"/>
  <c r="L27" i="13" s="1"/>
  <c r="D26" i="13"/>
  <c r="L55" i="13" s="1"/>
  <c r="C26" i="13"/>
  <c r="L26" i="13" s="1"/>
  <c r="D25" i="13"/>
  <c r="L54" i="13" s="1"/>
  <c r="C25" i="13"/>
  <c r="L25" i="13" s="1"/>
  <c r="D24" i="13"/>
  <c r="L53" i="13" s="1"/>
  <c r="C24" i="13"/>
  <c r="L24" i="13" s="1"/>
  <c r="D23" i="13"/>
  <c r="L52" i="13" s="1"/>
  <c r="C23" i="13"/>
  <c r="L23" i="13" s="1"/>
  <c r="D22" i="13"/>
  <c r="L51" i="13" s="1"/>
  <c r="C22" i="13"/>
  <c r="L22" i="13" s="1"/>
  <c r="D21" i="13"/>
  <c r="L50" i="13" s="1"/>
  <c r="C21" i="13"/>
  <c r="L21" i="13" s="1"/>
  <c r="D20" i="13"/>
  <c r="C20" i="13"/>
  <c r="M111" i="14" l="1"/>
  <c r="M110" i="14" s="1"/>
  <c r="C91" i="13"/>
  <c r="L49" i="13"/>
  <c r="L48" i="13" s="1"/>
  <c r="L19" i="13"/>
  <c r="L20" i="13"/>
  <c r="D91" i="13"/>
  <c r="M49" i="13"/>
  <c r="M48" i="13"/>
  <c r="C109" i="14"/>
  <c r="B111" i="14"/>
  <c r="B109" i="14" s="1"/>
  <c r="L110" i="14"/>
  <c r="M19" i="13"/>
  <c r="F52" i="13"/>
  <c r="H52" i="13" s="1"/>
  <c r="F54" i="13"/>
  <c r="H54" i="13" s="1"/>
  <c r="D116" i="13" s="1"/>
  <c r="M116" i="13" s="1"/>
  <c r="F58" i="13"/>
  <c r="H58" i="13" s="1"/>
  <c r="D120" i="13" s="1"/>
  <c r="M120" i="13" s="1"/>
  <c r="F69" i="13"/>
  <c r="H69" i="13" s="1"/>
  <c r="D131" i="13" s="1"/>
  <c r="M131" i="13" s="1"/>
  <c r="F40" i="13"/>
  <c r="H40" i="13" s="1"/>
  <c r="C131" i="13" s="1"/>
  <c r="L131" i="13" s="1"/>
  <c r="F23" i="13"/>
  <c r="H23" i="13" s="1"/>
  <c r="C114" i="13" s="1"/>
  <c r="L114" i="13" s="1"/>
  <c r="F27" i="13"/>
  <c r="H27" i="13" s="1"/>
  <c r="C118" i="13" s="1"/>
  <c r="L118" i="13" s="1"/>
  <c r="F31" i="13"/>
  <c r="H31" i="13" s="1"/>
  <c r="C122" i="13" s="1"/>
  <c r="L122" i="13" s="1"/>
  <c r="F24" i="13"/>
  <c r="F28" i="13"/>
  <c r="H28" i="13" s="1"/>
  <c r="C119" i="13" s="1"/>
  <c r="L119" i="13" s="1"/>
  <c r="B87" i="13"/>
  <c r="F61" i="13"/>
  <c r="H61" i="13" s="1"/>
  <c r="D123" i="13" s="1"/>
  <c r="M123" i="13" s="1"/>
  <c r="F65" i="13"/>
  <c r="H65" i="13" s="1"/>
  <c r="D127" i="13" s="1"/>
  <c r="M127" i="13" s="1"/>
  <c r="F60" i="13"/>
  <c r="H60" i="13" s="1"/>
  <c r="D122" i="13" s="1"/>
  <c r="M122" i="13" s="1"/>
  <c r="F62" i="13"/>
  <c r="H62" i="13" s="1"/>
  <c r="D124" i="13" s="1"/>
  <c r="M124" i="13" s="1"/>
  <c r="C19" i="13"/>
  <c r="F32" i="13"/>
  <c r="H32" i="13" s="1"/>
  <c r="C123" i="13" s="1"/>
  <c r="L123" i="13" s="1"/>
  <c r="F36" i="13"/>
  <c r="H36" i="13" s="1"/>
  <c r="C127" i="13" s="1"/>
  <c r="L127" i="13" s="1"/>
  <c r="B91" i="13"/>
  <c r="C48" i="13"/>
  <c r="F57" i="13"/>
  <c r="H57" i="13" s="1"/>
  <c r="F21" i="13"/>
  <c r="H21" i="13" s="1"/>
  <c r="C112" i="13" s="1"/>
  <c r="L112" i="13" s="1"/>
  <c r="D19" i="13"/>
  <c r="H24" i="13"/>
  <c r="C115" i="13" s="1"/>
  <c r="L115" i="13" s="1"/>
  <c r="D48" i="13"/>
  <c r="F26" i="13"/>
  <c r="H26" i="13" s="1"/>
  <c r="C117" i="13" s="1"/>
  <c r="L117" i="13" s="1"/>
  <c r="F30" i="13"/>
  <c r="H30" i="13" s="1"/>
  <c r="C121" i="13" s="1"/>
  <c r="L121" i="13" s="1"/>
  <c r="F34" i="13"/>
  <c r="H34" i="13" s="1"/>
  <c r="C125" i="13" s="1"/>
  <c r="L125" i="13" s="1"/>
  <c r="F39" i="13"/>
  <c r="H39" i="13" s="1"/>
  <c r="C130" i="13" s="1"/>
  <c r="L130" i="13" s="1"/>
  <c r="F51" i="13"/>
  <c r="H51" i="13" s="1"/>
  <c r="D113" i="13" s="1"/>
  <c r="M113" i="13" s="1"/>
  <c r="F59" i="13"/>
  <c r="H59" i="13" s="1"/>
  <c r="D121" i="13" s="1"/>
  <c r="M121" i="13" s="1"/>
  <c r="F22" i="13"/>
  <c r="H22" i="13" s="1"/>
  <c r="C113" i="13" s="1"/>
  <c r="L113" i="13" s="1"/>
  <c r="F35" i="13"/>
  <c r="H35" i="13" s="1"/>
  <c r="C126" i="13" s="1"/>
  <c r="L126" i="13" s="1"/>
  <c r="F56" i="13"/>
  <c r="H56" i="13" s="1"/>
  <c r="D118" i="13" s="1"/>
  <c r="M118" i="13" s="1"/>
  <c r="F55" i="13"/>
  <c r="H55" i="13" s="1"/>
  <c r="D117" i="13" s="1"/>
  <c r="M117" i="13" s="1"/>
  <c r="F38" i="13"/>
  <c r="H38" i="13" s="1"/>
  <c r="C129" i="13" s="1"/>
  <c r="L129" i="13" s="1"/>
  <c r="F50" i="13"/>
  <c r="H50" i="13" s="1"/>
  <c r="D112" i="13" s="1"/>
  <c r="M112" i="13" s="1"/>
  <c r="F53" i="13"/>
  <c r="H53" i="13" s="1"/>
  <c r="F63" i="13"/>
  <c r="H63" i="13" s="1"/>
  <c r="D125" i="13" s="1"/>
  <c r="M125" i="13" s="1"/>
  <c r="F64" i="13"/>
  <c r="H64" i="13" s="1"/>
  <c r="D126" i="13" s="1"/>
  <c r="M126" i="13" s="1"/>
  <c r="F67" i="13"/>
  <c r="H67" i="13" s="1"/>
  <c r="D129" i="13" s="1"/>
  <c r="M129" i="13" s="1"/>
  <c r="F68" i="13"/>
  <c r="H68" i="13" s="1"/>
  <c r="D130" i="13" s="1"/>
  <c r="M130" i="13" s="1"/>
  <c r="F25" i="13"/>
  <c r="H25" i="13" s="1"/>
  <c r="C116" i="13" s="1"/>
  <c r="L116" i="13" s="1"/>
  <c r="F29" i="13"/>
  <c r="H29" i="13" s="1"/>
  <c r="C120" i="13" s="1"/>
  <c r="L120" i="13" s="1"/>
  <c r="F33" i="13"/>
  <c r="H33" i="13" s="1"/>
  <c r="C124" i="13" s="1"/>
  <c r="L124" i="13" s="1"/>
  <c r="F37" i="13"/>
  <c r="H37" i="13" s="1"/>
  <c r="C128" i="13" s="1"/>
  <c r="L128" i="13" s="1"/>
  <c r="F66" i="13"/>
  <c r="H66" i="13" s="1"/>
  <c r="D128" i="13" s="1"/>
  <c r="M128" i="13" s="1"/>
  <c r="D114" i="13" l="1"/>
  <c r="M114" i="13" s="1"/>
  <c r="D92" i="13"/>
  <c r="C92" i="13"/>
  <c r="B120" i="13"/>
  <c r="B124" i="13"/>
  <c r="B116" i="13"/>
  <c r="D119" i="13"/>
  <c r="B121" i="13"/>
  <c r="B113" i="13"/>
  <c r="B117" i="13"/>
  <c r="B114" i="13"/>
  <c r="B123" i="13"/>
  <c r="D115" i="13"/>
  <c r="B129" i="13"/>
  <c r="B125" i="13"/>
  <c r="B126" i="13"/>
  <c r="B131" i="13"/>
  <c r="B122" i="13"/>
  <c r="B118" i="13"/>
  <c r="B128" i="13"/>
  <c r="B112" i="13"/>
  <c r="B130" i="13"/>
  <c r="B127" i="13"/>
  <c r="B115" i="13" l="1"/>
  <c r="M115" i="13"/>
  <c r="B119" i="13"/>
  <c r="M119" i="13"/>
  <c r="L111" i="13"/>
  <c r="L110" i="13" s="1"/>
  <c r="M111" i="13"/>
  <c r="M110" i="13" l="1"/>
  <c r="D109" i="13" l="1"/>
  <c r="C109" i="13" l="1"/>
  <c r="B111" i="13"/>
  <c r="B109" i="13" s="1"/>
  <c r="Y26" i="12"/>
  <c r="V26" i="12"/>
  <c r="L26" i="12"/>
  <c r="I26" i="12"/>
  <c r="Y25" i="12"/>
  <c r="V25" i="12"/>
  <c r="L25" i="12"/>
  <c r="I25" i="12"/>
  <c r="Y24" i="12"/>
  <c r="V24" i="12"/>
  <c r="L24" i="12"/>
  <c r="I24" i="12"/>
  <c r="Y23" i="12"/>
  <c r="V23" i="12"/>
  <c r="L23" i="12"/>
  <c r="I23" i="12"/>
  <c r="Y22" i="12"/>
  <c r="V22" i="12"/>
  <c r="L22" i="12"/>
  <c r="I22" i="12"/>
  <c r="Y21" i="12"/>
  <c r="V21" i="12"/>
  <c r="L21" i="12"/>
  <c r="I21" i="12"/>
  <c r="Y20" i="12"/>
  <c r="V20" i="12"/>
  <c r="L20" i="12"/>
  <c r="I20" i="12"/>
  <c r="Y19" i="12"/>
  <c r="V19" i="12"/>
  <c r="L19" i="12"/>
  <c r="I19" i="12"/>
  <c r="Y18" i="12"/>
  <c r="V18" i="12"/>
  <c r="L18" i="12"/>
  <c r="I18" i="12"/>
  <c r="Y17" i="12"/>
  <c r="V17" i="12"/>
  <c r="L17" i="12"/>
  <c r="I17" i="12"/>
  <c r="Y16" i="12"/>
  <c r="V16" i="12"/>
  <c r="L16" i="12"/>
  <c r="I16" i="12"/>
  <c r="Y15" i="12"/>
  <c r="V15" i="12"/>
  <c r="L15" i="12"/>
  <c r="I15" i="12"/>
  <c r="Y14" i="12"/>
  <c r="V14" i="12"/>
  <c r="L14" i="12"/>
  <c r="I14" i="12"/>
  <c r="Y13" i="12"/>
  <c r="V13" i="12"/>
  <c r="L13" i="12"/>
  <c r="I13" i="12"/>
  <c r="Y12" i="12"/>
  <c r="V12" i="12"/>
  <c r="L12" i="12"/>
  <c r="I12" i="12"/>
  <c r="Y11" i="12"/>
  <c r="V11" i="12"/>
  <c r="L11" i="12"/>
  <c r="I11" i="12"/>
  <c r="Y10" i="12"/>
  <c r="V10" i="12"/>
  <c r="L10" i="12"/>
  <c r="I10" i="12"/>
  <c r="Y9" i="12"/>
  <c r="V9" i="12"/>
  <c r="L9" i="12"/>
  <c r="I9" i="12"/>
  <c r="Y8" i="12"/>
  <c r="V8" i="12"/>
  <c r="L8" i="12"/>
  <c r="I8" i="12"/>
  <c r="Y7" i="12"/>
  <c r="V7" i="12"/>
  <c r="L7" i="12"/>
  <c r="I7" i="12"/>
  <c r="Y6" i="12"/>
  <c r="V6" i="12"/>
  <c r="L6" i="12"/>
  <c r="I6" i="12"/>
  <c r="Y5" i="12"/>
  <c r="V5" i="12"/>
  <c r="L5" i="12"/>
  <c r="I5" i="12"/>
</calcChain>
</file>

<file path=xl/sharedStrings.xml><?xml version="1.0" encoding="utf-8"?>
<sst xmlns="http://schemas.openxmlformats.org/spreadsheetml/2006/main" count="817" uniqueCount="133">
  <si>
    <t>●地域人口推計の一例</t>
    <rPh sb="1" eb="3">
      <t>チイキ</t>
    </rPh>
    <rPh sb="3" eb="5">
      <t>ジンコウ</t>
    </rPh>
    <rPh sb="5" eb="7">
      <t>スイケイ</t>
    </rPh>
    <rPh sb="8" eb="10">
      <t>イチレイ</t>
    </rPh>
    <phoneticPr fontId="1"/>
  </si>
  <si>
    <t>＜第１ステップ＞</t>
    <rPh sb="1" eb="2">
      <t>ダイ</t>
    </rPh>
    <phoneticPr fontId="1"/>
  </si>
  <si>
    <t>＜第２ステップ＞</t>
    <rPh sb="1" eb="2">
      <t>ダイ</t>
    </rPh>
    <phoneticPr fontId="1"/>
  </si>
  <si>
    <t>島根県</t>
    <rPh sb="0" eb="3">
      <t>シマネケン</t>
    </rPh>
    <phoneticPr fontId="1"/>
  </si>
  <si>
    <t>ステップ1</t>
    <phoneticPr fontId="1"/>
  </si>
  <si>
    <t>ステップ２</t>
    <phoneticPr fontId="1"/>
  </si>
  <si>
    <t>男性国勢調査人口</t>
    <rPh sb="0" eb="2">
      <t>ダンセイ</t>
    </rPh>
    <rPh sb="2" eb="4">
      <t>コクセイ</t>
    </rPh>
    <rPh sb="4" eb="6">
      <t>チョウサ</t>
    </rPh>
    <rPh sb="6" eb="8">
      <t>ジンコウ</t>
    </rPh>
    <phoneticPr fontId="1"/>
  </si>
  <si>
    <t>コーホート変化率</t>
    <rPh sb="5" eb="8">
      <t>ヘンカリツ</t>
    </rPh>
    <phoneticPr fontId="1"/>
  </si>
  <si>
    <t>総数（年齢）</t>
  </si>
  <si>
    <t>　0～4歳</t>
  </si>
  <si>
    <t>　5～9歳</t>
  </si>
  <si>
    <t>　10～14歳</t>
  </si>
  <si>
    <t>　15～19歳</t>
  </si>
  <si>
    <t>　20～24歳</t>
  </si>
  <si>
    <t>　25～29歳</t>
  </si>
  <si>
    <t>　30～34歳</t>
  </si>
  <si>
    <t>　35～39歳</t>
  </si>
  <si>
    <t>　40～44歳</t>
  </si>
  <si>
    <t>　45～49歳</t>
  </si>
  <si>
    <t>　50～54歳</t>
  </si>
  <si>
    <t>　55～59歳</t>
  </si>
  <si>
    <t>　60～64歳</t>
  </si>
  <si>
    <t>　65～69歳</t>
  </si>
  <si>
    <t>　70～74歳</t>
  </si>
  <si>
    <t>　75～79歳</t>
  </si>
  <si>
    <t>　80～84歳</t>
  </si>
  <si>
    <t>　85～89歳</t>
  </si>
  <si>
    <t>　90～94歳</t>
  </si>
  <si>
    <t>　95～99歳</t>
  </si>
  <si>
    <t>　100歳以上</t>
  </si>
  <si>
    <t>女性国勢調査人口</t>
    <rPh sb="0" eb="2">
      <t>ジョセイ</t>
    </rPh>
    <rPh sb="2" eb="4">
      <t>コクセイ</t>
    </rPh>
    <rPh sb="4" eb="6">
      <t>チョウサ</t>
    </rPh>
    <rPh sb="6" eb="8">
      <t>ジンコウ</t>
    </rPh>
    <phoneticPr fontId="1"/>
  </si>
  <si>
    <t>＜第３ステップ＞</t>
    <rPh sb="1" eb="2">
      <t>ダイ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</si>
  <si>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</si>
  <si>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</si>
  <si>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＜推計結果＞</t>
    <rPh sb="1" eb="3">
      <t>スイケイ</t>
    </rPh>
    <rPh sb="3" eb="5">
      <t>ケッカ</t>
    </rPh>
    <phoneticPr fontId="1"/>
  </si>
  <si>
    <t>計</t>
    <rPh sb="0" eb="1">
      <t>ケイ</t>
    </rPh>
    <phoneticPr fontId="1"/>
  </si>
  <si>
    <t>R2</t>
    <phoneticPr fontId="1"/>
  </si>
  <si>
    <t>ｽﾃｯﾌﾟ1×R2ｺｰﾎｰﾄ人口</t>
    <rPh sb="14" eb="16">
      <t>ジンコウ</t>
    </rPh>
    <phoneticPr fontId="1"/>
  </si>
  <si>
    <t>＝R7推計ｺｰﾎｰﾄ人口</t>
    <rPh sb="3" eb="4">
      <t>ネン</t>
    </rPh>
    <rPh sb="10" eb="12">
      <t>ジンコウジンコウ</t>
    </rPh>
    <phoneticPr fontId="1"/>
  </si>
  <si>
    <t>H27～R2の</t>
    <phoneticPr fontId="1"/>
  </si>
  <si>
    <t>R7</t>
    <phoneticPr fontId="1"/>
  </si>
  <si>
    <t>H27①</t>
    <phoneticPr fontId="1"/>
  </si>
  <si>
    <t>R2②</t>
    <phoneticPr fontId="1"/>
  </si>
  <si>
    <t>（１）基準人口と年令階級別人口増減率</t>
    <rPh sb="3" eb="5">
      <t>キジュン</t>
    </rPh>
    <rPh sb="5" eb="7">
      <t>ジンコウ</t>
    </rPh>
    <rPh sb="8" eb="10">
      <t>ネンレイ</t>
    </rPh>
    <rPh sb="10" eb="13">
      <t>カイキュウベツ</t>
    </rPh>
    <rPh sb="13" eb="15">
      <t>ジンコウ</t>
    </rPh>
    <rPh sb="15" eb="18">
      <t>ゾウゲンリツ</t>
    </rPh>
    <phoneticPr fontId="1"/>
  </si>
  <si>
    <t>（２）年齢階級別出生率と出生する子の性比</t>
    <rPh sb="3" eb="5">
      <t>ネンレイ</t>
    </rPh>
    <rPh sb="5" eb="8">
      <t>カイキュウベツ</t>
    </rPh>
    <rPh sb="8" eb="11">
      <t>シュッセイリツ</t>
    </rPh>
    <rPh sb="12" eb="14">
      <t>シュッセイ</t>
    </rPh>
    <rPh sb="16" eb="17">
      <t>コ</t>
    </rPh>
    <rPh sb="18" eb="20">
      <t>セイヒ</t>
    </rPh>
    <phoneticPr fontId="1"/>
  </si>
  <si>
    <t>年齢</t>
  </si>
  <si>
    <t>R7人口の推計結果（コーホート変化率法による）</t>
    <rPh sb="2" eb="4">
      <t>ジンコウ</t>
    </rPh>
    <rPh sb="5" eb="7">
      <t>スイケイ</t>
    </rPh>
    <rPh sb="7" eb="9">
      <t>ケッカ</t>
    </rPh>
    <rPh sb="15" eb="19">
      <t>ヘンカリツホウ</t>
    </rPh>
    <phoneticPr fontId="1"/>
  </si>
  <si>
    <t>参考表：令和２年国勢調査に関する不詳補完結果　年齢・国籍（日本人・外国人の別）・配偶関係の不詳補完（人口等基本集計に対応）</t>
  </si>
  <si>
    <t>第１－２表 男女，年齢（5歳階級及び3区分），国籍総数か日本人別人口，平均年齢，年齢中位数及び人口構成比［年齢別］－全国，都道府県，21大都市，特別区，人口50万以上の市</t>
  </si>
  <si>
    <t>0_国籍総数</t>
  </si>
  <si>
    <t>男女</t>
  </si>
  <si>
    <t>地域識別コード</t>
    <phoneticPr fontId="1"/>
  </si>
  <si>
    <t>a</t>
    <phoneticPr fontId="10"/>
  </si>
  <si>
    <t>地域名</t>
  </si>
  <si>
    <t>00000_全国</t>
  </si>
  <si>
    <t>人口</t>
  </si>
  <si>
    <t>1</t>
    <phoneticPr fontId="10"/>
  </si>
  <si>
    <t>00_総数</t>
  </si>
  <si>
    <t>人</t>
    <phoneticPr fontId="10"/>
  </si>
  <si>
    <t>01_0～4歳</t>
  </si>
  <si>
    <t>02_5～9歳</t>
  </si>
  <si>
    <t>03_10～14歳</t>
  </si>
  <si>
    <t>04_15～19歳</t>
  </si>
  <si>
    <t>05_20～24歳</t>
  </si>
  <si>
    <t>06_25～29歳</t>
  </si>
  <si>
    <t>07_30～34歳</t>
  </si>
  <si>
    <t>08_35～39歳</t>
  </si>
  <si>
    <t>09_40～44歳</t>
  </si>
  <si>
    <t>10_45～49歳</t>
  </si>
  <si>
    <t>11_50～54歳</t>
  </si>
  <si>
    <t>12_55～59歳</t>
  </si>
  <si>
    <t>13_60～64歳</t>
  </si>
  <si>
    <t>14_65～69歳</t>
  </si>
  <si>
    <t>15_70～74歳</t>
  </si>
  <si>
    <t>16_75～79歳</t>
  </si>
  <si>
    <t>17_80～84歳</t>
  </si>
  <si>
    <t>18_85～89歳</t>
  </si>
  <si>
    <t>19_90～94歳</t>
  </si>
  <si>
    <t>20_95～99歳</t>
  </si>
  <si>
    <t>21_100～104歳</t>
  </si>
  <si>
    <t>22_105～109歳</t>
  </si>
  <si>
    <t>23_110歳以上</t>
  </si>
  <si>
    <t>R1_（再掲）15歳未満</t>
  </si>
  <si>
    <t>R2_（再掲）15～64歳</t>
  </si>
  <si>
    <t>R3_（再掲）65歳以上</t>
  </si>
  <si>
    <t>R4_（再掲）75歳以上</t>
  </si>
  <si>
    <t>R5_（再掲）85歳以上</t>
  </si>
  <si>
    <t>R6_（再掲）100歳以上</t>
  </si>
  <si>
    <t>R7_（再掲）20～69歳</t>
  </si>
  <si>
    <t>人口構成比［年齢別］</t>
  </si>
  <si>
    <t>1_15歳未満</t>
  </si>
  <si>
    <t>％</t>
    <phoneticPr fontId="10"/>
  </si>
  <si>
    <t>2_15～64歳</t>
  </si>
  <si>
    <t>3_65歳以上</t>
  </si>
  <si>
    <t>R1_（再掲）60歳以上</t>
  </si>
  <si>
    <t>R2_（再掲）75歳以上</t>
  </si>
  <si>
    <t>R3_（再掲）85歳以上</t>
  </si>
  <si>
    <t>R4_（再掲）100歳以上</t>
  </si>
  <si>
    <t>R5_（再掲）20～69歳</t>
  </si>
  <si>
    <t>平均年齢</t>
  </si>
  <si>
    <t>歳</t>
    <phoneticPr fontId="10"/>
  </si>
  <si>
    <t>年齢中位数</t>
  </si>
  <si>
    <t>参考表：平成27年国勢調査に関する不詳補完結果（遡及集計） 年齢・国籍（日本人・外国人の別）・配偶関係の不詳補完（人口等基本集計に対応）</t>
  </si>
  <si>
    <t>32000_島根県</t>
  </si>
  <si>
    <t>-</t>
    <phoneticPr fontId="10"/>
  </si>
  <si>
    <t>1_男</t>
  </si>
  <si>
    <t>2_女</t>
  </si>
  <si>
    <t>全国-島根県</t>
    <rPh sb="0" eb="2">
      <t>ゼンコク</t>
    </rPh>
    <rPh sb="3" eb="6">
      <t>シマネケン</t>
    </rPh>
    <phoneticPr fontId="1"/>
  </si>
  <si>
    <t>※ 国勢調査人口は、不詳補完値を用いた。</t>
    <rPh sb="2" eb="4">
      <t>コクセイ</t>
    </rPh>
    <rPh sb="4" eb="6">
      <t>チョウサ</t>
    </rPh>
    <rPh sb="6" eb="8">
      <t>ジンコウ</t>
    </rPh>
    <rPh sb="10" eb="12">
      <t>フショウ</t>
    </rPh>
    <rPh sb="12" eb="14">
      <t>ホカン</t>
    </rPh>
    <rPh sb="14" eb="15">
      <t>チ</t>
    </rPh>
    <rPh sb="16" eb="17">
      <t>モチ</t>
    </rPh>
    <phoneticPr fontId="1"/>
  </si>
  <si>
    <t>H27</t>
    <phoneticPr fontId="1"/>
  </si>
  <si>
    <t>0～4歳</t>
    <rPh sb="3" eb="4">
      <t>サイ</t>
    </rPh>
    <phoneticPr fontId="1"/>
  </si>
  <si>
    <t>１．もっとも簡便な推計（コーホート変化率法）</t>
    <rPh sb="6" eb="8">
      <t>カンベン</t>
    </rPh>
    <rPh sb="9" eb="11">
      <t>スイケイ</t>
    </rPh>
    <rPh sb="17" eb="20">
      <t>ヘンカリツ</t>
    </rPh>
    <rPh sb="20" eb="21">
      <t>ホウ</t>
    </rPh>
    <phoneticPr fontId="1"/>
  </si>
  <si>
    <t>15～49歳</t>
    <rPh sb="5" eb="6">
      <t>サイ</t>
    </rPh>
    <phoneticPr fontId="1"/>
  </si>
  <si>
    <t>①女性人口</t>
    <rPh sb="1" eb="3">
      <t>ジョセイ</t>
    </rPh>
    <rPh sb="3" eb="5">
      <t>ジンコウ</t>
    </rPh>
    <phoneticPr fontId="1"/>
  </si>
  <si>
    <t>④女性人口</t>
    <rPh sb="1" eb="3">
      <t>ジョセイ</t>
    </rPh>
    <rPh sb="3" eb="5">
      <t>ジンコウ</t>
    </rPh>
    <phoneticPr fontId="1"/>
  </si>
  <si>
    <t xml:space="preserve">②人口   </t>
    <rPh sb="1" eb="3">
      <t>ジンコウ</t>
    </rPh>
    <phoneticPr fontId="1"/>
  </si>
  <si>
    <t>R7</t>
    <phoneticPr fontId="1"/>
  </si>
  <si>
    <t>　⑤人口</t>
    <rPh sb="2" eb="4">
      <t>ジンコウ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</si>
  <si>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</si>
  <si>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</si>
  <si>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平成27年人口ピラミッド</t>
    <rPh sb="0" eb="2">
      <t>ヘイセイ</t>
    </rPh>
    <rPh sb="4" eb="5">
      <t>ネン</t>
    </rPh>
    <rPh sb="5" eb="7">
      <t>ジンコウ</t>
    </rPh>
    <phoneticPr fontId="1"/>
  </si>
  <si>
    <t>令和２年人口ピラミッド</t>
    <rPh sb="0" eb="2">
      <t>レイワ</t>
    </rPh>
    <rPh sb="3" eb="4">
      <t>ネン</t>
    </rPh>
    <rPh sb="4" eb="6">
      <t>ジンコウ</t>
    </rPh>
    <phoneticPr fontId="1"/>
  </si>
  <si>
    <t>令和７年人口ピラミッド</t>
    <rPh sb="0" eb="2">
      <t>レイワ</t>
    </rPh>
    <rPh sb="3" eb="4">
      <t>ネン</t>
    </rPh>
    <rPh sb="4" eb="6">
      <t>ジンコウ</t>
    </rPh>
    <phoneticPr fontId="1"/>
  </si>
  <si>
    <t>R2①</t>
    <phoneticPr fontId="1"/>
  </si>
  <si>
    <t>R7②</t>
    <phoneticPr fontId="1"/>
  </si>
  <si>
    <t>R2～R7の</t>
    <phoneticPr fontId="1"/>
  </si>
  <si>
    <t>ｽﾃｯﾌﾟ1×R7ｺｰﾎｰﾄ人口</t>
    <rPh sb="14" eb="16">
      <t>ジンコウ</t>
    </rPh>
    <phoneticPr fontId="1"/>
  </si>
  <si>
    <t>＝R12推計ｺｰﾎｰﾄ人口</t>
    <rPh sb="4" eb="5">
      <t>ネン</t>
    </rPh>
    <rPh sb="11" eb="13">
      <t>ジンコウジンコウ</t>
    </rPh>
    <phoneticPr fontId="1"/>
  </si>
  <si>
    <t>R12人口の推計結果（コーホート変化率法による）</t>
    <rPh sb="3" eb="5">
      <t>ジンコウ</t>
    </rPh>
    <rPh sb="6" eb="8">
      <t>スイケイ</t>
    </rPh>
    <rPh sb="8" eb="10">
      <t>ケッカ</t>
    </rPh>
    <rPh sb="16" eb="20">
      <t>ヘンカリツホウ</t>
    </rPh>
    <phoneticPr fontId="1"/>
  </si>
  <si>
    <t>（R2年15～49歳女性に対する子どもの男女別の比率）</t>
    <rPh sb="3" eb="4">
      <t>ネン</t>
    </rPh>
    <rPh sb="9" eb="10">
      <t>サイ</t>
    </rPh>
    <rPh sb="10" eb="12">
      <t>ジョセイ</t>
    </rPh>
    <rPh sb="13" eb="14">
      <t>タイ</t>
    </rPh>
    <rPh sb="16" eb="17">
      <t>コ</t>
    </rPh>
    <rPh sb="20" eb="23">
      <t>ダンジョベツ</t>
    </rPh>
    <rPh sb="24" eb="26">
      <t>ヒリツ</t>
    </rPh>
    <phoneticPr fontId="1"/>
  </si>
  <si>
    <t>令和12年人口ピラミッド</t>
    <rPh sb="0" eb="2">
      <t>レイワ</t>
    </rPh>
    <rPh sb="4" eb="5">
      <t>ネン</t>
    </rPh>
    <rPh sb="5" eb="7">
      <t>ジンコウ</t>
    </rPh>
    <phoneticPr fontId="1"/>
  </si>
  <si>
    <t>（R2子ども女性比×R7女性人口)</t>
    <rPh sb="3" eb="4">
      <t>コ</t>
    </rPh>
    <rPh sb="6" eb="9">
      <t>ジョセイヒ</t>
    </rPh>
    <rPh sb="12" eb="14">
      <t>ジョセイ</t>
    </rPh>
    <rPh sb="14" eb="16">
      <t>ジンコウ</t>
    </rPh>
    <phoneticPr fontId="1"/>
  </si>
  <si>
    <t>③子ども女性比</t>
    <rPh sb="1" eb="2">
      <t>コ</t>
    </rPh>
    <rPh sb="4" eb="7">
      <t>ジョセイヒ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</si>
</sst>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76" formatCode="0.000_ "/>
    <numFmt numFmtId="177" formatCode="\(@\)"/>
    <numFmt numFmtId="178" formatCode="#,##0.00000;\-#,##0.00000"/>
  </numFmts>
  <fonts count="1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9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9"/>
      <name val="ＭＳ Ｐゴシック"/>
      <family val="3"/>
      <charset val="128"/>
    </font>
    <font>
      <sz val="9"/>
      <color theme="1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9"/>
      <name val="ＭＳ 明朝"/>
      <family val="1"/>
      <charset val="128"/>
    </font>
    <font>
      <sz val="11"/>
      <color theme="1"/>
      <name val="ＭＳ Ｐゴシック"/>
      <family val="2"/>
      <charset val="128"/>
      <scheme val="minor"/>
    </font>
    <font>
      <sz val="11"/>
      <color indexed="8"/>
      <name val="ＭＳ Ｐゴシック"/>
      <family val="2"/>
      <scheme val="minor"/>
    </font>
    <font>
      <sz val="10"/>
      <color theme="1"/>
      <name val="ＭＳ ゴシック"/>
      <family val="3"/>
      <charset val="128"/>
    </font>
  </fonts>
  <fills count="7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CCFF"/>
        <bgColor rgb="FF99CCFF"/>
      </patternFill>
    </fill>
    <fill>
      <patternFill patternType="solid">
        <fgColor rgb="FF99CCFF"/>
        <bgColor indexed="64"/>
      </patternFill>
    </fill>
    <fill>
      <patternFill patternType="solid">
        <fgColor rgb="FF99CCFF"/>
      </patternFill>
    </fill>
  </fills>
  <borders count="11">
    <border>
      <left/>
      <right/>
      <top/>
      <bottom/>
      <diagonal/>
    </border>
    <border>
      <left/>
      <right/>
      <top style="medium">
        <color auto="1"/>
      </top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0" fontId="7" fillId="0" borderId="0"/>
    <xf numFmtId="38" fontId="8" fillId="0" borderId="0" applyFont="0" applyFill="0" applyBorder="0" applyAlignment="0" applyProtection="0">
      <alignment vertical="center"/>
    </xf>
    <xf numFmtId="0" fontId="9" fillId="0" borderId="0">
      <alignment vertical="center"/>
    </xf>
  </cellStyleXfs>
  <cellXfs count="55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1" applyFont="1">
      <alignment vertical="center"/>
    </xf>
    <xf numFmtId="0" fontId="2" fillId="0" borderId="1" xfId="0" applyFont="1" applyBorder="1">
      <alignment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Continuous" vertical="center"/>
    </xf>
    <xf numFmtId="0" fontId="2" fillId="0" borderId="0" xfId="0" applyFont="1" applyAlignment="1">
      <alignment horizontal="centerContinuous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>
      <alignment vertical="center"/>
    </xf>
    <xf numFmtId="0" fontId="2" fillId="0" borderId="2" xfId="0" applyFont="1" applyBorder="1" applyAlignment="1">
      <alignment horizontal="center" vertical="center"/>
    </xf>
    <xf numFmtId="0" fontId="2" fillId="0" borderId="2" xfId="0" quotePrefix="1" applyFont="1" applyBorder="1" applyAlignment="1">
      <alignment horizontal="centerContinuous" vertical="center"/>
    </xf>
    <xf numFmtId="0" fontId="2" fillId="0" borderId="2" xfId="0" applyFont="1" applyBorder="1" applyAlignment="1">
      <alignment horizontal="centerContinuous" vertical="center"/>
    </xf>
    <xf numFmtId="3" fontId="5" fillId="0" borderId="3" xfId="0" applyNumberFormat="1" applyFont="1" applyBorder="1">
      <alignment vertical="center"/>
    </xf>
    <xf numFmtId="0" fontId="2" fillId="0" borderId="3" xfId="0" applyFont="1" applyBorder="1">
      <alignment vertical="center"/>
    </xf>
    <xf numFmtId="3" fontId="5" fillId="0" borderId="0" xfId="0" applyNumberFormat="1" applyFont="1">
      <alignment vertical="center"/>
    </xf>
    <xf numFmtId="0" fontId="4" fillId="0" borderId="0" xfId="1" applyFont="1" applyAlignment="1">
      <alignment horizontal="right" vertical="center"/>
    </xf>
    <xf numFmtId="3" fontId="5" fillId="2" borderId="0" xfId="0" applyNumberFormat="1" applyFont="1" applyFill="1">
      <alignment vertical="center"/>
    </xf>
    <xf numFmtId="176" fontId="2" fillId="0" borderId="0" xfId="0" applyNumberFormat="1" applyFont="1">
      <alignment vertical="center"/>
    </xf>
    <xf numFmtId="3" fontId="5" fillId="0" borderId="0" xfId="0" applyNumberFormat="1" applyFont="1" applyAlignment="1">
      <alignment horizontal="centerContinuous" vertical="center"/>
    </xf>
    <xf numFmtId="3" fontId="6" fillId="2" borderId="4" xfId="0" applyNumberFormat="1" applyFont="1" applyFill="1" applyBorder="1">
      <alignment vertical="center"/>
    </xf>
    <xf numFmtId="176" fontId="6" fillId="3" borderId="4" xfId="0" applyNumberFormat="1" applyFont="1" applyFill="1" applyBorder="1">
      <alignment vertical="center"/>
    </xf>
    <xf numFmtId="0" fontId="5" fillId="0" borderId="0" xfId="0" applyFont="1">
      <alignment vertical="center"/>
    </xf>
    <xf numFmtId="3" fontId="6" fillId="3" borderId="5" xfId="0" applyNumberFormat="1" applyFont="1" applyFill="1" applyBorder="1" applyAlignment="1">
      <alignment horizontal="centerContinuous" vertical="center"/>
    </xf>
    <xf numFmtId="0" fontId="6" fillId="3" borderId="6" xfId="0" applyFont="1" applyFill="1" applyBorder="1" applyAlignment="1">
      <alignment horizontal="centerContinuous" vertical="center"/>
    </xf>
    <xf numFmtId="0" fontId="4" fillId="0" borderId="2" xfId="1" applyFont="1" applyBorder="1">
      <alignment vertical="center"/>
    </xf>
    <xf numFmtId="3" fontId="5" fillId="2" borderId="2" xfId="0" applyNumberFormat="1" applyFont="1" applyFill="1" applyBorder="1">
      <alignment vertical="center"/>
    </xf>
    <xf numFmtId="3" fontId="5" fillId="0" borderId="2" xfId="0" applyNumberFormat="1" applyFont="1" applyBorder="1">
      <alignment vertical="center"/>
    </xf>
    <xf numFmtId="0" fontId="2" fillId="0" borderId="7" xfId="0" applyFont="1" applyBorder="1">
      <alignment vertical="center"/>
    </xf>
    <xf numFmtId="0" fontId="4" fillId="0" borderId="7" xfId="1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6" fillId="0" borderId="0" xfId="0" applyFont="1" applyAlignment="1">
      <alignment horizontal="centerContinuous" vertical="center"/>
    </xf>
    <xf numFmtId="176" fontId="5" fillId="0" borderId="0" xfId="0" applyNumberFormat="1" applyFont="1">
      <alignment vertical="center"/>
    </xf>
    <xf numFmtId="3" fontId="2" fillId="0" borderId="0" xfId="0" applyNumberFormat="1" applyFont="1">
      <alignment vertical="center"/>
    </xf>
    <xf numFmtId="38" fontId="2" fillId="0" borderId="0" xfId="3" applyFont="1">
      <alignment vertical="center"/>
    </xf>
    <xf numFmtId="49" fontId="10" fillId="0" borderId="0" xfId="0" applyNumberFormat="1" applyFont="1" applyAlignment="1">
      <alignment horizontal="left" vertical="top"/>
    </xf>
    <xf numFmtId="49" fontId="10" fillId="4" borderId="9" xfId="0" applyNumberFormat="1" applyFont="1" applyFill="1" applyBorder="1" applyAlignment="1">
      <alignment horizontal="left" vertical="top"/>
    </xf>
    <xf numFmtId="49" fontId="10" fillId="5" borderId="10" xfId="0" applyNumberFormat="1" applyFont="1" applyFill="1" applyBorder="1" applyAlignment="1">
      <alignment horizontal="left" vertical="top"/>
    </xf>
    <xf numFmtId="49" fontId="10" fillId="5" borderId="9" xfId="0" applyNumberFormat="1" applyFont="1" applyFill="1" applyBorder="1" applyAlignment="1">
      <alignment horizontal="left" vertical="top" wrapText="1"/>
    </xf>
    <xf numFmtId="177" fontId="10" fillId="5" borderId="9" xfId="0" applyNumberFormat="1" applyFont="1" applyFill="1" applyBorder="1" applyAlignment="1">
      <alignment horizontal="left" vertical="top" wrapText="1"/>
    </xf>
    <xf numFmtId="49" fontId="0" fillId="6" borderId="9" xfId="0" applyNumberFormat="1" applyFill="1" applyBorder="1" applyAlignment="1">
      <alignment horizontal="left" vertical="top"/>
    </xf>
    <xf numFmtId="37" fontId="10" fillId="0" borderId="0" xfId="0" applyNumberFormat="1" applyFont="1" applyAlignment="1">
      <alignment horizontal="right" vertical="top"/>
    </xf>
    <xf numFmtId="178" fontId="10" fillId="0" borderId="0" xfId="0" applyNumberFormat="1" applyFont="1" applyAlignment="1">
      <alignment horizontal="right" vertical="top"/>
    </xf>
    <xf numFmtId="49" fontId="10" fillId="5" borderId="8" xfId="0" applyNumberFormat="1" applyFont="1" applyFill="1" applyBorder="1" applyAlignment="1">
      <alignment horizontal="left" vertical="top"/>
    </xf>
    <xf numFmtId="49" fontId="10" fillId="0" borderId="9" xfId="0" applyNumberFormat="1" applyFont="1" applyFill="1" applyBorder="1" applyAlignment="1">
      <alignment horizontal="left" vertical="top"/>
    </xf>
    <xf numFmtId="0" fontId="2" fillId="0" borderId="0" xfId="0" applyFont="1" applyAlignment="1">
      <alignment horizontal="right" vertical="center"/>
    </xf>
    <xf numFmtId="3" fontId="5" fillId="2" borderId="0" xfId="0" applyNumberFormat="1" applyFont="1" applyFill="1" applyBorder="1">
      <alignment vertical="center"/>
    </xf>
    <xf numFmtId="3" fontId="5" fillId="0" borderId="0" xfId="0" applyNumberFormat="1" applyFont="1" applyBorder="1">
      <alignment vertical="center"/>
    </xf>
    <xf numFmtId="176" fontId="5" fillId="0" borderId="0" xfId="0" applyNumberFormat="1" applyFont="1" applyBorder="1">
      <alignment vertical="center"/>
    </xf>
    <xf numFmtId="176" fontId="5" fillId="0" borderId="0" xfId="0" applyNumberFormat="1" applyFont="1" applyFill="1" applyBorder="1">
      <alignment vertical="center"/>
    </xf>
    <xf numFmtId="0" fontId="5" fillId="0" borderId="0" xfId="0" applyFont="1" applyBorder="1">
      <alignment vertical="center"/>
    </xf>
    <xf numFmtId="3" fontId="5" fillId="0" borderId="0" xfId="0" applyNumberFormat="1" applyFont="1" applyBorder="1" applyAlignment="1">
      <alignment horizontal="centerContinuous" vertical="center"/>
    </xf>
    <xf numFmtId="0" fontId="5" fillId="0" borderId="0" xfId="0" applyFont="1" applyBorder="1" applyAlignment="1">
      <alignment horizontal="centerContinuous" vertical="center"/>
    </xf>
    <xf numFmtId="0" fontId="5" fillId="0" borderId="0" xfId="0" applyFont="1" applyFill="1" applyBorder="1">
      <alignment vertical="center"/>
    </xf>
    <xf numFmtId="3" fontId="5" fillId="0" borderId="0" xfId="0" applyNumberFormat="1" applyFont="1" applyFill="1" applyBorder="1" applyAlignment="1">
      <alignment horizontal="centerContinuous" vertical="center"/>
    </xf>
    <xf numFmtId="0" fontId="5" fillId="0" borderId="0" xfId="0" applyFont="1" applyFill="1" applyBorder="1" applyAlignment="1">
      <alignment horizontal="centerContinuous" vertical="center"/>
    </xf>
  </cellXfs>
  <cellStyles count="5">
    <cellStyle name="桁区切り" xfId="3" builtinId="6"/>
    <cellStyle name="標準" xfId="0" builtinId="0"/>
    <cellStyle name="標準 2" xfId="1"/>
    <cellStyle name="標準 3" xfId="2"/>
    <cellStyle name="標準 4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(簡易)'!$K$20:$K$40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(簡易)'!$L$20:$L$40</c:f>
              <c:numCache>
                <c:formatCode>#,##0</c:formatCode>
                <c:ptCount val="21"/>
                <c:pt idx="0">
                  <c:v>14019</c:v>
                </c:pt>
                <c:pt idx="1">
                  <c:v>14740</c:v>
                </c:pt>
                <c:pt idx="2">
                  <c:v>15689</c:v>
                </c:pt>
                <c:pt idx="3">
                  <c:v>16631</c:v>
                </c:pt>
                <c:pt idx="4">
                  <c:v>13345</c:v>
                </c:pt>
                <c:pt idx="5">
                  <c:v>15042</c:v>
                </c:pt>
                <c:pt idx="6">
                  <c:v>17576</c:v>
                </c:pt>
                <c:pt idx="7">
                  <c:v>20733</c:v>
                </c:pt>
                <c:pt idx="8">
                  <c:v>22908</c:v>
                </c:pt>
                <c:pt idx="9">
                  <c:v>19717</c:v>
                </c:pt>
                <c:pt idx="10">
                  <c:v>20206</c:v>
                </c:pt>
                <c:pt idx="11">
                  <c:v>22688</c:v>
                </c:pt>
                <c:pt idx="12">
                  <c:v>26478</c:v>
                </c:pt>
                <c:pt idx="13">
                  <c:v>29320</c:v>
                </c:pt>
                <c:pt idx="14">
                  <c:v>19828</c:v>
                </c:pt>
                <c:pt idx="15">
                  <c:v>16832</c:v>
                </c:pt>
                <c:pt idx="16">
                  <c:v>14906</c:v>
                </c:pt>
                <c:pt idx="17">
                  <c:v>8652</c:v>
                </c:pt>
                <c:pt idx="18">
                  <c:v>3093</c:v>
                </c:pt>
                <c:pt idx="19">
                  <c:v>615</c:v>
                </c:pt>
                <c:pt idx="20">
                  <c:v>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89A-4E6A-87CB-1F55DE5F37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(R12)'!$K$49:$K$69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(R12)'!$M$49:$M$69</c:f>
              <c:numCache>
                <c:formatCode>#,##0</c:formatCode>
                <c:ptCount val="21"/>
                <c:pt idx="0">
                  <c:v>10913</c:v>
                </c:pt>
                <c:pt idx="1">
                  <c:v>12208</c:v>
                </c:pt>
                <c:pt idx="2">
                  <c:v>13781</c:v>
                </c:pt>
                <c:pt idx="3">
                  <c:v>13672</c:v>
                </c:pt>
                <c:pt idx="4">
                  <c:v>11863</c:v>
                </c:pt>
                <c:pt idx="5">
                  <c:v>12928</c:v>
                </c:pt>
                <c:pt idx="6">
                  <c:v>13754</c:v>
                </c:pt>
                <c:pt idx="7">
                  <c:v>15412</c:v>
                </c:pt>
                <c:pt idx="8">
                  <c:v>17574</c:v>
                </c:pt>
                <c:pt idx="9">
                  <c:v>19859</c:v>
                </c:pt>
                <c:pt idx="10">
                  <c:v>21926</c:v>
                </c:pt>
                <c:pt idx="11">
                  <c:v>19051</c:v>
                </c:pt>
                <c:pt idx="12">
                  <c:v>19924</c:v>
                </c:pt>
                <c:pt idx="13">
                  <c:v>21535</c:v>
                </c:pt>
                <c:pt idx="14">
                  <c:v>24535</c:v>
                </c:pt>
                <c:pt idx="15">
                  <c:v>26917</c:v>
                </c:pt>
                <c:pt idx="16">
                  <c:v>19795</c:v>
                </c:pt>
                <c:pt idx="17">
                  <c:v>16457</c:v>
                </c:pt>
                <c:pt idx="18">
                  <c:v>11899</c:v>
                </c:pt>
                <c:pt idx="19">
                  <c:v>4818</c:v>
                </c:pt>
                <c:pt idx="20">
                  <c:v>997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386-4547-92E7-07AF5961EF1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(R12)'!$K$111:$K$131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(R12)'!$L$111:$L$131</c:f>
              <c:numCache>
                <c:formatCode>#,##0</c:formatCode>
                <c:ptCount val="21"/>
                <c:pt idx="0">
                  <c:v>10836.667200832542</c:v>
                </c:pt>
                <c:pt idx="1">
                  <c:v>12083.051357125902</c:v>
                </c:pt>
                <c:pt idx="2">
                  <c:v>13282.053872053873</c:v>
                </c:pt>
                <c:pt idx="3">
                  <c:v>15183.250469043152</c:v>
                </c:pt>
                <c:pt idx="4">
                  <c:v>12796.29197080292</c:v>
                </c:pt>
                <c:pt idx="5">
                  <c:v>14305.447214394106</c:v>
                </c:pt>
                <c:pt idx="6">
                  <c:v>15504.077437993234</c:v>
                </c:pt>
                <c:pt idx="7">
                  <c:v>15510.506689385333</c:v>
                </c:pt>
                <c:pt idx="8">
                  <c:v>16869.042941757154</c:v>
                </c:pt>
                <c:pt idx="9">
                  <c:v>19027.613866039952</c:v>
                </c:pt>
                <c:pt idx="10">
                  <c:v>21549.559581043955</c:v>
                </c:pt>
                <c:pt idx="11">
                  <c:v>22725.481745506389</c:v>
                </c:pt>
                <c:pt idx="12">
                  <c:v>18695.537419778666</c:v>
                </c:pt>
                <c:pt idx="13">
                  <c:v>18289.516845780621</c:v>
                </c:pt>
                <c:pt idx="14">
                  <c:v>19383.228224172857</c:v>
                </c:pt>
                <c:pt idx="15">
                  <c:v>20246.986200789579</c:v>
                </c:pt>
                <c:pt idx="16">
                  <c:v>18664.99971014493</c:v>
                </c:pt>
                <c:pt idx="17">
                  <c:v>9060.6315670969689</c:v>
                </c:pt>
                <c:pt idx="18">
                  <c:v>4168.8832271762203</c:v>
                </c:pt>
                <c:pt idx="19">
                  <c:v>1371.7647058823529</c:v>
                </c:pt>
                <c:pt idx="20">
                  <c:v>217.17399804496577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43D-499A-9FBC-4941D34510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(R12)'!$K$111:$K$131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(R12)'!$M$111:$M$131</c:f>
              <c:numCache>
                <c:formatCode>#,##0</c:formatCode>
                <c:ptCount val="21"/>
                <c:pt idx="0">
                  <c:v>10159.840993357864</c:v>
                </c:pt>
                <c:pt idx="1">
                  <c:v>11244.590141796085</c:v>
                </c:pt>
                <c:pt idx="2">
                  <c:v>12365.01896222255</c:v>
                </c:pt>
                <c:pt idx="3">
                  <c:v>13204.41740836779</c:v>
                </c:pt>
                <c:pt idx="4">
                  <c:v>11267.954425455051</c:v>
                </c:pt>
                <c:pt idx="5">
                  <c:v>12459.57137054188</c:v>
                </c:pt>
                <c:pt idx="6">
                  <c:v>13547.559009523809</c:v>
                </c:pt>
                <c:pt idx="7">
                  <c:v>14117.658874458873</c:v>
                </c:pt>
                <c:pt idx="8">
                  <c:v>15589.414527454819</c:v>
                </c:pt>
                <c:pt idx="9">
                  <c:v>17624.586708413291</c:v>
                </c:pt>
                <c:pt idx="10">
                  <c:v>19756.281034482759</c:v>
                </c:pt>
                <c:pt idx="11">
                  <c:v>21752.446284434725</c:v>
                </c:pt>
                <c:pt idx="12">
                  <c:v>18856.978687465846</c:v>
                </c:pt>
                <c:pt idx="13">
                  <c:v>19489.590733590732</c:v>
                </c:pt>
                <c:pt idx="14">
                  <c:v>20864.050900331702</c:v>
                </c:pt>
                <c:pt idx="15">
                  <c:v>23054.129546882636</c:v>
                </c:pt>
                <c:pt idx="16">
                  <c:v>24207.078960519739</c:v>
                </c:pt>
                <c:pt idx="17">
                  <c:v>15952.515302874492</c:v>
                </c:pt>
                <c:pt idx="18">
                  <c:v>10384.570345229888</c:v>
                </c:pt>
                <c:pt idx="19">
                  <c:v>4925.2046391752574</c:v>
                </c:pt>
                <c:pt idx="20">
                  <c:v>1206.0651133763263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7B8-4BF7-934F-0E28A982374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(簡易)'!$K$20:$K$40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(簡易)'!$M$20:$M$40</c:f>
              <c:numCache>
                <c:formatCode>#,##0</c:formatCode>
                <c:ptCount val="21"/>
                <c:pt idx="0">
                  <c:v>13205</c:v>
                </c:pt>
                <c:pt idx="1">
                  <c:v>14088</c:v>
                </c:pt>
                <c:pt idx="2">
                  <c:v>15022</c:v>
                </c:pt>
                <c:pt idx="3">
                  <c:v>14935</c:v>
                </c:pt>
                <c:pt idx="4">
                  <c:v>12497</c:v>
                </c:pt>
                <c:pt idx="5">
                  <c:v>14328</c:v>
                </c:pt>
                <c:pt idx="6">
                  <c:v>16926</c:v>
                </c:pt>
                <c:pt idx="7">
                  <c:v>19577</c:v>
                </c:pt>
                <c:pt idx="8">
                  <c:v>21977</c:v>
                </c:pt>
                <c:pt idx="9">
                  <c:v>19303</c:v>
                </c:pt>
                <c:pt idx="10">
                  <c:v>20290</c:v>
                </c:pt>
                <c:pt idx="11">
                  <c:v>22242</c:v>
                </c:pt>
                <c:pt idx="12">
                  <c:v>25888</c:v>
                </c:pt>
                <c:pt idx="13">
                  <c:v>29567</c:v>
                </c:pt>
                <c:pt idx="14">
                  <c:v>23425</c:v>
                </c:pt>
                <c:pt idx="15">
                  <c:v>22707</c:v>
                </c:pt>
                <c:pt idx="16">
                  <c:v>23399</c:v>
                </c:pt>
                <c:pt idx="17">
                  <c:v>18446</c:v>
                </c:pt>
                <c:pt idx="18">
                  <c:v>9802</c:v>
                </c:pt>
                <c:pt idx="19">
                  <c:v>3088</c:v>
                </c:pt>
                <c:pt idx="20">
                  <c:v>528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658-48B8-9D8C-88D0D1445C0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(簡易)'!$K$49:$K$69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(簡易)'!$L$49:$L$69</c:f>
              <c:numCache>
                <c:formatCode>#,##0</c:formatCode>
                <c:ptCount val="21"/>
                <c:pt idx="0">
                  <c:v>12637</c:v>
                </c:pt>
                <c:pt idx="1">
                  <c:v>14553</c:v>
                </c:pt>
                <c:pt idx="2">
                  <c:v>14924</c:v>
                </c:pt>
                <c:pt idx="3">
                  <c:v>16166</c:v>
                </c:pt>
                <c:pt idx="4">
                  <c:v>13839</c:v>
                </c:pt>
                <c:pt idx="5">
                  <c:v>14192</c:v>
                </c:pt>
                <c:pt idx="6">
                  <c:v>15846</c:v>
                </c:pt>
                <c:pt idx="7">
                  <c:v>18234</c:v>
                </c:pt>
                <c:pt idx="8">
                  <c:v>21275</c:v>
                </c:pt>
                <c:pt idx="9">
                  <c:v>23296</c:v>
                </c:pt>
                <c:pt idx="10">
                  <c:v>19639</c:v>
                </c:pt>
                <c:pt idx="11">
                  <c:v>19789</c:v>
                </c:pt>
                <c:pt idx="12">
                  <c:v>22053</c:v>
                </c:pt>
                <c:pt idx="13">
                  <c:v>25177</c:v>
                </c:pt>
                <c:pt idx="14">
                  <c:v>27103</c:v>
                </c:pt>
                <c:pt idx="15">
                  <c:v>17250</c:v>
                </c:pt>
                <c:pt idx="16">
                  <c:v>13324</c:v>
                </c:pt>
                <c:pt idx="17">
                  <c:v>9891</c:v>
                </c:pt>
                <c:pt idx="18">
                  <c:v>4080</c:v>
                </c:pt>
                <c:pt idx="19">
                  <c:v>910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7E2-4929-83B7-9E42436AA1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(簡易)'!$K$49:$K$69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(簡易)'!$M$49:$M$69</c:f>
              <c:numCache>
                <c:formatCode>#,##0</c:formatCode>
                <c:ptCount val="21"/>
                <c:pt idx="0">
                  <c:v>11848</c:v>
                </c:pt>
                <c:pt idx="1">
                  <c:v>13606</c:v>
                </c:pt>
                <c:pt idx="2">
                  <c:v>14269</c:v>
                </c:pt>
                <c:pt idx="3">
                  <c:v>14394</c:v>
                </c:pt>
                <c:pt idx="4">
                  <c:v>12309</c:v>
                </c:pt>
                <c:pt idx="5">
                  <c:v>13125</c:v>
                </c:pt>
                <c:pt idx="6">
                  <c:v>15015</c:v>
                </c:pt>
                <c:pt idx="7">
                  <c:v>17374</c:v>
                </c:pt>
                <c:pt idx="8">
                  <c:v>19802</c:v>
                </c:pt>
                <c:pt idx="9">
                  <c:v>22040</c:v>
                </c:pt>
                <c:pt idx="10">
                  <c:v>19203</c:v>
                </c:pt>
                <c:pt idx="11">
                  <c:v>20129</c:v>
                </c:pt>
                <c:pt idx="12">
                  <c:v>22015</c:v>
                </c:pt>
                <c:pt idx="13">
                  <c:v>25324</c:v>
                </c:pt>
                <c:pt idx="14">
                  <c:v>28646</c:v>
                </c:pt>
                <c:pt idx="15">
                  <c:v>22011</c:v>
                </c:pt>
                <c:pt idx="16">
                  <c:v>20421</c:v>
                </c:pt>
                <c:pt idx="17">
                  <c:v>18857</c:v>
                </c:pt>
                <c:pt idx="18">
                  <c:v>11640</c:v>
                </c:pt>
                <c:pt idx="19">
                  <c:v>4057</c:v>
                </c:pt>
                <c:pt idx="2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A7-4F5E-8618-9325B07F57C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(簡易)'!$K$111:$K$131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(簡易)'!$L$111:$L$131</c:f>
              <c:numCache>
                <c:formatCode>#,##0</c:formatCode>
                <c:ptCount val="21"/>
                <c:pt idx="0">
                  <c:v>11640.228104290263</c:v>
                </c:pt>
                <c:pt idx="1">
                  <c:v>13118.358014123691</c:v>
                </c:pt>
                <c:pt idx="2">
                  <c:v>14734.665671641791</c:v>
                </c:pt>
                <c:pt idx="3">
                  <c:v>15377.741347440882</c:v>
                </c:pt>
                <c:pt idx="4">
                  <c:v>13452.063856653238</c:v>
                </c:pt>
                <c:pt idx="5">
                  <c:v>14717.353915324091</c:v>
                </c:pt>
                <c:pt idx="6">
                  <c:v>14950.567211806941</c:v>
                </c:pt>
                <c:pt idx="7">
                  <c:v>16439.233272644517</c:v>
                </c:pt>
                <c:pt idx="8">
                  <c:v>18710.671393430763</c:v>
                </c:pt>
                <c:pt idx="9">
                  <c:v>21635.341365461845</c:v>
                </c:pt>
                <c:pt idx="10">
                  <c:v>23203.841558046355</c:v>
                </c:pt>
                <c:pt idx="11">
                  <c:v>19233.70142531921</c:v>
                </c:pt>
                <c:pt idx="12">
                  <c:v>19235.138266925245</c:v>
                </c:pt>
                <c:pt idx="13">
                  <c:v>20969.42295490596</c:v>
                </c:pt>
                <c:pt idx="14">
                  <c:v>23273.268451568896</c:v>
                </c:pt>
                <c:pt idx="15">
                  <c:v>23579.117914060924</c:v>
                </c:pt>
                <c:pt idx="16">
                  <c:v>13654.883555133079</c:v>
                </c:pt>
                <c:pt idx="17">
                  <c:v>8841.250771501409</c:v>
                </c:pt>
                <c:pt idx="18">
                  <c:v>4664.2718446601939</c:v>
                </c:pt>
                <c:pt idx="19">
                  <c:v>1200.387972841901</c:v>
                </c:pt>
                <c:pt idx="20">
                  <c:v>163.04513399153737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C369-49AC-B5E8-C1663ECA067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(簡易)'!$K$111:$K$131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(簡易)'!$M$111:$M$131</c:f>
              <c:numCache>
                <c:formatCode>#,##0</c:formatCode>
                <c:ptCount val="21"/>
                <c:pt idx="0">
                  <c:v>10913.462260000873</c:v>
                </c:pt>
                <c:pt idx="1">
                  <c:v>12207.791594093147</c:v>
                </c:pt>
                <c:pt idx="2">
                  <c:v>13780.807353776263</c:v>
                </c:pt>
                <c:pt idx="3">
                  <c:v>13672.479430169085</c:v>
                </c:pt>
                <c:pt idx="4">
                  <c:v>11863.123267492467</c:v>
                </c:pt>
                <c:pt idx="5">
                  <c:v>12927.552612627031</c:v>
                </c:pt>
                <c:pt idx="6">
                  <c:v>13754.318467336683</c:v>
                </c:pt>
                <c:pt idx="7">
                  <c:v>15412.41935483871</c:v>
                </c:pt>
                <c:pt idx="8">
                  <c:v>17573.680747816314</c:v>
                </c:pt>
                <c:pt idx="9">
                  <c:v>19858.765072575876</c:v>
                </c:pt>
                <c:pt idx="10">
                  <c:v>21925.820856861628</c:v>
                </c:pt>
                <c:pt idx="11">
                  <c:v>19050.625283390833</c:v>
                </c:pt>
                <c:pt idx="12">
                  <c:v>19923.565102059169</c:v>
                </c:pt>
                <c:pt idx="13">
                  <c:v>21535.377781211373</c:v>
                </c:pt>
                <c:pt idx="14">
                  <c:v>24535.167720769776</c:v>
                </c:pt>
                <c:pt idx="15">
                  <c:v>26916.845506937032</c:v>
                </c:pt>
                <c:pt idx="16">
                  <c:v>19795.068965517239</c:v>
                </c:pt>
                <c:pt idx="17">
                  <c:v>16457.062139407666</c:v>
                </c:pt>
                <c:pt idx="18">
                  <c:v>11899.353789439445</c:v>
                </c:pt>
                <c:pt idx="19">
                  <c:v>4817.7392368904302</c:v>
                </c:pt>
                <c:pt idx="20">
                  <c:v>997.0271017699115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D41F-496C-BCBA-47E6524494E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  <c:majorUnit val="2000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(R12)'!$K$20:$K$40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(R12)'!$L$20:$L$40</c:f>
              <c:numCache>
                <c:formatCode>#,##0</c:formatCode>
                <c:ptCount val="21"/>
                <c:pt idx="0">
                  <c:v>12637</c:v>
                </c:pt>
                <c:pt idx="1">
                  <c:v>14553</c:v>
                </c:pt>
                <c:pt idx="2">
                  <c:v>14924</c:v>
                </c:pt>
                <c:pt idx="3">
                  <c:v>16166</c:v>
                </c:pt>
                <c:pt idx="4">
                  <c:v>13839</c:v>
                </c:pt>
                <c:pt idx="5">
                  <c:v>14192</c:v>
                </c:pt>
                <c:pt idx="6">
                  <c:v>15846</c:v>
                </c:pt>
                <c:pt idx="7">
                  <c:v>18234</c:v>
                </c:pt>
                <c:pt idx="8">
                  <c:v>21275</c:v>
                </c:pt>
                <c:pt idx="9">
                  <c:v>23296</c:v>
                </c:pt>
                <c:pt idx="10">
                  <c:v>19639</c:v>
                </c:pt>
                <c:pt idx="11">
                  <c:v>19789</c:v>
                </c:pt>
                <c:pt idx="12">
                  <c:v>22053</c:v>
                </c:pt>
                <c:pt idx="13">
                  <c:v>25177</c:v>
                </c:pt>
                <c:pt idx="14">
                  <c:v>27103</c:v>
                </c:pt>
                <c:pt idx="15">
                  <c:v>17250</c:v>
                </c:pt>
                <c:pt idx="16">
                  <c:v>13324</c:v>
                </c:pt>
                <c:pt idx="17">
                  <c:v>9891</c:v>
                </c:pt>
                <c:pt idx="18">
                  <c:v>4080</c:v>
                </c:pt>
                <c:pt idx="19">
                  <c:v>910</c:v>
                </c:pt>
                <c:pt idx="20">
                  <c:v>113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843F-4620-A011-66B7B82DC0E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(R12)'!$K$20:$K$40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(R12)'!$M$20:$M$40</c:f>
              <c:numCache>
                <c:formatCode>#,##0</c:formatCode>
                <c:ptCount val="21"/>
                <c:pt idx="0">
                  <c:v>11848</c:v>
                </c:pt>
                <c:pt idx="1">
                  <c:v>13606</c:v>
                </c:pt>
                <c:pt idx="2">
                  <c:v>14269</c:v>
                </c:pt>
                <c:pt idx="3">
                  <c:v>14394</c:v>
                </c:pt>
                <c:pt idx="4">
                  <c:v>12309</c:v>
                </c:pt>
                <c:pt idx="5">
                  <c:v>13125</c:v>
                </c:pt>
                <c:pt idx="6">
                  <c:v>15015</c:v>
                </c:pt>
                <c:pt idx="7">
                  <c:v>17374</c:v>
                </c:pt>
                <c:pt idx="8">
                  <c:v>19802</c:v>
                </c:pt>
                <c:pt idx="9">
                  <c:v>22040</c:v>
                </c:pt>
                <c:pt idx="10">
                  <c:v>19203</c:v>
                </c:pt>
                <c:pt idx="11">
                  <c:v>20129</c:v>
                </c:pt>
                <c:pt idx="12">
                  <c:v>22015</c:v>
                </c:pt>
                <c:pt idx="13">
                  <c:v>25324</c:v>
                </c:pt>
                <c:pt idx="14">
                  <c:v>28646</c:v>
                </c:pt>
                <c:pt idx="15">
                  <c:v>22011</c:v>
                </c:pt>
                <c:pt idx="16">
                  <c:v>20421</c:v>
                </c:pt>
                <c:pt idx="17">
                  <c:v>18857</c:v>
                </c:pt>
                <c:pt idx="18">
                  <c:v>11640</c:v>
                </c:pt>
                <c:pt idx="19">
                  <c:v>4057</c:v>
                </c:pt>
                <c:pt idx="20">
                  <c:v>750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2E2-4AD0-90C1-AA7C77D8562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ja-JP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 w="3175">
              <a:solidFill>
                <a:schemeClr val="tx1"/>
              </a:solidFill>
            </a:ln>
            <a:effectLst/>
          </c:spPr>
          <c:invertIfNegative val="0"/>
          <c:cat>
            <c:strRef>
              <c:f>'推計 (簡易) (R12)'!$K$49:$K$69</c:f>
              <c:strCache>
                <c:ptCount val="21"/>
                <c:pt idx="0">
                  <c:v>　0～4歳</c:v>
                </c:pt>
                <c:pt idx="1">
                  <c:v>　5～9歳</c:v>
                </c:pt>
                <c:pt idx="2">
                  <c:v>　10～14歳</c:v>
                </c:pt>
                <c:pt idx="3">
                  <c:v>　15～19歳</c:v>
                </c:pt>
                <c:pt idx="4">
                  <c:v>　20～24歳</c:v>
                </c:pt>
                <c:pt idx="5">
                  <c:v>　25～29歳</c:v>
                </c:pt>
                <c:pt idx="6">
                  <c:v>　30～34歳</c:v>
                </c:pt>
                <c:pt idx="7">
                  <c:v>　35～39歳</c:v>
                </c:pt>
                <c:pt idx="8">
                  <c:v>　40～44歳</c:v>
                </c:pt>
                <c:pt idx="9">
                  <c:v>　45～49歳</c:v>
                </c:pt>
                <c:pt idx="10">
                  <c:v>　50～54歳</c:v>
                </c:pt>
                <c:pt idx="11">
                  <c:v>　55～59歳</c:v>
                </c:pt>
                <c:pt idx="12">
                  <c:v>　60～64歳</c:v>
                </c:pt>
                <c:pt idx="13">
                  <c:v>　65～69歳</c:v>
                </c:pt>
                <c:pt idx="14">
                  <c:v>　70～74歳</c:v>
                </c:pt>
                <c:pt idx="15">
                  <c:v>　75～79歳</c:v>
                </c:pt>
                <c:pt idx="16">
                  <c:v>　80～84歳</c:v>
                </c:pt>
                <c:pt idx="17">
                  <c:v>　85～89歳</c:v>
                </c:pt>
                <c:pt idx="18">
                  <c:v>　90～94歳</c:v>
                </c:pt>
                <c:pt idx="19">
                  <c:v>　95～99歳</c:v>
                </c:pt>
                <c:pt idx="20">
                  <c:v>　100歳以上</c:v>
                </c:pt>
              </c:strCache>
            </c:strRef>
          </c:cat>
          <c:val>
            <c:numRef>
              <c:f>'推計 (簡易) (R12)'!$L$49:$L$69</c:f>
              <c:numCache>
                <c:formatCode>#,##0</c:formatCode>
                <c:ptCount val="21"/>
                <c:pt idx="0">
                  <c:v>11640</c:v>
                </c:pt>
                <c:pt idx="1">
                  <c:v>13118</c:v>
                </c:pt>
                <c:pt idx="2">
                  <c:v>14735</c:v>
                </c:pt>
                <c:pt idx="3">
                  <c:v>15378</c:v>
                </c:pt>
                <c:pt idx="4">
                  <c:v>13452</c:v>
                </c:pt>
                <c:pt idx="5">
                  <c:v>14717</c:v>
                </c:pt>
                <c:pt idx="6">
                  <c:v>14951</c:v>
                </c:pt>
                <c:pt idx="7">
                  <c:v>16439</c:v>
                </c:pt>
                <c:pt idx="8">
                  <c:v>18711</c:v>
                </c:pt>
                <c:pt idx="9">
                  <c:v>21635</c:v>
                </c:pt>
                <c:pt idx="10">
                  <c:v>23204</c:v>
                </c:pt>
                <c:pt idx="11">
                  <c:v>19234</c:v>
                </c:pt>
                <c:pt idx="12">
                  <c:v>19235</c:v>
                </c:pt>
                <c:pt idx="13">
                  <c:v>20969</c:v>
                </c:pt>
                <c:pt idx="14">
                  <c:v>23273</c:v>
                </c:pt>
                <c:pt idx="15">
                  <c:v>23579</c:v>
                </c:pt>
                <c:pt idx="16">
                  <c:v>13655</c:v>
                </c:pt>
                <c:pt idx="17">
                  <c:v>8841</c:v>
                </c:pt>
                <c:pt idx="18">
                  <c:v>4664</c:v>
                </c:pt>
                <c:pt idx="19">
                  <c:v>1200</c:v>
                </c:pt>
                <c:pt idx="20">
                  <c:v>163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FF3A-4B2C-81C7-2470F98C9CF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0"/>
        <c:overlap val="100"/>
        <c:axId val="1304024016"/>
        <c:axId val="1304016944"/>
      </c:barChart>
      <c:catAx>
        <c:axId val="1304024016"/>
        <c:scaling>
          <c:orientation val="minMax"/>
        </c:scaling>
        <c:delete val="0"/>
        <c:axPos val="r"/>
        <c:numFmt formatCode="General" sourceLinked="1"/>
        <c:majorTickMark val="none"/>
        <c:minorTickMark val="none"/>
        <c:tickLblPos val="low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16944"/>
        <c:crosses val="autoZero"/>
        <c:auto val="1"/>
        <c:lblAlgn val="ctr"/>
        <c:lblOffset val="100"/>
        <c:noMultiLvlLbl val="0"/>
      </c:catAx>
      <c:valAx>
        <c:axId val="1304016944"/>
        <c:scaling>
          <c:orientation val="maxMin"/>
          <c:max val="4000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ja-JP"/>
          </a:p>
        </c:txPr>
        <c:crossAx val="130402401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ja-JP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0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1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9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</xdr:row>
      <xdr:rowOff>19051</xdr:rowOff>
    </xdr:from>
    <xdr:to>
      <xdr:col>5</xdr:col>
      <xdr:colOff>104776</xdr:colOff>
      <xdr:row>13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6" y="762001"/>
          <a:ext cx="3162300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年のコーホート変化率を求める。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例えば、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歳のコーホートについては、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÷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歳人口）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以下、同様に各年齢層に関して男女別コーホート変化率を計算する。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歳以上については、次のように計算する。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歳以上人口）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÷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95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歳以上人口）</a:t>
          </a:r>
        </a:p>
      </xdr:txBody>
    </xdr:sp>
    <xdr:clientData/>
  </xdr:twoCellAnchor>
  <xdr:twoCellAnchor>
    <xdr:from>
      <xdr:col>5</xdr:col>
      <xdr:colOff>142875</xdr:colOff>
      <xdr:row>5</xdr:row>
      <xdr:rowOff>9525</xdr:rowOff>
    </xdr:from>
    <xdr:to>
      <xdr:col>9</xdr:col>
      <xdr:colOff>628650</xdr:colOff>
      <xdr:row>13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248025" y="752475"/>
          <a:ext cx="28956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第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ステップで計算したコーホート変化率をもとに、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歳以上についての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歳階級別人口を推計する。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たとえば、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歳人口に、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歳人口から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歳人口への「コーホート変化率」を掛け合わせると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歳人口が推計できる。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314325</xdr:colOff>
      <xdr:row>75</xdr:row>
      <xdr:rowOff>1</xdr:rowOff>
    </xdr:from>
    <xdr:to>
      <xdr:col>9</xdr:col>
      <xdr:colOff>581025</xdr:colOff>
      <xdr:row>82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14325" y="11315701"/>
          <a:ext cx="5781675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歳人口の推計を行う。</a:t>
          </a: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①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歳の女性人口を求める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②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年に生まれた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歳の男女別人口を求める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③ ①に対する②の比率を男女別に求める（出生率）</a:t>
          </a: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④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歳の女性人口を求める。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⑤ ④に③で求めた比率をかければ、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歳の男女別人口となる。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19051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19050" y="17859376"/>
          <a:ext cx="2657475" cy="438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出生性比により男女を振り分け、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の男女別の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歳人口を推計する。</a:t>
          </a:r>
        </a:p>
      </xdr:txBody>
    </xdr:sp>
    <xdr:clientData/>
  </xdr:twoCellAnchor>
  <xdr:twoCellAnchor>
    <xdr:from>
      <xdr:col>0</xdr:col>
      <xdr:colOff>1</xdr:colOff>
      <xdr:row>100</xdr:row>
      <xdr:rowOff>0</xdr:rowOff>
    </xdr:from>
    <xdr:to>
      <xdr:col>6</xdr:col>
      <xdr:colOff>228601</xdr:colOff>
      <xdr:row>104</xdr:row>
      <xdr:rowOff>123825</xdr:rowOff>
    </xdr:to>
    <xdr:sp macro="" textlink="">
      <xdr:nvSpPr>
        <xdr:cNvPr id="7" name="テキスト ボックス 6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" y="18707100"/>
          <a:ext cx="4019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これらの計算の結果から、下のような人口の推計を得ることができる。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年齢不詳が多い場合、最初に男女の各年齢構成で按分して計算する。</a:t>
          </a:r>
        </a:p>
      </xdr:txBody>
    </xdr:sp>
    <xdr:clientData/>
  </xdr:twoCellAnchor>
  <xdr:twoCellAnchor>
    <xdr:from>
      <xdr:col>13</xdr:col>
      <xdr:colOff>95250</xdr:colOff>
      <xdr:row>18</xdr:row>
      <xdr:rowOff>61912</xdr:rowOff>
    </xdr:from>
    <xdr:to>
      <xdr:col>16</xdr:col>
      <xdr:colOff>377850</xdr:colOff>
      <xdr:row>41</xdr:row>
      <xdr:rowOff>87787</xdr:rowOff>
    </xdr:to>
    <xdr:graphicFrame macro="">
      <xdr:nvGraphicFramePr>
        <xdr:cNvPr id="5" name="グラフ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285750</xdr:colOff>
      <xdr:row>18</xdr:row>
      <xdr:rowOff>57150</xdr:rowOff>
    </xdr:from>
    <xdr:to>
      <xdr:col>18</xdr:col>
      <xdr:colOff>568350</xdr:colOff>
      <xdr:row>41</xdr:row>
      <xdr:rowOff>83025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47</xdr:row>
      <xdr:rowOff>61912</xdr:rowOff>
    </xdr:from>
    <xdr:to>
      <xdr:col>16</xdr:col>
      <xdr:colOff>377850</xdr:colOff>
      <xdr:row>70</xdr:row>
      <xdr:rowOff>87787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295275</xdr:colOff>
      <xdr:row>47</xdr:row>
      <xdr:rowOff>57150</xdr:rowOff>
    </xdr:from>
    <xdr:to>
      <xdr:col>18</xdr:col>
      <xdr:colOff>577875</xdr:colOff>
      <xdr:row>70</xdr:row>
      <xdr:rowOff>83025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109</xdr:row>
      <xdr:rowOff>61912</xdr:rowOff>
    </xdr:from>
    <xdr:to>
      <xdr:col>16</xdr:col>
      <xdr:colOff>377850</xdr:colOff>
      <xdr:row>132</xdr:row>
      <xdr:rowOff>87787</xdr:rowOff>
    </xdr:to>
    <xdr:graphicFrame macro="">
      <xdr:nvGraphicFramePr>
        <xdr:cNvPr id="15" name="グラフ 1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276225</xdr:colOff>
      <xdr:row>109</xdr:row>
      <xdr:rowOff>57150</xdr:rowOff>
    </xdr:from>
    <xdr:to>
      <xdr:col>18</xdr:col>
      <xdr:colOff>558825</xdr:colOff>
      <xdr:row>132</xdr:row>
      <xdr:rowOff>83025</xdr:rowOff>
    </xdr:to>
    <xdr:graphicFrame macro="">
      <xdr:nvGraphicFramePr>
        <xdr:cNvPr id="16" name="グラフ 1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47626</xdr:colOff>
      <xdr:row>5</xdr:row>
      <xdr:rowOff>19051</xdr:rowOff>
    </xdr:from>
    <xdr:to>
      <xdr:col>5</xdr:col>
      <xdr:colOff>104776</xdr:colOff>
      <xdr:row>13</xdr:row>
      <xdr:rowOff>66675</xdr:rowOff>
    </xdr:to>
    <xdr:sp macro="" textlink="">
      <xdr:nvSpPr>
        <xdr:cNvPr id="2" name="テキスト ボックス 1">
          <a:extLst>
            <a:ext uri="{FF2B5EF4-FFF2-40B4-BE49-F238E27FC236}">
              <a16:creationId xmlns:a16="http://schemas.microsoft.com/office/drawing/2014/main" id="{00000000-0008-0000-0500-000002000000}"/>
            </a:ext>
          </a:extLst>
        </xdr:cNvPr>
        <xdr:cNvSpPr txBox="1"/>
      </xdr:nvSpPr>
      <xdr:spPr>
        <a:xfrm>
          <a:off x="47626" y="762001"/>
          <a:ext cx="3162300" cy="119062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年のコーホート変化率を求める。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例えば、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歳のコーホートについては、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÷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歳人口）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以下、同様に各年齢層に関して男女別コーホート変化率を計算する。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歳以上については、次のように計算する。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  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100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歳以上人口）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÷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（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95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歳以上人口）</a:t>
          </a:r>
        </a:p>
      </xdr:txBody>
    </xdr:sp>
    <xdr:clientData/>
  </xdr:twoCellAnchor>
  <xdr:twoCellAnchor>
    <xdr:from>
      <xdr:col>5</xdr:col>
      <xdr:colOff>142875</xdr:colOff>
      <xdr:row>5</xdr:row>
      <xdr:rowOff>9525</xdr:rowOff>
    </xdr:from>
    <xdr:to>
      <xdr:col>9</xdr:col>
      <xdr:colOff>628650</xdr:colOff>
      <xdr:row>13</xdr:row>
      <xdr:rowOff>66675</xdr:rowOff>
    </xdr:to>
    <xdr:sp macro="" textlink="">
      <xdr:nvSpPr>
        <xdr:cNvPr id="3" name="テキスト ボックス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SpPr txBox="1"/>
      </xdr:nvSpPr>
      <xdr:spPr>
        <a:xfrm>
          <a:off x="3248025" y="752475"/>
          <a:ext cx="2895600" cy="1200150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第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ステップで計算したコーホート変化率をもとに、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歳以上についての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歳階級別人口を推計する。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たとえば、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歳人口に、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H27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歳人口から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歳人口への「コーホート変化率」を掛け合わせると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29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歳人口が推計できる。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314325</xdr:colOff>
      <xdr:row>75</xdr:row>
      <xdr:rowOff>1</xdr:rowOff>
    </xdr:from>
    <xdr:to>
      <xdr:col>9</xdr:col>
      <xdr:colOff>581025</xdr:colOff>
      <xdr:row>82</xdr:row>
      <xdr:rowOff>133350</xdr:rowOff>
    </xdr:to>
    <xdr:sp macro="" textlink="">
      <xdr:nvSpPr>
        <xdr:cNvPr id="4" name="テキスト ボックス 3">
          <a:extLst>
            <a:ext uri="{FF2B5EF4-FFF2-40B4-BE49-F238E27FC236}">
              <a16:creationId xmlns:a16="http://schemas.microsoft.com/office/drawing/2014/main" id="{00000000-0008-0000-0500-000004000000}"/>
            </a:ext>
          </a:extLst>
        </xdr:cNvPr>
        <xdr:cNvSpPr txBox="1"/>
      </xdr:nvSpPr>
      <xdr:spPr>
        <a:xfrm>
          <a:off x="314325" y="10744201"/>
          <a:ext cx="5781675" cy="1133474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R12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歳人口の推計を行う。</a:t>
          </a: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①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歳の女性人口を求める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②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R2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年に生まれた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歳の男女別人口を求める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③ ①に対する②の比率を男女別に求める（出生率）</a:t>
          </a: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④ 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15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49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歳の女性人口を求める。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⑤ ④に③で求めた比率をかければ、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年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歳の男女別人口となる。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</xdr:txBody>
    </xdr:sp>
    <xdr:clientData/>
  </xdr:twoCellAnchor>
  <xdr:twoCellAnchor>
    <xdr:from>
      <xdr:col>0</xdr:col>
      <xdr:colOff>0</xdr:colOff>
      <xdr:row>93</xdr:row>
      <xdr:rowOff>0</xdr:rowOff>
    </xdr:from>
    <xdr:to>
      <xdr:col>0</xdr:col>
      <xdr:colOff>0</xdr:colOff>
      <xdr:row>93</xdr:row>
      <xdr:rowOff>19051</xdr:rowOff>
    </xdr:to>
    <xdr:sp macro="" textlink="">
      <xdr:nvSpPr>
        <xdr:cNvPr id="5" name="テキスト ボックス 4">
          <a:extLst>
            <a:ext uri="{FF2B5EF4-FFF2-40B4-BE49-F238E27FC236}">
              <a16:creationId xmlns:a16="http://schemas.microsoft.com/office/drawing/2014/main" id="{00000000-0008-0000-0500-000006000000}"/>
            </a:ext>
          </a:extLst>
        </xdr:cNvPr>
        <xdr:cNvSpPr txBox="1"/>
      </xdr:nvSpPr>
      <xdr:spPr>
        <a:xfrm>
          <a:off x="0" y="13173075"/>
          <a:ext cx="0" cy="19051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出生性比により男女を振り分け、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R7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の男女別の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0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～</a:t>
          </a:r>
          <a:r>
            <a:rPr kumimoji="1" lang="en-US" altLang="ja-JP" sz="800">
              <a:latin typeface="ＭＳ 明朝" pitchFamily="17" charset="-128"/>
              <a:ea typeface="ＭＳ 明朝" pitchFamily="17" charset="-128"/>
            </a:rPr>
            <a:t>4</a:t>
          </a:r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歳人口を推計する。</a:t>
          </a:r>
        </a:p>
      </xdr:txBody>
    </xdr:sp>
    <xdr:clientData/>
  </xdr:twoCellAnchor>
  <xdr:twoCellAnchor>
    <xdr:from>
      <xdr:col>0</xdr:col>
      <xdr:colOff>1</xdr:colOff>
      <xdr:row>100</xdr:row>
      <xdr:rowOff>0</xdr:rowOff>
    </xdr:from>
    <xdr:to>
      <xdr:col>6</xdr:col>
      <xdr:colOff>228601</xdr:colOff>
      <xdr:row>104</xdr:row>
      <xdr:rowOff>123825</xdr:rowOff>
    </xdr:to>
    <xdr:sp macro="" textlink="">
      <xdr:nvSpPr>
        <xdr:cNvPr id="6" name="テキスト ボックス 5">
          <a:extLst>
            <a:ext uri="{FF2B5EF4-FFF2-40B4-BE49-F238E27FC236}">
              <a16:creationId xmlns:a16="http://schemas.microsoft.com/office/drawing/2014/main" id="{00000000-0008-0000-0500-000007000000}"/>
            </a:ext>
          </a:extLst>
        </xdr:cNvPr>
        <xdr:cNvSpPr txBox="1"/>
      </xdr:nvSpPr>
      <xdr:spPr>
        <a:xfrm>
          <a:off x="1" y="14173200"/>
          <a:ext cx="4019550" cy="619125"/>
        </a:xfrm>
        <a:prstGeom prst="rect">
          <a:avLst/>
        </a:prstGeom>
        <a:solidFill>
          <a:schemeClr val="lt1"/>
        </a:solidFill>
        <a:ln w="9525" cmpd="sng">
          <a:solidFill>
            <a:schemeClr val="lt1">
              <a:shade val="50000"/>
            </a:schemeClr>
          </a:solidFill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rtlCol="0" anchor="t"/>
        <a:lstStyle/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これらの計算の結果から、下のような人口の推計を得ることができる。</a:t>
          </a:r>
          <a:endParaRPr kumimoji="1" lang="en-US" altLang="ja-JP" sz="800">
            <a:latin typeface="ＭＳ 明朝" pitchFamily="17" charset="-128"/>
            <a:ea typeface="ＭＳ 明朝" pitchFamily="17" charset="-128"/>
          </a:endParaRPr>
        </a:p>
        <a:p>
          <a:r>
            <a:rPr kumimoji="1" lang="ja-JP" altLang="en-US" sz="800">
              <a:latin typeface="ＭＳ 明朝" pitchFamily="17" charset="-128"/>
              <a:ea typeface="ＭＳ 明朝" pitchFamily="17" charset="-128"/>
            </a:rPr>
            <a:t>　年齢不詳が多い場合、最初に男女の各年齢構成で按分して計算する。</a:t>
          </a:r>
        </a:p>
      </xdr:txBody>
    </xdr:sp>
    <xdr:clientData/>
  </xdr:twoCellAnchor>
  <xdr:twoCellAnchor>
    <xdr:from>
      <xdr:col>13</xdr:col>
      <xdr:colOff>95250</xdr:colOff>
      <xdr:row>18</xdr:row>
      <xdr:rowOff>61912</xdr:rowOff>
    </xdr:from>
    <xdr:to>
      <xdr:col>16</xdr:col>
      <xdr:colOff>377850</xdr:colOff>
      <xdr:row>41</xdr:row>
      <xdr:rowOff>87787</xdr:rowOff>
    </xdr:to>
    <xdr:graphicFrame macro="">
      <xdr:nvGraphicFramePr>
        <xdr:cNvPr id="7" name="グラフ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15</xdr:col>
      <xdr:colOff>285750</xdr:colOff>
      <xdr:row>18</xdr:row>
      <xdr:rowOff>57150</xdr:rowOff>
    </xdr:from>
    <xdr:to>
      <xdr:col>18</xdr:col>
      <xdr:colOff>568350</xdr:colOff>
      <xdr:row>41</xdr:row>
      <xdr:rowOff>83025</xdr:rowOff>
    </xdr:to>
    <xdr:graphicFrame macro="">
      <xdr:nvGraphicFramePr>
        <xdr:cNvPr id="8" name="グラフ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13</xdr:col>
      <xdr:colOff>95250</xdr:colOff>
      <xdr:row>47</xdr:row>
      <xdr:rowOff>61912</xdr:rowOff>
    </xdr:from>
    <xdr:to>
      <xdr:col>16</xdr:col>
      <xdr:colOff>377850</xdr:colOff>
      <xdr:row>70</xdr:row>
      <xdr:rowOff>87787</xdr:rowOff>
    </xdr:to>
    <xdr:graphicFrame macro="">
      <xdr:nvGraphicFramePr>
        <xdr:cNvPr id="9" name="グラフ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15</xdr:col>
      <xdr:colOff>257175</xdr:colOff>
      <xdr:row>47</xdr:row>
      <xdr:rowOff>57150</xdr:rowOff>
    </xdr:from>
    <xdr:to>
      <xdr:col>18</xdr:col>
      <xdr:colOff>539775</xdr:colOff>
      <xdr:row>70</xdr:row>
      <xdr:rowOff>83025</xdr:rowOff>
    </xdr:to>
    <xdr:graphicFrame macro="">
      <xdr:nvGraphicFramePr>
        <xdr:cNvPr id="10" name="グラフ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13</xdr:col>
      <xdr:colOff>95250</xdr:colOff>
      <xdr:row>109</xdr:row>
      <xdr:rowOff>61912</xdr:rowOff>
    </xdr:from>
    <xdr:to>
      <xdr:col>16</xdr:col>
      <xdr:colOff>377850</xdr:colOff>
      <xdr:row>132</xdr:row>
      <xdr:rowOff>87787</xdr:rowOff>
    </xdr:to>
    <xdr:graphicFrame macro="">
      <xdr:nvGraphicFramePr>
        <xdr:cNvPr id="11" name="グラフ 10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15</xdr:col>
      <xdr:colOff>285750</xdr:colOff>
      <xdr:row>109</xdr:row>
      <xdr:rowOff>57150</xdr:rowOff>
    </xdr:from>
    <xdr:to>
      <xdr:col>18</xdr:col>
      <xdr:colOff>568350</xdr:colOff>
      <xdr:row>132</xdr:row>
      <xdr:rowOff>83025</xdr:rowOff>
    </xdr:to>
    <xdr:graphicFrame macro="">
      <xdr:nvGraphicFramePr>
        <xdr:cNvPr id="12" name="グラフ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showGridLines="0" tabSelected="1" view="pageBreakPreview" zoomScaleNormal="100" zoomScaleSheetLayoutView="100" workbookViewId="0">
      <selection activeCell="A85" sqref="A85:D98"/>
    </sheetView>
  </sheetViews>
  <sheetFormatPr defaultRowHeight="11.25" x14ac:dyDescent="0.15"/>
  <cols>
    <col min="1" max="4" width="9" style="1"/>
    <col min="5" max="5" width="4.75" style="1" customWidth="1"/>
    <col min="6" max="6" width="9" style="1"/>
    <col min="7" max="7" width="4.625" style="1" customWidth="1"/>
    <col min="8" max="16384" width="9" style="1"/>
  </cols>
  <sheetData>
    <row r="1" spans="1:9" ht="13.5" x14ac:dyDescent="0.15">
      <c r="A1" t="s">
        <v>0</v>
      </c>
    </row>
    <row r="2" spans="1:9" x14ac:dyDescent="0.15">
      <c r="A2" s="1" t="s">
        <v>111</v>
      </c>
    </row>
    <row r="4" spans="1:9" x14ac:dyDescent="0.15">
      <c r="A4" s="1" t="s">
        <v>43</v>
      </c>
    </row>
    <row r="5" spans="1:9" x14ac:dyDescent="0.15">
      <c r="A5" s="1" t="s">
        <v>1</v>
      </c>
      <c r="F5" s="1" t="s">
        <v>2</v>
      </c>
    </row>
    <row r="13" spans="1:9" x14ac:dyDescent="0.15">
      <c r="A13" s="2"/>
    </row>
    <row r="14" spans="1:9" ht="12" thickBot="1" x14ac:dyDescent="0.2"/>
    <row r="15" spans="1:9" x14ac:dyDescent="0.15">
      <c r="A15" s="2"/>
      <c r="B15" s="3" t="s">
        <v>3</v>
      </c>
      <c r="C15" s="3"/>
      <c r="D15" s="3"/>
      <c r="E15" s="3"/>
      <c r="F15" s="4" t="s">
        <v>4</v>
      </c>
      <c r="G15" s="3"/>
      <c r="H15" s="5" t="s">
        <v>5</v>
      </c>
      <c r="I15" s="5"/>
    </row>
    <row r="16" spans="1:9" x14ac:dyDescent="0.15">
      <c r="C16" s="6" t="s">
        <v>6</v>
      </c>
      <c r="D16" s="6"/>
      <c r="F16" s="7" t="s">
        <v>39</v>
      </c>
      <c r="H16" s="6" t="s">
        <v>37</v>
      </c>
      <c r="I16" s="6"/>
    </row>
    <row r="17" spans="2:13" x14ac:dyDescent="0.15">
      <c r="B17" s="8"/>
      <c r="C17" s="9" t="s">
        <v>41</v>
      </c>
      <c r="D17" s="9" t="s">
        <v>42</v>
      </c>
      <c r="E17" s="8"/>
      <c r="F17" s="9" t="s">
        <v>7</v>
      </c>
      <c r="G17" s="8"/>
      <c r="H17" s="10" t="s">
        <v>38</v>
      </c>
      <c r="I17" s="11"/>
      <c r="K17" s="8"/>
      <c r="L17" s="9" t="s">
        <v>120</v>
      </c>
    </row>
    <row r="18" spans="2:13" ht="10.5" customHeight="1" x14ac:dyDescent="0.15">
      <c r="B18" s="13"/>
      <c r="C18" s="13"/>
      <c r="D18" s="13"/>
      <c r="E18" s="12"/>
      <c r="F18" s="13"/>
      <c r="G18" s="13"/>
      <c r="K18" s="13"/>
      <c r="L18" s="1" t="s">
        <v>118</v>
      </c>
      <c r="M18" s="1" t="s">
        <v>119</v>
      </c>
    </row>
    <row r="19" spans="2:13" x14ac:dyDescent="0.15">
      <c r="B19" s="2" t="s">
        <v>8</v>
      </c>
      <c r="C19" s="14">
        <f>SUM(C20:C41)</f>
        <v>333112</v>
      </c>
      <c r="D19" s="14">
        <f>SUM(D20:D41)</f>
        <v>324291</v>
      </c>
      <c r="E19" s="14"/>
      <c r="F19" s="2"/>
      <c r="G19" s="15"/>
      <c r="H19" s="14"/>
      <c r="I19" s="14"/>
      <c r="J19" s="14"/>
      <c r="K19" s="2" t="s">
        <v>8</v>
      </c>
      <c r="L19" s="14">
        <f>SUM(L20:L41)</f>
        <v>333112</v>
      </c>
      <c r="M19" s="14">
        <f>SUM(M20:M41)</f>
        <v>361240</v>
      </c>
    </row>
    <row r="20" spans="2:13" x14ac:dyDescent="0.15">
      <c r="B20" s="2" t="s">
        <v>9</v>
      </c>
      <c r="C20" s="16">
        <f>国調データ!U6</f>
        <v>14019</v>
      </c>
      <c r="D20" s="16">
        <f>国調データ!H6</f>
        <v>12637</v>
      </c>
      <c r="E20" s="14"/>
      <c r="K20" s="2" t="s">
        <v>9</v>
      </c>
      <c r="L20" s="16">
        <f>C20</f>
        <v>14019</v>
      </c>
      <c r="M20" s="32">
        <f>C49</f>
        <v>13205</v>
      </c>
    </row>
    <row r="21" spans="2:13" x14ac:dyDescent="0.15">
      <c r="B21" s="2" t="s">
        <v>10</v>
      </c>
      <c r="C21" s="16">
        <f>国調データ!U7</f>
        <v>14740</v>
      </c>
      <c r="D21" s="16">
        <f>国調データ!H7</f>
        <v>14553</v>
      </c>
      <c r="E21" s="14"/>
      <c r="F21" s="17">
        <f t="shared" ref="F21:F39" si="0">D21/C20</f>
        <v>1.0380911619944362</v>
      </c>
      <c r="H21" s="18">
        <f>D20*F21</f>
        <v>13118.358014123691</v>
      </c>
      <c r="I21" s="6"/>
      <c r="K21" s="2" t="s">
        <v>10</v>
      </c>
      <c r="L21" s="16">
        <f t="shared" ref="L21:L40" si="1">C21</f>
        <v>14740</v>
      </c>
      <c r="M21" s="32">
        <f t="shared" ref="M21:M40" si="2">C50</f>
        <v>14088</v>
      </c>
    </row>
    <row r="22" spans="2:13" x14ac:dyDescent="0.15">
      <c r="B22" s="2" t="s">
        <v>11</v>
      </c>
      <c r="C22" s="16">
        <f>国調データ!U8</f>
        <v>15689</v>
      </c>
      <c r="D22" s="16">
        <f>国調データ!H8</f>
        <v>14924</v>
      </c>
      <c r="E22" s="14"/>
      <c r="F22" s="17">
        <f t="shared" si="0"/>
        <v>1.012483039348711</v>
      </c>
      <c r="H22" s="18">
        <f>D21*F22</f>
        <v>14734.665671641791</v>
      </c>
      <c r="I22" s="6"/>
      <c r="K22" s="2" t="s">
        <v>11</v>
      </c>
      <c r="L22" s="16">
        <f t="shared" si="1"/>
        <v>15689</v>
      </c>
      <c r="M22" s="32">
        <f t="shared" si="2"/>
        <v>15022</v>
      </c>
    </row>
    <row r="23" spans="2:13" x14ac:dyDescent="0.15">
      <c r="B23" s="2" t="s">
        <v>12</v>
      </c>
      <c r="C23" s="16">
        <f>国調データ!U9</f>
        <v>16631</v>
      </c>
      <c r="D23" s="16">
        <f>国調データ!H9</f>
        <v>16166</v>
      </c>
      <c r="E23" s="14"/>
      <c r="F23" s="17">
        <f t="shared" si="0"/>
        <v>1.0304034673975397</v>
      </c>
      <c r="H23" s="18">
        <f t="shared" ref="H23:H39" si="3">D22*F23</f>
        <v>15377.741347440882</v>
      </c>
      <c r="I23" s="6"/>
      <c r="K23" s="2" t="s">
        <v>12</v>
      </c>
      <c r="L23" s="16">
        <f t="shared" si="1"/>
        <v>16631</v>
      </c>
      <c r="M23" s="32">
        <f t="shared" si="2"/>
        <v>14935</v>
      </c>
    </row>
    <row r="24" spans="2:13" x14ac:dyDescent="0.15">
      <c r="B24" s="2" t="s">
        <v>13</v>
      </c>
      <c r="C24" s="19">
        <f>国調データ!U10</f>
        <v>13345</v>
      </c>
      <c r="D24" s="16">
        <f>国調データ!H10</f>
        <v>13839</v>
      </c>
      <c r="E24" s="14"/>
      <c r="F24" s="17">
        <f t="shared" si="0"/>
        <v>0.83212073838013345</v>
      </c>
      <c r="H24" s="18">
        <f t="shared" si="3"/>
        <v>13452.063856653238</v>
      </c>
      <c r="I24" s="6"/>
      <c r="K24" s="2" t="s">
        <v>13</v>
      </c>
      <c r="L24" s="16">
        <f t="shared" si="1"/>
        <v>13345</v>
      </c>
      <c r="M24" s="32">
        <f t="shared" si="2"/>
        <v>12497</v>
      </c>
    </row>
    <row r="25" spans="2:13" x14ac:dyDescent="0.15">
      <c r="B25" s="2" t="s">
        <v>14</v>
      </c>
      <c r="C25" s="16">
        <f>国調データ!U11</f>
        <v>15042</v>
      </c>
      <c r="D25" s="19">
        <f>国調データ!H11</f>
        <v>14192</v>
      </c>
      <c r="E25" s="14"/>
      <c r="F25" s="20">
        <f t="shared" si="0"/>
        <v>1.0634694642188085</v>
      </c>
      <c r="G25" s="21"/>
      <c r="H25" s="18">
        <f t="shared" si="3"/>
        <v>14717.353915324091</v>
      </c>
      <c r="I25" s="6"/>
      <c r="K25" s="2" t="s">
        <v>14</v>
      </c>
      <c r="L25" s="16">
        <f t="shared" si="1"/>
        <v>15042</v>
      </c>
      <c r="M25" s="32">
        <f t="shared" si="2"/>
        <v>14328</v>
      </c>
    </row>
    <row r="26" spans="2:13" x14ac:dyDescent="0.15">
      <c r="B26" s="2" t="s">
        <v>15</v>
      </c>
      <c r="C26" s="16">
        <f>国調データ!U12</f>
        <v>17576</v>
      </c>
      <c r="D26" s="16">
        <f>国調データ!H12</f>
        <v>15846</v>
      </c>
      <c r="E26" s="14"/>
      <c r="F26" s="17">
        <f t="shared" si="0"/>
        <v>1.0534503390506582</v>
      </c>
      <c r="H26" s="18">
        <f t="shared" si="3"/>
        <v>14950.567211806941</v>
      </c>
      <c r="I26" s="30"/>
      <c r="K26" s="2" t="s">
        <v>15</v>
      </c>
      <c r="L26" s="16">
        <f t="shared" si="1"/>
        <v>17576</v>
      </c>
      <c r="M26" s="32">
        <f t="shared" si="2"/>
        <v>16926</v>
      </c>
    </row>
    <row r="27" spans="2:13" x14ac:dyDescent="0.15">
      <c r="B27" s="2" t="s">
        <v>16</v>
      </c>
      <c r="C27" s="16">
        <f>国調データ!U13</f>
        <v>20733</v>
      </c>
      <c r="D27" s="16">
        <f>国調データ!H13</f>
        <v>18234</v>
      </c>
      <c r="E27" s="14"/>
      <c r="F27" s="17">
        <f t="shared" si="0"/>
        <v>1.0374374146563496</v>
      </c>
      <c r="H27" s="18">
        <f t="shared" si="3"/>
        <v>16439.233272644517</v>
      </c>
      <c r="I27" s="6"/>
      <c r="K27" s="2" t="s">
        <v>16</v>
      </c>
      <c r="L27" s="16">
        <f t="shared" si="1"/>
        <v>20733</v>
      </c>
      <c r="M27" s="32">
        <f t="shared" si="2"/>
        <v>19577</v>
      </c>
    </row>
    <row r="28" spans="2:13" x14ac:dyDescent="0.15">
      <c r="B28" s="2" t="s">
        <v>17</v>
      </c>
      <c r="C28" s="16">
        <f>国調データ!U14</f>
        <v>22908</v>
      </c>
      <c r="D28" s="16">
        <f>国調データ!H14</f>
        <v>21275</v>
      </c>
      <c r="E28" s="14"/>
      <c r="F28" s="17">
        <f t="shared" si="0"/>
        <v>1.02614189938745</v>
      </c>
      <c r="H28" s="18">
        <f t="shared" si="3"/>
        <v>18710.671393430763</v>
      </c>
      <c r="I28" s="6"/>
      <c r="K28" s="2" t="s">
        <v>17</v>
      </c>
      <c r="L28" s="16">
        <f t="shared" si="1"/>
        <v>22908</v>
      </c>
      <c r="M28" s="32">
        <f t="shared" si="2"/>
        <v>21977</v>
      </c>
    </row>
    <row r="29" spans="2:13" x14ac:dyDescent="0.15">
      <c r="B29" s="2" t="s">
        <v>18</v>
      </c>
      <c r="C29" s="16">
        <f>国調データ!U15</f>
        <v>19717</v>
      </c>
      <c r="D29" s="16">
        <f>国調データ!H15</f>
        <v>23296</v>
      </c>
      <c r="E29" s="14"/>
      <c r="F29" s="17">
        <f t="shared" si="0"/>
        <v>1.0169373144752925</v>
      </c>
      <c r="H29" s="18">
        <f t="shared" si="3"/>
        <v>21635.341365461845</v>
      </c>
      <c r="I29" s="6"/>
      <c r="K29" s="2" t="s">
        <v>18</v>
      </c>
      <c r="L29" s="16">
        <f t="shared" si="1"/>
        <v>19717</v>
      </c>
      <c r="M29" s="32">
        <f t="shared" si="2"/>
        <v>19303</v>
      </c>
    </row>
    <row r="30" spans="2:13" x14ac:dyDescent="0.15">
      <c r="B30" s="2" t="s">
        <v>19</v>
      </c>
      <c r="C30" s="16">
        <f>国調データ!U16</f>
        <v>20206</v>
      </c>
      <c r="D30" s="16">
        <f>国調データ!H16</f>
        <v>19639</v>
      </c>
      <c r="E30" s="14"/>
      <c r="F30" s="17">
        <f t="shared" si="0"/>
        <v>0.99604402292437999</v>
      </c>
      <c r="H30" s="18">
        <f t="shared" si="3"/>
        <v>23203.841558046355</v>
      </c>
      <c r="I30" s="6"/>
      <c r="K30" s="2" t="s">
        <v>19</v>
      </c>
      <c r="L30" s="16">
        <f t="shared" si="1"/>
        <v>20206</v>
      </c>
      <c r="M30" s="32">
        <f t="shared" si="2"/>
        <v>20290</v>
      </c>
    </row>
    <row r="31" spans="2:13" x14ac:dyDescent="0.15">
      <c r="B31" s="2" t="s">
        <v>20</v>
      </c>
      <c r="C31" s="16">
        <f>国調データ!U17</f>
        <v>22688</v>
      </c>
      <c r="D31" s="16">
        <f>国調データ!H17</f>
        <v>19789</v>
      </c>
      <c r="E31" s="14"/>
      <c r="F31" s="17">
        <f t="shared" si="0"/>
        <v>0.97936256557458179</v>
      </c>
      <c r="H31" s="18">
        <f t="shared" si="3"/>
        <v>19233.70142531921</v>
      </c>
      <c r="I31" s="6"/>
      <c r="K31" s="2" t="s">
        <v>20</v>
      </c>
      <c r="L31" s="16">
        <f t="shared" si="1"/>
        <v>22688</v>
      </c>
      <c r="M31" s="32">
        <f t="shared" si="2"/>
        <v>22242</v>
      </c>
    </row>
    <row r="32" spans="2:13" x14ac:dyDescent="0.15">
      <c r="B32" s="2" t="s">
        <v>21</v>
      </c>
      <c r="C32" s="16">
        <f>国調データ!U18</f>
        <v>26478</v>
      </c>
      <c r="D32" s="16">
        <f>国調データ!H18</f>
        <v>22053</v>
      </c>
      <c r="E32" s="14"/>
      <c r="F32" s="17">
        <f t="shared" si="0"/>
        <v>0.97201163610719321</v>
      </c>
      <c r="H32" s="18">
        <f t="shared" si="3"/>
        <v>19235.138266925245</v>
      </c>
      <c r="I32" s="6"/>
      <c r="K32" s="2" t="s">
        <v>21</v>
      </c>
      <c r="L32" s="16">
        <f t="shared" si="1"/>
        <v>26478</v>
      </c>
      <c r="M32" s="32">
        <f t="shared" si="2"/>
        <v>25888</v>
      </c>
    </row>
    <row r="33" spans="1:13" x14ac:dyDescent="0.15">
      <c r="B33" s="2" t="s">
        <v>22</v>
      </c>
      <c r="C33" s="16">
        <f>国調データ!U19</f>
        <v>29320</v>
      </c>
      <c r="D33" s="16">
        <f>国調データ!H19</f>
        <v>25177</v>
      </c>
      <c r="E33" s="14"/>
      <c r="F33" s="17">
        <f t="shared" si="0"/>
        <v>0.95086486894780575</v>
      </c>
      <c r="H33" s="18">
        <f t="shared" si="3"/>
        <v>20969.42295490596</v>
      </c>
      <c r="I33" s="6"/>
      <c r="K33" s="2" t="s">
        <v>22</v>
      </c>
      <c r="L33" s="16">
        <f t="shared" si="1"/>
        <v>29320</v>
      </c>
      <c r="M33" s="32">
        <f t="shared" si="2"/>
        <v>29567</v>
      </c>
    </row>
    <row r="34" spans="1:13" x14ac:dyDescent="0.15">
      <c r="B34" s="2" t="s">
        <v>23</v>
      </c>
      <c r="C34" s="16">
        <f>国調データ!U20</f>
        <v>19828</v>
      </c>
      <c r="D34" s="16">
        <f>国調データ!H20</f>
        <v>27103</v>
      </c>
      <c r="E34" s="14"/>
      <c r="F34" s="17">
        <f t="shared" si="0"/>
        <v>0.92438608458390181</v>
      </c>
      <c r="H34" s="18">
        <f t="shared" si="3"/>
        <v>23273.268451568896</v>
      </c>
      <c r="I34" s="6"/>
      <c r="K34" s="2" t="s">
        <v>23</v>
      </c>
      <c r="L34" s="16">
        <f t="shared" si="1"/>
        <v>19828</v>
      </c>
      <c r="M34" s="32">
        <f t="shared" si="2"/>
        <v>23425</v>
      </c>
    </row>
    <row r="35" spans="1:13" x14ac:dyDescent="0.15">
      <c r="B35" s="2" t="s">
        <v>24</v>
      </c>
      <c r="C35" s="16">
        <f>国調データ!U21</f>
        <v>16832</v>
      </c>
      <c r="D35" s="16">
        <f>国調データ!H21</f>
        <v>17250</v>
      </c>
      <c r="E35" s="14"/>
      <c r="F35" s="17">
        <f t="shared" si="0"/>
        <v>0.8699818438571717</v>
      </c>
      <c r="H35" s="18">
        <f t="shared" si="3"/>
        <v>23579.117914060924</v>
      </c>
      <c r="I35" s="6"/>
      <c r="K35" s="2" t="s">
        <v>24</v>
      </c>
      <c r="L35" s="16">
        <f t="shared" si="1"/>
        <v>16832</v>
      </c>
      <c r="M35" s="32">
        <f t="shared" si="2"/>
        <v>22707</v>
      </c>
    </row>
    <row r="36" spans="1:13" x14ac:dyDescent="0.15">
      <c r="B36" s="2" t="s">
        <v>25</v>
      </c>
      <c r="C36" s="16">
        <f>国調データ!U22</f>
        <v>14906</v>
      </c>
      <c r="D36" s="16">
        <f>国調データ!H22</f>
        <v>13324</v>
      </c>
      <c r="E36" s="14"/>
      <c r="F36" s="17">
        <f t="shared" si="0"/>
        <v>0.79158745247148288</v>
      </c>
      <c r="H36" s="18">
        <f t="shared" si="3"/>
        <v>13654.883555133079</v>
      </c>
      <c r="I36" s="6"/>
      <c r="K36" s="2" t="s">
        <v>25</v>
      </c>
      <c r="L36" s="16">
        <f t="shared" si="1"/>
        <v>14906</v>
      </c>
      <c r="M36" s="32">
        <f t="shared" si="2"/>
        <v>23399</v>
      </c>
    </row>
    <row r="37" spans="1:13" x14ac:dyDescent="0.15">
      <c r="B37" s="2" t="s">
        <v>26</v>
      </c>
      <c r="C37" s="16">
        <f>国調データ!U23</f>
        <v>8652</v>
      </c>
      <c r="D37" s="16">
        <f>国調データ!H23</f>
        <v>9891</v>
      </c>
      <c r="E37" s="14"/>
      <c r="F37" s="17">
        <f t="shared" si="0"/>
        <v>0.66355829867167582</v>
      </c>
      <c r="H37" s="18">
        <f t="shared" si="3"/>
        <v>8841.250771501409</v>
      </c>
      <c r="I37" s="6"/>
      <c r="K37" s="2" t="s">
        <v>26</v>
      </c>
      <c r="L37" s="16">
        <f t="shared" si="1"/>
        <v>8652</v>
      </c>
      <c r="M37" s="32">
        <f t="shared" si="2"/>
        <v>18446</v>
      </c>
    </row>
    <row r="38" spans="1:13" x14ac:dyDescent="0.15">
      <c r="B38" s="2" t="s">
        <v>27</v>
      </c>
      <c r="C38" s="16">
        <f>国調データ!U24</f>
        <v>3093</v>
      </c>
      <c r="D38" s="16">
        <f>国調データ!H24</f>
        <v>4080</v>
      </c>
      <c r="E38" s="14"/>
      <c r="F38" s="17">
        <f t="shared" si="0"/>
        <v>0.47156726768377255</v>
      </c>
      <c r="H38" s="18">
        <f t="shared" si="3"/>
        <v>4664.2718446601939</v>
      </c>
      <c r="I38" s="6"/>
      <c r="K38" s="2" t="s">
        <v>27</v>
      </c>
      <c r="L38" s="16">
        <f t="shared" si="1"/>
        <v>3093</v>
      </c>
      <c r="M38" s="32">
        <f t="shared" si="2"/>
        <v>9802</v>
      </c>
    </row>
    <row r="39" spans="1:13" x14ac:dyDescent="0.15">
      <c r="B39" s="2" t="s">
        <v>28</v>
      </c>
      <c r="C39" s="16">
        <f>国調データ!U25</f>
        <v>615</v>
      </c>
      <c r="D39" s="16">
        <f>国調データ!H25</f>
        <v>910</v>
      </c>
      <c r="E39" s="14"/>
      <c r="F39" s="17">
        <f t="shared" si="0"/>
        <v>0.29421273844164242</v>
      </c>
      <c r="H39" s="18">
        <f t="shared" si="3"/>
        <v>1200.387972841901</v>
      </c>
      <c r="I39" s="6"/>
      <c r="K39" s="2" t="s">
        <v>28</v>
      </c>
      <c r="L39" s="16">
        <f t="shared" si="1"/>
        <v>615</v>
      </c>
      <c r="M39" s="32">
        <f t="shared" si="2"/>
        <v>3088</v>
      </c>
    </row>
    <row r="40" spans="1:13" x14ac:dyDescent="0.15">
      <c r="B40" s="2" t="s">
        <v>29</v>
      </c>
      <c r="C40" s="16">
        <f>国調データ!U26</f>
        <v>94</v>
      </c>
      <c r="D40" s="16">
        <f>国調データ!H26</f>
        <v>113</v>
      </c>
      <c r="E40" s="14"/>
      <c r="F40" s="17">
        <f>D40/(C39+C40)</f>
        <v>0.15937940761636107</v>
      </c>
      <c r="H40" s="18">
        <f>(D39+D40)*F40</f>
        <v>163.04513399153737</v>
      </c>
      <c r="I40" s="6"/>
      <c r="K40" s="2" t="s">
        <v>29</v>
      </c>
      <c r="L40" s="16">
        <f t="shared" si="1"/>
        <v>94</v>
      </c>
      <c r="M40" s="32">
        <f t="shared" si="2"/>
        <v>528</v>
      </c>
    </row>
    <row r="41" spans="1:13" x14ac:dyDescent="0.15">
      <c r="B41" s="24"/>
      <c r="C41" s="25"/>
      <c r="D41" s="25"/>
      <c r="E41" s="26"/>
      <c r="F41" s="8"/>
      <c r="G41" s="8"/>
      <c r="H41" s="8"/>
      <c r="I41" s="8"/>
    </row>
    <row r="42" spans="1:13" ht="12" thickBot="1" x14ac:dyDescent="0.2"/>
    <row r="43" spans="1:13" x14ac:dyDescent="0.15">
      <c r="A43" s="2"/>
      <c r="B43" s="3" t="s">
        <v>3</v>
      </c>
      <c r="C43" s="3"/>
      <c r="D43" s="3"/>
      <c r="E43" s="3"/>
      <c r="F43" s="4" t="s">
        <v>4</v>
      </c>
      <c r="G43" s="3"/>
      <c r="H43" s="5" t="s">
        <v>5</v>
      </c>
      <c r="I43" s="5"/>
    </row>
    <row r="44" spans="1:13" x14ac:dyDescent="0.15">
      <c r="C44" s="6" t="s">
        <v>30</v>
      </c>
      <c r="D44" s="6"/>
      <c r="F44" s="7" t="str">
        <f>F16</f>
        <v>H27～R2の</v>
      </c>
      <c r="H44" s="6" t="str">
        <f>H16</f>
        <v>ｽﾃｯﾌﾟ1×R2ｺｰﾎｰﾄ人口</v>
      </c>
      <c r="I44" s="6"/>
    </row>
    <row r="45" spans="1:13" x14ac:dyDescent="0.15">
      <c r="C45" s="6"/>
      <c r="D45" s="6"/>
      <c r="F45" s="7"/>
      <c r="H45" s="6"/>
      <c r="I45" s="6"/>
    </row>
    <row r="46" spans="1:13" x14ac:dyDescent="0.15">
      <c r="B46" s="8"/>
      <c r="C46" s="9" t="str">
        <f>C17</f>
        <v>H27①</v>
      </c>
      <c r="D46" s="9" t="str">
        <f>D17</f>
        <v>R2②</v>
      </c>
      <c r="E46" s="8"/>
      <c r="F46" s="9" t="s">
        <v>7</v>
      </c>
      <c r="G46" s="8"/>
      <c r="H46" s="10" t="str">
        <f>H17</f>
        <v>＝R7推計ｺｰﾎｰﾄ人口</v>
      </c>
      <c r="I46" s="11"/>
      <c r="K46" s="8"/>
      <c r="L46" s="9" t="s">
        <v>121</v>
      </c>
    </row>
    <row r="47" spans="1:13" ht="10.5" customHeight="1" x14ac:dyDescent="0.15">
      <c r="E47" s="12"/>
      <c r="F47" s="13"/>
      <c r="G47" s="13"/>
      <c r="K47" s="13"/>
      <c r="L47" s="1" t="s">
        <v>118</v>
      </c>
      <c r="M47" s="1" t="s">
        <v>119</v>
      </c>
    </row>
    <row r="48" spans="1:13" x14ac:dyDescent="0.15">
      <c r="B48" s="2" t="s">
        <v>8</v>
      </c>
      <c r="C48" s="14">
        <f>SUM(C49:C70)</f>
        <v>361240</v>
      </c>
      <c r="D48" s="14">
        <f>SUM(D49:D70)</f>
        <v>346835</v>
      </c>
      <c r="E48" s="14"/>
      <c r="F48" s="2"/>
      <c r="G48" s="15"/>
      <c r="H48" s="14"/>
      <c r="I48" s="14"/>
      <c r="J48" s="14"/>
      <c r="K48" s="2" t="s">
        <v>8</v>
      </c>
      <c r="L48" s="14">
        <f>SUM(L49:L70)</f>
        <v>324291</v>
      </c>
      <c r="M48" s="14">
        <f>SUM(M49:M70)</f>
        <v>346835</v>
      </c>
    </row>
    <row r="49" spans="2:13" x14ac:dyDescent="0.15">
      <c r="B49" s="2" t="s">
        <v>9</v>
      </c>
      <c r="C49" s="16">
        <f>国調データ!X6</f>
        <v>13205</v>
      </c>
      <c r="D49" s="16">
        <f>国調データ!K6</f>
        <v>11848</v>
      </c>
      <c r="E49" s="14"/>
      <c r="K49" s="2" t="s">
        <v>9</v>
      </c>
      <c r="L49" s="16">
        <f>D20</f>
        <v>12637</v>
      </c>
      <c r="M49" s="32">
        <f>D49</f>
        <v>11848</v>
      </c>
    </row>
    <row r="50" spans="2:13" x14ac:dyDescent="0.15">
      <c r="B50" s="2" t="s">
        <v>10</v>
      </c>
      <c r="C50" s="16">
        <f>国調データ!X7</f>
        <v>14088</v>
      </c>
      <c r="D50" s="16">
        <f>国調データ!K7</f>
        <v>13606</v>
      </c>
      <c r="E50" s="14"/>
      <c r="F50" s="17">
        <f t="shared" ref="F50:F67" si="4">D50/C49</f>
        <v>1.0303672851192731</v>
      </c>
      <c r="H50" s="18">
        <f>D49*F50</f>
        <v>12207.791594093147</v>
      </c>
      <c r="I50" s="6"/>
      <c r="K50" s="2" t="s">
        <v>10</v>
      </c>
      <c r="L50" s="16">
        <f t="shared" ref="L50:L69" si="5">D21</f>
        <v>14553</v>
      </c>
      <c r="M50" s="32">
        <f t="shared" ref="M50:M69" si="6">D50</f>
        <v>13606</v>
      </c>
    </row>
    <row r="51" spans="2:13" x14ac:dyDescent="0.15">
      <c r="B51" s="2" t="s">
        <v>11</v>
      </c>
      <c r="C51" s="16">
        <f>国調データ!X8</f>
        <v>15022</v>
      </c>
      <c r="D51" s="16">
        <f>国調データ!K8</f>
        <v>14269</v>
      </c>
      <c r="E51" s="14"/>
      <c r="F51" s="17">
        <f t="shared" si="4"/>
        <v>1.0128478137421919</v>
      </c>
      <c r="H51" s="18">
        <f>D50*F51</f>
        <v>13780.807353776263</v>
      </c>
      <c r="I51" s="6"/>
      <c r="K51" s="2" t="s">
        <v>11</v>
      </c>
      <c r="L51" s="16">
        <f t="shared" si="5"/>
        <v>14924</v>
      </c>
      <c r="M51" s="32">
        <f t="shared" si="6"/>
        <v>14269</v>
      </c>
    </row>
    <row r="52" spans="2:13" x14ac:dyDescent="0.15">
      <c r="B52" s="2" t="s">
        <v>12</v>
      </c>
      <c r="C52" s="16">
        <f>国調データ!X9</f>
        <v>14935</v>
      </c>
      <c r="D52" s="16">
        <f>国調データ!K9</f>
        <v>14394</v>
      </c>
      <c r="E52" s="14"/>
      <c r="F52" s="17">
        <f t="shared" si="4"/>
        <v>0.95819464784982022</v>
      </c>
      <c r="H52" s="18">
        <f t="shared" ref="H52:H68" si="7">D51*F52</f>
        <v>13672.479430169085</v>
      </c>
      <c r="I52" s="6"/>
      <c r="K52" s="2" t="s">
        <v>12</v>
      </c>
      <c r="L52" s="16">
        <f t="shared" si="5"/>
        <v>16166</v>
      </c>
      <c r="M52" s="32">
        <f t="shared" si="6"/>
        <v>14394</v>
      </c>
    </row>
    <row r="53" spans="2:13" x14ac:dyDescent="0.15">
      <c r="B53" s="2" t="s">
        <v>13</v>
      </c>
      <c r="C53" s="16">
        <f>国調データ!X10</f>
        <v>12497</v>
      </c>
      <c r="D53" s="16">
        <f>国調データ!K10</f>
        <v>12309</v>
      </c>
      <c r="E53" s="14"/>
      <c r="F53" s="31">
        <f t="shared" si="4"/>
        <v>0.82417140944091061</v>
      </c>
      <c r="H53" s="18">
        <f t="shared" si="7"/>
        <v>11863.123267492467</v>
      </c>
      <c r="I53" s="6"/>
      <c r="K53" s="2" t="s">
        <v>13</v>
      </c>
      <c r="L53" s="16">
        <f t="shared" si="5"/>
        <v>13839</v>
      </c>
      <c r="M53" s="32">
        <f t="shared" si="6"/>
        <v>12309</v>
      </c>
    </row>
    <row r="54" spans="2:13" x14ac:dyDescent="0.15">
      <c r="B54" s="2" t="s">
        <v>14</v>
      </c>
      <c r="C54" s="16">
        <f>国調データ!X11</f>
        <v>14328</v>
      </c>
      <c r="D54" s="19">
        <f>国調データ!K11</f>
        <v>13125</v>
      </c>
      <c r="E54" s="14"/>
      <c r="F54" s="31">
        <f t="shared" si="4"/>
        <v>1.0502520604945187</v>
      </c>
      <c r="H54" s="18">
        <f t="shared" si="7"/>
        <v>12927.552612627031</v>
      </c>
      <c r="I54" s="6"/>
      <c r="K54" s="2" t="s">
        <v>14</v>
      </c>
      <c r="L54" s="16">
        <f t="shared" si="5"/>
        <v>14192</v>
      </c>
      <c r="M54" s="32">
        <f t="shared" si="6"/>
        <v>13125</v>
      </c>
    </row>
    <row r="55" spans="2:13" x14ac:dyDescent="0.15">
      <c r="B55" s="2" t="s">
        <v>15</v>
      </c>
      <c r="C55" s="16">
        <f>国調データ!X12</f>
        <v>16926</v>
      </c>
      <c r="D55" s="16">
        <f>国調データ!K12</f>
        <v>15015</v>
      </c>
      <c r="E55" s="14"/>
      <c r="F55" s="20">
        <f t="shared" si="4"/>
        <v>1.0479480737018425</v>
      </c>
      <c r="H55" s="22">
        <f t="shared" si="7"/>
        <v>13754.318467336683</v>
      </c>
      <c r="I55" s="23"/>
      <c r="K55" s="2" t="s">
        <v>15</v>
      </c>
      <c r="L55" s="16">
        <f t="shared" si="5"/>
        <v>15846</v>
      </c>
      <c r="M55" s="32">
        <f t="shared" si="6"/>
        <v>15015</v>
      </c>
    </row>
    <row r="56" spans="2:13" x14ac:dyDescent="0.15">
      <c r="B56" s="2" t="s">
        <v>16</v>
      </c>
      <c r="C56" s="16">
        <f>国調データ!X13</f>
        <v>19577</v>
      </c>
      <c r="D56" s="16">
        <f>国調データ!K13</f>
        <v>17374</v>
      </c>
      <c r="E56" s="14"/>
      <c r="F56" s="17">
        <f t="shared" si="4"/>
        <v>1.0264681555004136</v>
      </c>
      <c r="H56" s="18">
        <f t="shared" si="7"/>
        <v>15412.41935483871</v>
      </c>
      <c r="I56" s="6"/>
      <c r="K56" s="2" t="s">
        <v>16</v>
      </c>
      <c r="L56" s="16">
        <f t="shared" si="5"/>
        <v>18234</v>
      </c>
      <c r="M56" s="32">
        <f t="shared" si="6"/>
        <v>17374</v>
      </c>
    </row>
    <row r="57" spans="2:13" x14ac:dyDescent="0.15">
      <c r="B57" s="2" t="s">
        <v>17</v>
      </c>
      <c r="C57" s="16">
        <f>国調データ!X14</f>
        <v>21977</v>
      </c>
      <c r="D57" s="16">
        <f>国調データ!K14</f>
        <v>19802</v>
      </c>
      <c r="E57" s="14"/>
      <c r="F57" s="17">
        <f t="shared" si="4"/>
        <v>1.0114930786126577</v>
      </c>
      <c r="H57" s="18">
        <f t="shared" si="7"/>
        <v>17573.680747816314</v>
      </c>
      <c r="I57" s="6"/>
      <c r="K57" s="2" t="s">
        <v>17</v>
      </c>
      <c r="L57" s="16">
        <f t="shared" si="5"/>
        <v>21275</v>
      </c>
      <c r="M57" s="32">
        <f t="shared" si="6"/>
        <v>19802</v>
      </c>
    </row>
    <row r="58" spans="2:13" x14ac:dyDescent="0.15">
      <c r="B58" s="2" t="s">
        <v>18</v>
      </c>
      <c r="C58" s="16">
        <f>国調データ!X15</f>
        <v>19303</v>
      </c>
      <c r="D58" s="16">
        <f>国調データ!K15</f>
        <v>22040</v>
      </c>
      <c r="E58" s="14"/>
      <c r="F58" s="17">
        <f t="shared" si="4"/>
        <v>1.0028666332984484</v>
      </c>
      <c r="H58" s="18">
        <f t="shared" si="7"/>
        <v>19858.765072575876</v>
      </c>
      <c r="I58" s="6"/>
      <c r="K58" s="2" t="s">
        <v>18</v>
      </c>
      <c r="L58" s="16">
        <f t="shared" si="5"/>
        <v>23296</v>
      </c>
      <c r="M58" s="32">
        <f t="shared" si="6"/>
        <v>22040</v>
      </c>
    </row>
    <row r="59" spans="2:13" x14ac:dyDescent="0.15">
      <c r="B59" s="2" t="s">
        <v>19</v>
      </c>
      <c r="C59" s="16">
        <f>国調データ!X16</f>
        <v>20290</v>
      </c>
      <c r="D59" s="16">
        <f>国調データ!K16</f>
        <v>19203</v>
      </c>
      <c r="E59" s="14"/>
      <c r="F59" s="17">
        <f t="shared" si="4"/>
        <v>0.99481945811531891</v>
      </c>
      <c r="H59" s="18">
        <f t="shared" si="7"/>
        <v>21925.820856861628</v>
      </c>
      <c r="I59" s="6"/>
      <c r="K59" s="2" t="s">
        <v>19</v>
      </c>
      <c r="L59" s="16">
        <f t="shared" si="5"/>
        <v>19639</v>
      </c>
      <c r="M59" s="32">
        <f t="shared" si="6"/>
        <v>19203</v>
      </c>
    </row>
    <row r="60" spans="2:13" x14ac:dyDescent="0.15">
      <c r="B60" s="2" t="s">
        <v>20</v>
      </c>
      <c r="C60" s="16">
        <f>国調データ!X17</f>
        <v>22242</v>
      </c>
      <c r="D60" s="16">
        <f>国調データ!K17</f>
        <v>20129</v>
      </c>
      <c r="E60" s="14"/>
      <c r="F60" s="17">
        <f t="shared" si="4"/>
        <v>0.99206505667816658</v>
      </c>
      <c r="H60" s="18">
        <f t="shared" si="7"/>
        <v>19050.625283390833</v>
      </c>
      <c r="I60" s="6"/>
      <c r="K60" s="2" t="s">
        <v>20</v>
      </c>
      <c r="L60" s="16">
        <f t="shared" si="5"/>
        <v>19789</v>
      </c>
      <c r="M60" s="32">
        <f t="shared" si="6"/>
        <v>20129</v>
      </c>
    </row>
    <row r="61" spans="2:13" x14ac:dyDescent="0.15">
      <c r="B61" s="2" t="s">
        <v>21</v>
      </c>
      <c r="C61" s="16">
        <f>国調データ!X18</f>
        <v>25888</v>
      </c>
      <c r="D61" s="16">
        <f>国調データ!K18</f>
        <v>22015</v>
      </c>
      <c r="E61" s="14"/>
      <c r="F61" s="17">
        <f t="shared" si="4"/>
        <v>0.98979408326589335</v>
      </c>
      <c r="H61" s="18">
        <f t="shared" si="7"/>
        <v>19923.565102059169</v>
      </c>
      <c r="I61" s="6"/>
      <c r="K61" s="2" t="s">
        <v>21</v>
      </c>
      <c r="L61" s="16">
        <f t="shared" si="5"/>
        <v>22053</v>
      </c>
      <c r="M61" s="32">
        <f t="shared" si="6"/>
        <v>22015</v>
      </c>
    </row>
    <row r="62" spans="2:13" x14ac:dyDescent="0.15">
      <c r="B62" s="2" t="s">
        <v>22</v>
      </c>
      <c r="C62" s="16">
        <f>国調データ!X19</f>
        <v>29567</v>
      </c>
      <c r="D62" s="16">
        <f>国調データ!K19</f>
        <v>25324</v>
      </c>
      <c r="E62" s="14"/>
      <c r="F62" s="17">
        <f t="shared" si="4"/>
        <v>0.97821384425216318</v>
      </c>
      <c r="H62" s="18">
        <f t="shared" si="7"/>
        <v>21535.377781211373</v>
      </c>
      <c r="I62" s="6"/>
      <c r="K62" s="2" t="s">
        <v>22</v>
      </c>
      <c r="L62" s="16">
        <f t="shared" si="5"/>
        <v>25177</v>
      </c>
      <c r="M62" s="32">
        <f t="shared" si="6"/>
        <v>25324</v>
      </c>
    </row>
    <row r="63" spans="2:13" x14ac:dyDescent="0.15">
      <c r="B63" s="2" t="s">
        <v>23</v>
      </c>
      <c r="C63" s="16">
        <f>国調データ!X20</f>
        <v>23425</v>
      </c>
      <c r="D63" s="16">
        <f>国調データ!K20</f>
        <v>28646</v>
      </c>
      <c r="E63" s="14"/>
      <c r="F63" s="17">
        <f t="shared" si="4"/>
        <v>0.96885040754895657</v>
      </c>
      <c r="H63" s="18">
        <f t="shared" si="7"/>
        <v>24535.167720769776</v>
      </c>
      <c r="I63" s="6"/>
      <c r="K63" s="2" t="s">
        <v>23</v>
      </c>
      <c r="L63" s="16">
        <f t="shared" si="5"/>
        <v>27103</v>
      </c>
      <c r="M63" s="32">
        <f t="shared" si="6"/>
        <v>28646</v>
      </c>
    </row>
    <row r="64" spans="2:13" x14ac:dyDescent="0.15">
      <c r="B64" s="2" t="s">
        <v>24</v>
      </c>
      <c r="C64" s="16">
        <f>国調データ!X21</f>
        <v>22707</v>
      </c>
      <c r="D64" s="16">
        <f>国調データ!K21</f>
        <v>22011</v>
      </c>
      <c r="E64" s="14"/>
      <c r="F64" s="17">
        <f t="shared" si="4"/>
        <v>0.93963713980789754</v>
      </c>
      <c r="H64" s="18">
        <f t="shared" si="7"/>
        <v>26916.845506937032</v>
      </c>
      <c r="I64" s="6"/>
      <c r="K64" s="2" t="s">
        <v>24</v>
      </c>
      <c r="L64" s="16">
        <f t="shared" si="5"/>
        <v>17250</v>
      </c>
      <c r="M64" s="32">
        <f t="shared" si="6"/>
        <v>22011</v>
      </c>
    </row>
    <row r="65" spans="1:13" x14ac:dyDescent="0.15">
      <c r="B65" s="2" t="s">
        <v>25</v>
      </c>
      <c r="C65" s="16">
        <f>国調データ!X22</f>
        <v>23399</v>
      </c>
      <c r="D65" s="16">
        <f>国調データ!K22</f>
        <v>20421</v>
      </c>
      <c r="E65" s="14"/>
      <c r="F65" s="17">
        <f t="shared" si="4"/>
        <v>0.89932619896948074</v>
      </c>
      <c r="H65" s="18">
        <f t="shared" si="7"/>
        <v>19795.068965517239</v>
      </c>
      <c r="I65" s="6"/>
      <c r="K65" s="2" t="s">
        <v>25</v>
      </c>
      <c r="L65" s="16">
        <f t="shared" si="5"/>
        <v>13324</v>
      </c>
      <c r="M65" s="32">
        <f t="shared" si="6"/>
        <v>20421</v>
      </c>
    </row>
    <row r="66" spans="1:13" x14ac:dyDescent="0.15">
      <c r="B66" s="2" t="s">
        <v>26</v>
      </c>
      <c r="C66" s="16">
        <f>国調データ!X23</f>
        <v>18446</v>
      </c>
      <c r="D66" s="16">
        <f>国調データ!K23</f>
        <v>18857</v>
      </c>
      <c r="E66" s="14"/>
      <c r="F66" s="17">
        <f t="shared" si="4"/>
        <v>0.80588914056156247</v>
      </c>
      <c r="H66" s="18">
        <f t="shared" si="7"/>
        <v>16457.062139407666</v>
      </c>
      <c r="I66" s="6"/>
      <c r="K66" s="2" t="s">
        <v>26</v>
      </c>
      <c r="L66" s="16">
        <f t="shared" si="5"/>
        <v>9891</v>
      </c>
      <c r="M66" s="32">
        <f t="shared" si="6"/>
        <v>18857</v>
      </c>
    </row>
    <row r="67" spans="1:13" x14ac:dyDescent="0.15">
      <c r="B67" s="2" t="s">
        <v>27</v>
      </c>
      <c r="C67" s="16">
        <f>国調データ!X24</f>
        <v>9802</v>
      </c>
      <c r="D67" s="16">
        <f>国調データ!K24</f>
        <v>11640</v>
      </c>
      <c r="E67" s="14"/>
      <c r="F67" s="17">
        <f t="shared" si="4"/>
        <v>0.63103111785753008</v>
      </c>
      <c r="H67" s="18">
        <f t="shared" si="7"/>
        <v>11899.353789439445</v>
      </c>
      <c r="I67" s="6"/>
      <c r="K67" s="2" t="s">
        <v>27</v>
      </c>
      <c r="L67" s="16">
        <f t="shared" si="5"/>
        <v>4080</v>
      </c>
      <c r="M67" s="32">
        <f t="shared" si="6"/>
        <v>11640</v>
      </c>
    </row>
    <row r="68" spans="1:13" x14ac:dyDescent="0.15">
      <c r="B68" s="2" t="s">
        <v>28</v>
      </c>
      <c r="C68" s="16">
        <f>国調データ!X25</f>
        <v>3088</v>
      </c>
      <c r="D68" s="16">
        <f>国調データ!K25</f>
        <v>4057</v>
      </c>
      <c r="E68" s="14"/>
      <c r="F68" s="17">
        <f>D68/C67</f>
        <v>0.41389512344419505</v>
      </c>
      <c r="H68" s="18">
        <f t="shared" si="7"/>
        <v>4817.7392368904302</v>
      </c>
      <c r="I68" s="6"/>
      <c r="K68" s="2" t="s">
        <v>28</v>
      </c>
      <c r="L68" s="16">
        <f t="shared" si="5"/>
        <v>910</v>
      </c>
      <c r="M68" s="32">
        <f t="shared" si="6"/>
        <v>4057</v>
      </c>
    </row>
    <row r="69" spans="1:13" x14ac:dyDescent="0.15">
      <c r="B69" s="2" t="s">
        <v>29</v>
      </c>
      <c r="C69" s="16">
        <f>国調データ!X26</f>
        <v>528</v>
      </c>
      <c r="D69" s="16">
        <f>国調データ!K26</f>
        <v>750</v>
      </c>
      <c r="E69" s="14"/>
      <c r="F69" s="17">
        <f>D69/(C68+C69)</f>
        <v>0.20741150442477876</v>
      </c>
      <c r="H69" s="18">
        <f>(D68+D69)*F69</f>
        <v>997.0271017699115</v>
      </c>
      <c r="I69" s="6"/>
      <c r="K69" s="2" t="s">
        <v>29</v>
      </c>
      <c r="L69" s="16">
        <f t="shared" si="5"/>
        <v>113</v>
      </c>
      <c r="M69" s="32">
        <f t="shared" si="6"/>
        <v>750</v>
      </c>
    </row>
    <row r="70" spans="1:13" x14ac:dyDescent="0.15">
      <c r="B70" s="24"/>
      <c r="C70" s="25"/>
      <c r="D70" s="25"/>
      <c r="E70" s="26"/>
      <c r="F70" s="8"/>
      <c r="G70" s="8"/>
      <c r="H70" s="8"/>
      <c r="I70" s="8"/>
    </row>
    <row r="71" spans="1:13" x14ac:dyDescent="0.15">
      <c r="B71" s="1" t="s">
        <v>108</v>
      </c>
    </row>
    <row r="73" spans="1:13" x14ac:dyDescent="0.15">
      <c r="A73" s="1" t="s">
        <v>44</v>
      </c>
    </row>
    <row r="75" spans="1:13" x14ac:dyDescent="0.15">
      <c r="A75" s="1" t="s">
        <v>31</v>
      </c>
    </row>
    <row r="85" spans="1:8" x14ac:dyDescent="0.15">
      <c r="B85" s="44" t="s">
        <v>113</v>
      </c>
    </row>
    <row r="86" spans="1:8" hidden="1" x14ac:dyDescent="0.15">
      <c r="B86" s="1" t="s">
        <v>112</v>
      </c>
    </row>
    <row r="87" spans="1:8" hidden="1" x14ac:dyDescent="0.15">
      <c r="A87" s="1" t="s">
        <v>109</v>
      </c>
      <c r="B87" s="32">
        <f>SUM(C52:C58)</f>
        <v>119543</v>
      </c>
      <c r="C87" s="32"/>
    </row>
    <row r="88" spans="1:8" hidden="1" x14ac:dyDescent="0.15"/>
    <row r="89" spans="1:8" x14ac:dyDescent="0.15">
      <c r="A89" s="1" t="s">
        <v>36</v>
      </c>
      <c r="B89" s="1" t="s">
        <v>112</v>
      </c>
      <c r="C89" s="1" t="s">
        <v>110</v>
      </c>
    </row>
    <row r="90" spans="1:8" x14ac:dyDescent="0.15">
      <c r="B90" s="44" t="s">
        <v>114</v>
      </c>
      <c r="C90" s="1" t="s">
        <v>32</v>
      </c>
      <c r="D90" s="1" t="s">
        <v>33</v>
      </c>
    </row>
    <row r="91" spans="1:8" x14ac:dyDescent="0.15">
      <c r="A91" s="44" t="s">
        <v>115</v>
      </c>
      <c r="B91" s="32">
        <f>SUM(D52:D58)</f>
        <v>114059</v>
      </c>
      <c r="C91" s="32">
        <f>D20</f>
        <v>12637</v>
      </c>
      <c r="D91" s="32">
        <f>D49</f>
        <v>11848</v>
      </c>
    </row>
    <row r="92" spans="1:8" x14ac:dyDescent="0.15">
      <c r="A92" s="44" t="s">
        <v>132</v>
      </c>
      <c r="C92" s="1">
        <f>C91/B91</f>
        <v>0.11079353667838575</v>
      </c>
      <c r="D92" s="1">
        <f>D91/B91</f>
        <v>0.10387606414224217</v>
      </c>
    </row>
    <row r="93" spans="1:8" x14ac:dyDescent="0.15">
      <c r="A93" s="1" t="s">
        <v>129</v>
      </c>
    </row>
    <row r="95" spans="1:8" x14ac:dyDescent="0.15">
      <c r="A95" s="1" t="s">
        <v>116</v>
      </c>
      <c r="B95" s="44" t="s">
        <v>114</v>
      </c>
      <c r="C95" s="1" t="s">
        <v>110</v>
      </c>
      <c r="H95" s="33"/>
    </row>
    <row r="96" spans="1:8" x14ac:dyDescent="0.15">
      <c r="A96" s="1" t="s">
        <v>117</v>
      </c>
      <c r="B96" s="1" t="s">
        <v>112</v>
      </c>
      <c r="C96" s="1" t="s">
        <v>32</v>
      </c>
      <c r="D96" s="1" t="s">
        <v>33</v>
      </c>
      <c r="H96" s="33"/>
    </row>
    <row r="97" spans="1:13" x14ac:dyDescent="0.15">
      <c r="B97" s="32">
        <f>SUM(H52:H58)</f>
        <v>105062.33895285615</v>
      </c>
      <c r="C97" s="33">
        <f>B97*C92</f>
        <v>11640.228104290263</v>
      </c>
      <c r="D97" s="33">
        <f>B97*D92</f>
        <v>10913.462260000873</v>
      </c>
      <c r="H97" s="33"/>
    </row>
    <row r="98" spans="1:13" x14ac:dyDescent="0.15">
      <c r="B98" s="33"/>
      <c r="C98" s="1" t="s">
        <v>131</v>
      </c>
      <c r="H98" s="33"/>
    </row>
    <row r="99" spans="1:13" x14ac:dyDescent="0.15">
      <c r="A99" s="1" t="s">
        <v>34</v>
      </c>
    </row>
    <row r="102" spans="1:13" x14ac:dyDescent="0.15">
      <c r="E102" s="14"/>
    </row>
    <row r="103" spans="1:13" ht="5.25" customHeight="1" x14ac:dyDescent="0.15">
      <c r="E103" s="14"/>
    </row>
    <row r="104" spans="1:13" x14ac:dyDescent="0.15">
      <c r="E104" s="14"/>
    </row>
    <row r="105" spans="1:13" x14ac:dyDescent="0.15">
      <c r="E105" s="14"/>
    </row>
    <row r="106" spans="1:13" x14ac:dyDescent="0.15">
      <c r="A106" s="1" t="s">
        <v>46</v>
      </c>
      <c r="E106" s="14"/>
    </row>
    <row r="107" spans="1:13" ht="12" thickBot="1" x14ac:dyDescent="0.2"/>
    <row r="108" spans="1:13" x14ac:dyDescent="0.15">
      <c r="A108" s="27"/>
      <c r="B108" s="28" t="s">
        <v>35</v>
      </c>
      <c r="C108" s="29" t="s">
        <v>32</v>
      </c>
      <c r="D108" s="29" t="s">
        <v>33</v>
      </c>
      <c r="K108" s="8"/>
      <c r="L108" s="9" t="s">
        <v>122</v>
      </c>
    </row>
    <row r="109" spans="1:13" x14ac:dyDescent="0.15">
      <c r="A109" s="15" t="s">
        <v>8</v>
      </c>
      <c r="B109" s="14">
        <f>SUM(B111:B131)</f>
        <v>642612.60764675366</v>
      </c>
      <c r="C109" s="14">
        <f t="shared" ref="C109:D109" si="8">SUM(C111:C131)</f>
        <v>312794.55400177272</v>
      </c>
      <c r="D109" s="14">
        <f t="shared" si="8"/>
        <v>329818.05364498094</v>
      </c>
      <c r="K109" s="13"/>
      <c r="L109" s="1" t="s">
        <v>118</v>
      </c>
      <c r="M109" s="1" t="s">
        <v>119</v>
      </c>
    </row>
    <row r="110" spans="1:13" x14ac:dyDescent="0.15">
      <c r="A110" s="15"/>
      <c r="B110" s="14"/>
      <c r="C110" s="14"/>
      <c r="D110" s="14"/>
      <c r="K110" s="2" t="s">
        <v>8</v>
      </c>
      <c r="L110" s="14">
        <f>SUM(L111:L132)</f>
        <v>312794.55400177272</v>
      </c>
      <c r="M110" s="14">
        <f>SUM(M111:M132)</f>
        <v>329818.05364498094</v>
      </c>
    </row>
    <row r="111" spans="1:13" x14ac:dyDescent="0.15">
      <c r="A111" s="15" t="s">
        <v>9</v>
      </c>
      <c r="B111" s="14">
        <f>SUM(C111:D111)</f>
        <v>22553.690364291135</v>
      </c>
      <c r="C111" s="14">
        <f>C97</f>
        <v>11640.228104290263</v>
      </c>
      <c r="D111" s="14">
        <f>D97</f>
        <v>10913.462260000873</v>
      </c>
      <c r="K111" s="2" t="s">
        <v>9</v>
      </c>
      <c r="L111" s="16">
        <f>C111</f>
        <v>11640.228104290263</v>
      </c>
      <c r="M111" s="32">
        <f>D111</f>
        <v>10913.462260000873</v>
      </c>
    </row>
    <row r="112" spans="1:13" x14ac:dyDescent="0.15">
      <c r="A112" s="15" t="s">
        <v>10</v>
      </c>
      <c r="B112" s="14">
        <f t="shared" ref="B112:B131" si="9">SUM(C112:D112)</f>
        <v>25326.149608216838</v>
      </c>
      <c r="C112" s="14">
        <f t="shared" ref="C112:C131" si="10">H21</f>
        <v>13118.358014123691</v>
      </c>
      <c r="D112" s="14">
        <f t="shared" ref="D112:D131" si="11">H50</f>
        <v>12207.791594093147</v>
      </c>
      <c r="K112" s="2" t="s">
        <v>10</v>
      </c>
      <c r="L112" s="16">
        <f t="shared" ref="L112:M131" si="12">C112</f>
        <v>13118.358014123691</v>
      </c>
      <c r="M112" s="32">
        <f t="shared" si="12"/>
        <v>12207.791594093147</v>
      </c>
    </row>
    <row r="113" spans="1:13" x14ac:dyDescent="0.15">
      <c r="A113" s="15" t="s">
        <v>11</v>
      </c>
      <c r="B113" s="14">
        <f t="shared" si="9"/>
        <v>28515.473025418054</v>
      </c>
      <c r="C113" s="14">
        <f t="shared" si="10"/>
        <v>14734.665671641791</v>
      </c>
      <c r="D113" s="14">
        <f t="shared" si="11"/>
        <v>13780.807353776263</v>
      </c>
      <c r="K113" s="2" t="s">
        <v>11</v>
      </c>
      <c r="L113" s="16">
        <f t="shared" si="12"/>
        <v>14734.665671641791</v>
      </c>
      <c r="M113" s="32">
        <f t="shared" si="12"/>
        <v>13780.807353776263</v>
      </c>
    </row>
    <row r="114" spans="1:13" x14ac:dyDescent="0.15">
      <c r="A114" s="15" t="s">
        <v>12</v>
      </c>
      <c r="B114" s="14">
        <f t="shared" si="9"/>
        <v>29050.220777609968</v>
      </c>
      <c r="C114" s="14">
        <f t="shared" si="10"/>
        <v>15377.741347440882</v>
      </c>
      <c r="D114" s="14">
        <f t="shared" si="11"/>
        <v>13672.479430169085</v>
      </c>
      <c r="K114" s="2" t="s">
        <v>12</v>
      </c>
      <c r="L114" s="16">
        <f t="shared" si="12"/>
        <v>15377.741347440882</v>
      </c>
      <c r="M114" s="32">
        <f t="shared" si="12"/>
        <v>13672.479430169085</v>
      </c>
    </row>
    <row r="115" spans="1:13" x14ac:dyDescent="0.15">
      <c r="A115" s="15" t="s">
        <v>13</v>
      </c>
      <c r="B115" s="14">
        <f t="shared" si="9"/>
        <v>25315.187124145705</v>
      </c>
      <c r="C115" s="14">
        <f t="shared" si="10"/>
        <v>13452.063856653238</v>
      </c>
      <c r="D115" s="14">
        <f t="shared" si="11"/>
        <v>11863.123267492467</v>
      </c>
      <c r="K115" s="2" t="s">
        <v>13</v>
      </c>
      <c r="L115" s="16">
        <f t="shared" si="12"/>
        <v>13452.063856653238</v>
      </c>
      <c r="M115" s="32">
        <f t="shared" si="12"/>
        <v>11863.123267492467</v>
      </c>
    </row>
    <row r="116" spans="1:13" x14ac:dyDescent="0.15">
      <c r="A116" s="15" t="s">
        <v>14</v>
      </c>
      <c r="B116" s="14">
        <f t="shared" si="9"/>
        <v>27644.90652795112</v>
      </c>
      <c r="C116" s="14">
        <f t="shared" si="10"/>
        <v>14717.353915324091</v>
      </c>
      <c r="D116" s="14">
        <f t="shared" si="11"/>
        <v>12927.552612627031</v>
      </c>
      <c r="K116" s="2" t="s">
        <v>14</v>
      </c>
      <c r="L116" s="16">
        <f t="shared" si="12"/>
        <v>14717.353915324091</v>
      </c>
      <c r="M116" s="32">
        <f t="shared" si="12"/>
        <v>12927.552612627031</v>
      </c>
    </row>
    <row r="117" spans="1:13" x14ac:dyDescent="0.15">
      <c r="A117" s="15" t="s">
        <v>15</v>
      </c>
      <c r="B117" s="14">
        <f t="shared" si="9"/>
        <v>28704.885679143626</v>
      </c>
      <c r="C117" s="14">
        <f t="shared" si="10"/>
        <v>14950.567211806941</v>
      </c>
      <c r="D117" s="14">
        <f t="shared" si="11"/>
        <v>13754.318467336683</v>
      </c>
      <c r="K117" s="2" t="s">
        <v>15</v>
      </c>
      <c r="L117" s="16">
        <f t="shared" si="12"/>
        <v>14950.567211806941</v>
      </c>
      <c r="M117" s="32">
        <f t="shared" si="12"/>
        <v>13754.318467336683</v>
      </c>
    </row>
    <row r="118" spans="1:13" x14ac:dyDescent="0.15">
      <c r="A118" s="15" t="s">
        <v>16</v>
      </c>
      <c r="B118" s="14">
        <f t="shared" si="9"/>
        <v>31851.652627483229</v>
      </c>
      <c r="C118" s="14">
        <f t="shared" si="10"/>
        <v>16439.233272644517</v>
      </c>
      <c r="D118" s="14">
        <f t="shared" si="11"/>
        <v>15412.41935483871</v>
      </c>
      <c r="K118" s="2" t="s">
        <v>16</v>
      </c>
      <c r="L118" s="16">
        <f t="shared" si="12"/>
        <v>16439.233272644517</v>
      </c>
      <c r="M118" s="32">
        <f t="shared" si="12"/>
        <v>15412.41935483871</v>
      </c>
    </row>
    <row r="119" spans="1:13" x14ac:dyDescent="0.15">
      <c r="A119" s="15" t="s">
        <v>17</v>
      </c>
      <c r="B119" s="14">
        <f t="shared" si="9"/>
        <v>36284.352141247073</v>
      </c>
      <c r="C119" s="14">
        <f t="shared" si="10"/>
        <v>18710.671393430763</v>
      </c>
      <c r="D119" s="14">
        <f t="shared" si="11"/>
        <v>17573.680747816314</v>
      </c>
      <c r="K119" s="2" t="s">
        <v>17</v>
      </c>
      <c r="L119" s="16">
        <f t="shared" si="12"/>
        <v>18710.671393430763</v>
      </c>
      <c r="M119" s="32">
        <f t="shared" si="12"/>
        <v>17573.680747816314</v>
      </c>
    </row>
    <row r="120" spans="1:13" x14ac:dyDescent="0.15">
      <c r="A120" s="15" t="s">
        <v>18</v>
      </c>
      <c r="B120" s="14">
        <f t="shared" si="9"/>
        <v>41494.106438037721</v>
      </c>
      <c r="C120" s="14">
        <f t="shared" si="10"/>
        <v>21635.341365461845</v>
      </c>
      <c r="D120" s="14">
        <f t="shared" si="11"/>
        <v>19858.765072575876</v>
      </c>
      <c r="K120" s="2" t="s">
        <v>18</v>
      </c>
      <c r="L120" s="16">
        <f t="shared" si="12"/>
        <v>21635.341365461845</v>
      </c>
      <c r="M120" s="32">
        <f t="shared" si="12"/>
        <v>19858.765072575876</v>
      </c>
    </row>
    <row r="121" spans="1:13" x14ac:dyDescent="0.15">
      <c r="A121" s="15" t="s">
        <v>19</v>
      </c>
      <c r="B121" s="14">
        <f t="shared" si="9"/>
        <v>45129.662414907987</v>
      </c>
      <c r="C121" s="14">
        <f t="shared" si="10"/>
        <v>23203.841558046355</v>
      </c>
      <c r="D121" s="14">
        <f t="shared" si="11"/>
        <v>21925.820856861628</v>
      </c>
      <c r="K121" s="2" t="s">
        <v>19</v>
      </c>
      <c r="L121" s="16">
        <f t="shared" si="12"/>
        <v>23203.841558046355</v>
      </c>
      <c r="M121" s="32">
        <f t="shared" si="12"/>
        <v>21925.820856861628</v>
      </c>
    </row>
    <row r="122" spans="1:13" x14ac:dyDescent="0.15">
      <c r="A122" s="15" t="s">
        <v>20</v>
      </c>
      <c r="B122" s="14">
        <f t="shared" si="9"/>
        <v>38284.326708710039</v>
      </c>
      <c r="C122" s="14">
        <f t="shared" si="10"/>
        <v>19233.70142531921</v>
      </c>
      <c r="D122" s="14">
        <f t="shared" si="11"/>
        <v>19050.625283390833</v>
      </c>
      <c r="K122" s="2" t="s">
        <v>20</v>
      </c>
      <c r="L122" s="16">
        <f t="shared" si="12"/>
        <v>19233.70142531921</v>
      </c>
      <c r="M122" s="32">
        <f t="shared" si="12"/>
        <v>19050.625283390833</v>
      </c>
    </row>
    <row r="123" spans="1:13" x14ac:dyDescent="0.15">
      <c r="A123" s="15" t="s">
        <v>21</v>
      </c>
      <c r="B123" s="14">
        <f t="shared" si="9"/>
        <v>39158.70336898441</v>
      </c>
      <c r="C123" s="14">
        <f t="shared" si="10"/>
        <v>19235.138266925245</v>
      </c>
      <c r="D123" s="14">
        <f t="shared" si="11"/>
        <v>19923.565102059169</v>
      </c>
      <c r="K123" s="2" t="s">
        <v>21</v>
      </c>
      <c r="L123" s="16">
        <f t="shared" si="12"/>
        <v>19235.138266925245</v>
      </c>
      <c r="M123" s="32">
        <f t="shared" si="12"/>
        <v>19923.565102059169</v>
      </c>
    </row>
    <row r="124" spans="1:13" x14ac:dyDescent="0.15">
      <c r="A124" s="15" t="s">
        <v>22</v>
      </c>
      <c r="B124" s="14">
        <f t="shared" si="9"/>
        <v>42504.800736117337</v>
      </c>
      <c r="C124" s="14">
        <f t="shared" si="10"/>
        <v>20969.42295490596</v>
      </c>
      <c r="D124" s="14">
        <f t="shared" si="11"/>
        <v>21535.377781211373</v>
      </c>
      <c r="K124" s="2" t="s">
        <v>22</v>
      </c>
      <c r="L124" s="16">
        <f t="shared" si="12"/>
        <v>20969.42295490596</v>
      </c>
      <c r="M124" s="32">
        <f t="shared" si="12"/>
        <v>21535.377781211373</v>
      </c>
    </row>
    <row r="125" spans="1:13" x14ac:dyDescent="0.15">
      <c r="A125" s="15" t="s">
        <v>23</v>
      </c>
      <c r="B125" s="14">
        <f t="shared" si="9"/>
        <v>47808.436172338668</v>
      </c>
      <c r="C125" s="14">
        <f t="shared" si="10"/>
        <v>23273.268451568896</v>
      </c>
      <c r="D125" s="14">
        <f t="shared" si="11"/>
        <v>24535.167720769776</v>
      </c>
      <c r="K125" s="2" t="s">
        <v>23</v>
      </c>
      <c r="L125" s="16">
        <f t="shared" si="12"/>
        <v>23273.268451568896</v>
      </c>
      <c r="M125" s="32">
        <f t="shared" si="12"/>
        <v>24535.167720769776</v>
      </c>
    </row>
    <row r="126" spans="1:13" x14ac:dyDescent="0.15">
      <c r="A126" s="15" t="s">
        <v>24</v>
      </c>
      <c r="B126" s="14">
        <f t="shared" si="9"/>
        <v>50495.963420997956</v>
      </c>
      <c r="C126" s="14">
        <f t="shared" si="10"/>
        <v>23579.117914060924</v>
      </c>
      <c r="D126" s="14">
        <f t="shared" si="11"/>
        <v>26916.845506937032</v>
      </c>
      <c r="K126" s="2" t="s">
        <v>24</v>
      </c>
      <c r="L126" s="16">
        <f t="shared" si="12"/>
        <v>23579.117914060924</v>
      </c>
      <c r="M126" s="32">
        <f t="shared" si="12"/>
        <v>26916.845506937032</v>
      </c>
    </row>
    <row r="127" spans="1:13" x14ac:dyDescent="0.15">
      <c r="A127" s="15" t="s">
        <v>25</v>
      </c>
      <c r="B127" s="14">
        <f t="shared" si="9"/>
        <v>33449.952520650317</v>
      </c>
      <c r="C127" s="14">
        <f t="shared" si="10"/>
        <v>13654.883555133079</v>
      </c>
      <c r="D127" s="14">
        <f t="shared" si="11"/>
        <v>19795.068965517239</v>
      </c>
      <c r="K127" s="2" t="s">
        <v>25</v>
      </c>
      <c r="L127" s="16">
        <f t="shared" si="12"/>
        <v>13654.883555133079</v>
      </c>
      <c r="M127" s="32">
        <f t="shared" si="12"/>
        <v>19795.068965517239</v>
      </c>
    </row>
    <row r="128" spans="1:13" x14ac:dyDescent="0.15">
      <c r="A128" s="15" t="s">
        <v>26</v>
      </c>
      <c r="B128" s="14">
        <f t="shared" si="9"/>
        <v>25298.312910909073</v>
      </c>
      <c r="C128" s="14">
        <f t="shared" si="10"/>
        <v>8841.250771501409</v>
      </c>
      <c r="D128" s="14">
        <f t="shared" si="11"/>
        <v>16457.062139407666</v>
      </c>
      <c r="K128" s="2" t="s">
        <v>26</v>
      </c>
      <c r="L128" s="16">
        <f t="shared" si="12"/>
        <v>8841.250771501409</v>
      </c>
      <c r="M128" s="32">
        <f t="shared" si="12"/>
        <v>16457.062139407666</v>
      </c>
    </row>
    <row r="129" spans="1:13" x14ac:dyDescent="0.15">
      <c r="A129" s="15" t="s">
        <v>27</v>
      </c>
      <c r="B129" s="14">
        <f t="shared" si="9"/>
        <v>16563.625634099641</v>
      </c>
      <c r="C129" s="14">
        <f t="shared" si="10"/>
        <v>4664.2718446601939</v>
      </c>
      <c r="D129" s="14">
        <f t="shared" si="11"/>
        <v>11899.353789439445</v>
      </c>
      <c r="K129" s="2" t="s">
        <v>27</v>
      </c>
      <c r="L129" s="16">
        <f t="shared" si="12"/>
        <v>4664.2718446601939</v>
      </c>
      <c r="M129" s="32">
        <f t="shared" si="12"/>
        <v>11899.353789439445</v>
      </c>
    </row>
    <row r="130" spans="1:13" x14ac:dyDescent="0.15">
      <c r="A130" s="15" t="s">
        <v>28</v>
      </c>
      <c r="B130" s="14">
        <f t="shared" si="9"/>
        <v>6018.1272097323308</v>
      </c>
      <c r="C130" s="14">
        <f t="shared" si="10"/>
        <v>1200.387972841901</v>
      </c>
      <c r="D130" s="14">
        <f t="shared" si="11"/>
        <v>4817.7392368904302</v>
      </c>
      <c r="K130" s="2" t="s">
        <v>28</v>
      </c>
      <c r="L130" s="16">
        <f t="shared" si="12"/>
        <v>1200.387972841901</v>
      </c>
      <c r="M130" s="32">
        <f t="shared" si="12"/>
        <v>4817.7392368904302</v>
      </c>
    </row>
    <row r="131" spans="1:13" x14ac:dyDescent="0.15">
      <c r="A131" s="15" t="s">
        <v>29</v>
      </c>
      <c r="B131" s="14">
        <f t="shared" si="9"/>
        <v>1160.0722357614488</v>
      </c>
      <c r="C131" s="14">
        <f t="shared" si="10"/>
        <v>163.04513399153737</v>
      </c>
      <c r="D131" s="14">
        <f t="shared" si="11"/>
        <v>997.0271017699115</v>
      </c>
      <c r="K131" s="2" t="s">
        <v>29</v>
      </c>
      <c r="L131" s="16">
        <f t="shared" si="12"/>
        <v>163.04513399153737</v>
      </c>
      <c r="M131" s="32">
        <f t="shared" si="12"/>
        <v>997.0271017699115</v>
      </c>
    </row>
  </sheetData>
  <phoneticPr fontId="1"/>
  <pageMargins left="0.70866141732283472" right="0.70866141732283472" top="0.74803149606299213" bottom="0.74803149606299213" header="0.31496062992125984" footer="0.31496062992125984"/>
  <pageSetup paperSize="9" pageOrder="overThenDown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1"/>
  <sheetViews>
    <sheetView showGridLines="0" view="pageBreakPreview" topLeftCell="A70" zoomScaleNormal="100" zoomScaleSheetLayoutView="100" workbookViewId="0">
      <selection activeCell="B98" sqref="B98"/>
    </sheetView>
  </sheetViews>
  <sheetFormatPr defaultRowHeight="11.25" x14ac:dyDescent="0.15"/>
  <cols>
    <col min="1" max="4" width="9" style="1"/>
    <col min="5" max="5" width="4.75" style="1" customWidth="1"/>
    <col min="6" max="6" width="9" style="1"/>
    <col min="7" max="7" width="4.625" style="1" customWidth="1"/>
    <col min="8" max="16384" width="9" style="1"/>
  </cols>
  <sheetData>
    <row r="1" spans="1:9" ht="13.5" x14ac:dyDescent="0.15">
      <c r="A1" t="s">
        <v>0</v>
      </c>
    </row>
    <row r="2" spans="1:9" x14ac:dyDescent="0.15">
      <c r="A2" s="1" t="s">
        <v>111</v>
      </c>
    </row>
    <row r="4" spans="1:9" x14ac:dyDescent="0.15">
      <c r="A4" s="1" t="s">
        <v>43</v>
      </c>
    </row>
    <row r="5" spans="1:9" x14ac:dyDescent="0.15">
      <c r="A5" s="1" t="s">
        <v>1</v>
      </c>
      <c r="F5" s="1" t="s">
        <v>2</v>
      </c>
    </row>
    <row r="13" spans="1:9" x14ac:dyDescent="0.15">
      <c r="A13" s="2"/>
    </row>
    <row r="14" spans="1:9" ht="12" thickBot="1" x14ac:dyDescent="0.2"/>
    <row r="15" spans="1:9" x14ac:dyDescent="0.15">
      <c r="A15" s="2"/>
      <c r="B15" s="3" t="s">
        <v>3</v>
      </c>
      <c r="C15" s="3"/>
      <c r="D15" s="3"/>
      <c r="E15" s="3"/>
      <c r="F15" s="4" t="s">
        <v>4</v>
      </c>
      <c r="G15" s="3"/>
      <c r="H15" s="5" t="s">
        <v>5</v>
      </c>
      <c r="I15" s="5"/>
    </row>
    <row r="16" spans="1:9" x14ac:dyDescent="0.15">
      <c r="C16" s="6" t="s">
        <v>6</v>
      </c>
      <c r="D16" s="6"/>
      <c r="F16" s="7" t="s">
        <v>125</v>
      </c>
      <c r="H16" s="6" t="s">
        <v>126</v>
      </c>
      <c r="I16" s="6"/>
    </row>
    <row r="17" spans="2:13" x14ac:dyDescent="0.15">
      <c r="B17" s="8"/>
      <c r="C17" s="9" t="s">
        <v>123</v>
      </c>
      <c r="D17" s="9" t="s">
        <v>124</v>
      </c>
      <c r="E17" s="8"/>
      <c r="F17" s="9" t="s">
        <v>7</v>
      </c>
      <c r="G17" s="8"/>
      <c r="H17" s="10" t="s">
        <v>127</v>
      </c>
      <c r="I17" s="11"/>
      <c r="K17" s="8"/>
      <c r="L17" s="9" t="s">
        <v>121</v>
      </c>
    </row>
    <row r="18" spans="2:13" ht="10.5" customHeight="1" x14ac:dyDescent="0.15">
      <c r="B18" s="13"/>
      <c r="C18" s="13"/>
      <c r="D18" s="13"/>
      <c r="E18" s="12"/>
      <c r="F18" s="13"/>
      <c r="G18" s="13"/>
      <c r="K18" s="13"/>
      <c r="L18" s="1" t="s">
        <v>32</v>
      </c>
      <c r="M18" s="1" t="s">
        <v>33</v>
      </c>
    </row>
    <row r="19" spans="2:13" x14ac:dyDescent="0.15">
      <c r="B19" s="2" t="s">
        <v>8</v>
      </c>
      <c r="C19" s="14">
        <f>SUM(C20:C41)</f>
        <v>324291</v>
      </c>
      <c r="D19" s="14">
        <f>SUM(D20:D41)</f>
        <v>312793</v>
      </c>
      <c r="E19" s="14"/>
      <c r="F19" s="2"/>
      <c r="G19" s="15"/>
      <c r="H19" s="14"/>
      <c r="I19" s="14"/>
      <c r="J19" s="14"/>
      <c r="K19" s="2" t="s">
        <v>8</v>
      </c>
      <c r="L19" s="14">
        <f>SUM(L20:L41)</f>
        <v>324291</v>
      </c>
      <c r="M19" s="14">
        <f>SUM(M20:M41)</f>
        <v>346835</v>
      </c>
    </row>
    <row r="20" spans="2:13" x14ac:dyDescent="0.15">
      <c r="B20" s="2" t="s">
        <v>9</v>
      </c>
      <c r="C20" s="16">
        <v>12637</v>
      </c>
      <c r="D20" s="16">
        <f>ROUND('推計 (簡易)'!C111,0)</f>
        <v>11640</v>
      </c>
      <c r="E20" s="14"/>
      <c r="K20" s="2" t="s">
        <v>9</v>
      </c>
      <c r="L20" s="16">
        <f>C20</f>
        <v>12637</v>
      </c>
      <c r="M20" s="32">
        <f>C49</f>
        <v>11848</v>
      </c>
    </row>
    <row r="21" spans="2:13" x14ac:dyDescent="0.15">
      <c r="B21" s="2" t="s">
        <v>10</v>
      </c>
      <c r="C21" s="16">
        <v>14553</v>
      </c>
      <c r="D21" s="16">
        <f>ROUND('推計 (簡易)'!C112,0)</f>
        <v>13118</v>
      </c>
      <c r="E21" s="14"/>
      <c r="F21" s="17">
        <f t="shared" ref="F21:F39" si="0">D21/C20</f>
        <v>1.0380628313682045</v>
      </c>
      <c r="H21" s="18">
        <f>D20*F21</f>
        <v>12083.051357125902</v>
      </c>
      <c r="I21" s="6"/>
      <c r="K21" s="2" t="s">
        <v>10</v>
      </c>
      <c r="L21" s="16">
        <f>C21</f>
        <v>14553</v>
      </c>
      <c r="M21" s="32">
        <f t="shared" ref="M21:M40" si="1">C50</f>
        <v>13606</v>
      </c>
    </row>
    <row r="22" spans="2:13" x14ac:dyDescent="0.15">
      <c r="B22" s="2" t="s">
        <v>11</v>
      </c>
      <c r="C22" s="16">
        <v>14924</v>
      </c>
      <c r="D22" s="16">
        <f>ROUND('推計 (簡易)'!C113,0)</f>
        <v>14735</v>
      </c>
      <c r="E22" s="14"/>
      <c r="F22" s="17">
        <f t="shared" si="0"/>
        <v>1.0125060125060126</v>
      </c>
      <c r="H22" s="18">
        <f>D21*F22</f>
        <v>13282.053872053873</v>
      </c>
      <c r="I22" s="6"/>
      <c r="K22" s="2" t="s">
        <v>11</v>
      </c>
      <c r="L22" s="16">
        <f t="shared" ref="L22:L40" si="2">C22</f>
        <v>14924</v>
      </c>
      <c r="M22" s="32">
        <f t="shared" si="1"/>
        <v>14269</v>
      </c>
    </row>
    <row r="23" spans="2:13" x14ac:dyDescent="0.15">
      <c r="B23" s="2" t="s">
        <v>12</v>
      </c>
      <c r="C23" s="16">
        <v>16166</v>
      </c>
      <c r="D23" s="16">
        <f>ROUND('推計 (簡易)'!C114,0)</f>
        <v>15378</v>
      </c>
      <c r="E23" s="14"/>
      <c r="F23" s="17">
        <f t="shared" si="0"/>
        <v>1.0304207987134817</v>
      </c>
      <c r="H23" s="18">
        <f t="shared" ref="H23:H39" si="3">D22*F23</f>
        <v>15183.250469043152</v>
      </c>
      <c r="I23" s="6"/>
      <c r="K23" s="2" t="s">
        <v>12</v>
      </c>
      <c r="L23" s="16">
        <f t="shared" si="2"/>
        <v>16166</v>
      </c>
      <c r="M23" s="32">
        <f t="shared" si="1"/>
        <v>14394</v>
      </c>
    </row>
    <row r="24" spans="2:13" x14ac:dyDescent="0.15">
      <c r="B24" s="2" t="s">
        <v>13</v>
      </c>
      <c r="C24" s="45">
        <v>13839</v>
      </c>
      <c r="D24" s="16">
        <f>ROUND('推計 (簡易)'!C115,0)</f>
        <v>13452</v>
      </c>
      <c r="E24" s="46"/>
      <c r="F24" s="47">
        <f t="shared" si="0"/>
        <v>0.83211678832116787</v>
      </c>
      <c r="H24" s="18">
        <f t="shared" si="3"/>
        <v>12796.29197080292</v>
      </c>
      <c r="I24" s="6"/>
      <c r="K24" s="2" t="s">
        <v>13</v>
      </c>
      <c r="L24" s="16">
        <f t="shared" si="2"/>
        <v>13839</v>
      </c>
      <c r="M24" s="32">
        <f t="shared" si="1"/>
        <v>12309</v>
      </c>
    </row>
    <row r="25" spans="2:13" x14ac:dyDescent="0.15">
      <c r="B25" s="2" t="s">
        <v>14</v>
      </c>
      <c r="C25" s="45">
        <v>14192</v>
      </c>
      <c r="D25" s="16">
        <f>ROUND('推計 (簡易)'!C116,0)</f>
        <v>14717</v>
      </c>
      <c r="E25" s="46"/>
      <c r="F25" s="48">
        <f t="shared" si="0"/>
        <v>1.0634438904545127</v>
      </c>
      <c r="G25" s="21"/>
      <c r="H25" s="18">
        <f t="shared" si="3"/>
        <v>14305.447214394106</v>
      </c>
      <c r="I25" s="6"/>
      <c r="K25" s="2" t="s">
        <v>14</v>
      </c>
      <c r="L25" s="16">
        <f t="shared" si="2"/>
        <v>14192</v>
      </c>
      <c r="M25" s="32">
        <f t="shared" si="1"/>
        <v>13125</v>
      </c>
    </row>
    <row r="26" spans="2:13" x14ac:dyDescent="0.15">
      <c r="B26" s="2" t="s">
        <v>15</v>
      </c>
      <c r="C26" s="45">
        <v>15846</v>
      </c>
      <c r="D26" s="16">
        <f>ROUND('推計 (簡易)'!C117,0)</f>
        <v>14951</v>
      </c>
      <c r="E26" s="46"/>
      <c r="F26" s="47">
        <f t="shared" si="0"/>
        <v>1.0534808342728297</v>
      </c>
      <c r="H26" s="18">
        <f t="shared" si="3"/>
        <v>15504.077437993234</v>
      </c>
      <c r="I26" s="30"/>
      <c r="K26" s="2" t="s">
        <v>15</v>
      </c>
      <c r="L26" s="16">
        <f t="shared" si="2"/>
        <v>15846</v>
      </c>
      <c r="M26" s="32">
        <f t="shared" si="1"/>
        <v>15015</v>
      </c>
    </row>
    <row r="27" spans="2:13" x14ac:dyDescent="0.15">
      <c r="B27" s="2" t="s">
        <v>16</v>
      </c>
      <c r="C27" s="16">
        <v>18234</v>
      </c>
      <c r="D27" s="16">
        <f>ROUND('推計 (簡易)'!C118,0)</f>
        <v>16439</v>
      </c>
      <c r="E27" s="14"/>
      <c r="F27" s="17">
        <f t="shared" si="0"/>
        <v>1.0374226934242079</v>
      </c>
      <c r="H27" s="18">
        <f t="shared" si="3"/>
        <v>15510.506689385333</v>
      </c>
      <c r="I27" s="6"/>
      <c r="K27" s="2" t="s">
        <v>16</v>
      </c>
      <c r="L27" s="16">
        <f t="shared" si="2"/>
        <v>18234</v>
      </c>
      <c r="M27" s="32">
        <f t="shared" si="1"/>
        <v>17374</v>
      </c>
    </row>
    <row r="28" spans="2:13" x14ac:dyDescent="0.15">
      <c r="B28" s="2" t="s">
        <v>17</v>
      </c>
      <c r="C28" s="16">
        <v>21275</v>
      </c>
      <c r="D28" s="16">
        <f>ROUND('推計 (簡易)'!C119,0)</f>
        <v>18711</v>
      </c>
      <c r="E28" s="14"/>
      <c r="F28" s="17">
        <f t="shared" si="0"/>
        <v>1.0261599210266534</v>
      </c>
      <c r="H28" s="18">
        <f t="shared" si="3"/>
        <v>16869.042941757154</v>
      </c>
      <c r="I28" s="6"/>
      <c r="K28" s="2" t="s">
        <v>17</v>
      </c>
      <c r="L28" s="16">
        <f t="shared" si="2"/>
        <v>21275</v>
      </c>
      <c r="M28" s="32">
        <f t="shared" si="1"/>
        <v>19802</v>
      </c>
    </row>
    <row r="29" spans="2:13" x14ac:dyDescent="0.15">
      <c r="B29" s="2" t="s">
        <v>18</v>
      </c>
      <c r="C29" s="16">
        <v>23296</v>
      </c>
      <c r="D29" s="16">
        <f>ROUND('推計 (簡易)'!C120,0)</f>
        <v>21635</v>
      </c>
      <c r="E29" s="14"/>
      <c r="F29" s="17">
        <f t="shared" si="0"/>
        <v>1.0169212690951821</v>
      </c>
      <c r="H29" s="18">
        <f t="shared" si="3"/>
        <v>19027.613866039952</v>
      </c>
      <c r="I29" s="6"/>
      <c r="K29" s="2" t="s">
        <v>18</v>
      </c>
      <c r="L29" s="16">
        <f t="shared" si="2"/>
        <v>23296</v>
      </c>
      <c r="M29" s="32">
        <f t="shared" si="1"/>
        <v>22040</v>
      </c>
    </row>
    <row r="30" spans="2:13" x14ac:dyDescent="0.15">
      <c r="B30" s="2" t="s">
        <v>19</v>
      </c>
      <c r="C30" s="16">
        <v>19639</v>
      </c>
      <c r="D30" s="16">
        <f>ROUND('推計 (簡易)'!C121,0)</f>
        <v>23204</v>
      </c>
      <c r="E30" s="14"/>
      <c r="F30" s="17">
        <f t="shared" si="0"/>
        <v>0.99605082417582413</v>
      </c>
      <c r="H30" s="18">
        <f t="shared" si="3"/>
        <v>21549.559581043955</v>
      </c>
      <c r="I30" s="6"/>
      <c r="K30" s="2" t="s">
        <v>19</v>
      </c>
      <c r="L30" s="16">
        <f t="shared" si="2"/>
        <v>19639</v>
      </c>
      <c r="M30" s="32">
        <f t="shared" si="1"/>
        <v>19203</v>
      </c>
    </row>
    <row r="31" spans="2:13" x14ac:dyDescent="0.15">
      <c r="B31" s="2" t="s">
        <v>20</v>
      </c>
      <c r="C31" s="16">
        <v>19789</v>
      </c>
      <c r="D31" s="16">
        <f>ROUND('推計 (簡易)'!C122,0)</f>
        <v>19234</v>
      </c>
      <c r="E31" s="14"/>
      <c r="F31" s="17">
        <f t="shared" si="0"/>
        <v>0.9793777687254952</v>
      </c>
      <c r="H31" s="18">
        <f t="shared" si="3"/>
        <v>22725.481745506389</v>
      </c>
      <c r="I31" s="6"/>
      <c r="K31" s="2" t="s">
        <v>20</v>
      </c>
      <c r="L31" s="16">
        <f t="shared" si="2"/>
        <v>19789</v>
      </c>
      <c r="M31" s="32">
        <f t="shared" si="1"/>
        <v>20129</v>
      </c>
    </row>
    <row r="32" spans="2:13" x14ac:dyDescent="0.15">
      <c r="B32" s="2" t="s">
        <v>21</v>
      </c>
      <c r="C32" s="16">
        <v>22053</v>
      </c>
      <c r="D32" s="16">
        <f>ROUND('推計 (簡易)'!C123,0)</f>
        <v>19235</v>
      </c>
      <c r="E32" s="14"/>
      <c r="F32" s="17">
        <f t="shared" si="0"/>
        <v>0.97200464904745065</v>
      </c>
      <c r="H32" s="18">
        <f t="shared" si="3"/>
        <v>18695.537419778666</v>
      </c>
      <c r="I32" s="6"/>
      <c r="K32" s="2" t="s">
        <v>21</v>
      </c>
      <c r="L32" s="16">
        <f t="shared" si="2"/>
        <v>22053</v>
      </c>
      <c r="M32" s="32">
        <f t="shared" si="1"/>
        <v>22015</v>
      </c>
    </row>
    <row r="33" spans="1:13" x14ac:dyDescent="0.15">
      <c r="B33" s="2" t="s">
        <v>22</v>
      </c>
      <c r="C33" s="16">
        <v>25177</v>
      </c>
      <c r="D33" s="16">
        <f>ROUND('推計 (簡易)'!C124,0)</f>
        <v>20969</v>
      </c>
      <c r="E33" s="14"/>
      <c r="F33" s="17">
        <f t="shared" si="0"/>
        <v>0.95084568992880791</v>
      </c>
      <c r="H33" s="18">
        <f t="shared" si="3"/>
        <v>18289.516845780621</v>
      </c>
      <c r="I33" s="6"/>
      <c r="K33" s="2" t="s">
        <v>22</v>
      </c>
      <c r="L33" s="16">
        <f t="shared" si="2"/>
        <v>25177</v>
      </c>
      <c r="M33" s="32">
        <f t="shared" si="1"/>
        <v>25324</v>
      </c>
    </row>
    <row r="34" spans="1:13" x14ac:dyDescent="0.15">
      <c r="B34" s="2" t="s">
        <v>23</v>
      </c>
      <c r="C34" s="16">
        <v>27103</v>
      </c>
      <c r="D34" s="16">
        <f>ROUND('推計 (簡易)'!C125,0)</f>
        <v>23273</v>
      </c>
      <c r="E34" s="14"/>
      <c r="F34" s="17">
        <f t="shared" si="0"/>
        <v>0.92437542201215395</v>
      </c>
      <c r="H34" s="18">
        <f t="shared" si="3"/>
        <v>19383.228224172857</v>
      </c>
      <c r="I34" s="6"/>
      <c r="K34" s="2" t="s">
        <v>23</v>
      </c>
      <c r="L34" s="16">
        <f t="shared" si="2"/>
        <v>27103</v>
      </c>
      <c r="M34" s="32">
        <f t="shared" si="1"/>
        <v>28646</v>
      </c>
    </row>
    <row r="35" spans="1:13" x14ac:dyDescent="0.15">
      <c r="B35" s="2" t="s">
        <v>24</v>
      </c>
      <c r="C35" s="16">
        <v>17250</v>
      </c>
      <c r="D35" s="16">
        <f>ROUND('推計 (簡易)'!C126,0)</f>
        <v>23579</v>
      </c>
      <c r="E35" s="14"/>
      <c r="F35" s="17">
        <f t="shared" si="0"/>
        <v>0.86997749326642804</v>
      </c>
      <c r="H35" s="18">
        <f t="shared" si="3"/>
        <v>20246.986200789579</v>
      </c>
      <c r="I35" s="6"/>
      <c r="K35" s="2" t="s">
        <v>24</v>
      </c>
      <c r="L35" s="16">
        <f t="shared" si="2"/>
        <v>17250</v>
      </c>
      <c r="M35" s="32">
        <f t="shared" si="1"/>
        <v>22011</v>
      </c>
    </row>
    <row r="36" spans="1:13" x14ac:dyDescent="0.15">
      <c r="B36" s="2" t="s">
        <v>25</v>
      </c>
      <c r="C36" s="16">
        <v>13324</v>
      </c>
      <c r="D36" s="16">
        <f>ROUND('推計 (簡易)'!C127,0)</f>
        <v>13655</v>
      </c>
      <c r="E36" s="14"/>
      <c r="F36" s="17">
        <f t="shared" si="0"/>
        <v>0.79159420289855076</v>
      </c>
      <c r="H36" s="18">
        <f t="shared" si="3"/>
        <v>18664.99971014493</v>
      </c>
      <c r="I36" s="6"/>
      <c r="K36" s="2" t="s">
        <v>25</v>
      </c>
      <c r="L36" s="16">
        <f t="shared" si="2"/>
        <v>13324</v>
      </c>
      <c r="M36" s="32">
        <f t="shared" si="1"/>
        <v>20421</v>
      </c>
    </row>
    <row r="37" spans="1:13" x14ac:dyDescent="0.15">
      <c r="B37" s="2" t="s">
        <v>26</v>
      </c>
      <c r="C37" s="16">
        <v>9891</v>
      </c>
      <c r="D37" s="16">
        <f>ROUND('推計 (簡易)'!C128,0)</f>
        <v>8841</v>
      </c>
      <c r="E37" s="14"/>
      <c r="F37" s="17">
        <f t="shared" si="0"/>
        <v>0.66353947763434407</v>
      </c>
      <c r="H37" s="18">
        <f t="shared" si="3"/>
        <v>9060.6315670969689</v>
      </c>
      <c r="I37" s="6"/>
      <c r="K37" s="2" t="s">
        <v>26</v>
      </c>
      <c r="L37" s="16">
        <f t="shared" si="2"/>
        <v>9891</v>
      </c>
      <c r="M37" s="32">
        <f t="shared" si="1"/>
        <v>18857</v>
      </c>
    </row>
    <row r="38" spans="1:13" x14ac:dyDescent="0.15">
      <c r="B38" s="2" t="s">
        <v>27</v>
      </c>
      <c r="C38" s="16">
        <v>4080</v>
      </c>
      <c r="D38" s="16">
        <f>ROUND('推計 (簡易)'!C129,0)</f>
        <v>4664</v>
      </c>
      <c r="E38" s="14"/>
      <c r="F38" s="17">
        <f t="shared" si="0"/>
        <v>0.47153978364169447</v>
      </c>
      <c r="H38" s="18">
        <f t="shared" si="3"/>
        <v>4168.8832271762203</v>
      </c>
      <c r="I38" s="6"/>
      <c r="K38" s="2" t="s">
        <v>27</v>
      </c>
      <c r="L38" s="16">
        <f t="shared" si="2"/>
        <v>4080</v>
      </c>
      <c r="M38" s="32">
        <f t="shared" si="1"/>
        <v>11640</v>
      </c>
    </row>
    <row r="39" spans="1:13" x14ac:dyDescent="0.15">
      <c r="B39" s="2" t="s">
        <v>28</v>
      </c>
      <c r="C39" s="16">
        <v>910</v>
      </c>
      <c r="D39" s="16">
        <f>ROUND('推計 (簡易)'!C130,0)</f>
        <v>1200</v>
      </c>
      <c r="E39" s="14"/>
      <c r="F39" s="17">
        <f t="shared" si="0"/>
        <v>0.29411764705882354</v>
      </c>
      <c r="H39" s="18">
        <f t="shared" si="3"/>
        <v>1371.7647058823529</v>
      </c>
      <c r="I39" s="6"/>
      <c r="K39" s="2" t="s">
        <v>28</v>
      </c>
      <c r="L39" s="16">
        <f t="shared" si="2"/>
        <v>910</v>
      </c>
      <c r="M39" s="32">
        <f t="shared" si="1"/>
        <v>4057</v>
      </c>
    </row>
    <row r="40" spans="1:13" x14ac:dyDescent="0.15">
      <c r="B40" s="2" t="s">
        <v>29</v>
      </c>
      <c r="C40" s="16">
        <v>113</v>
      </c>
      <c r="D40" s="16">
        <f>ROUND('推計 (簡易)'!C131,0)</f>
        <v>163</v>
      </c>
      <c r="E40" s="14"/>
      <c r="F40" s="17">
        <f>D40/(C39+C40)</f>
        <v>0.15933528836754643</v>
      </c>
      <c r="H40" s="18">
        <f>(D39+D40)*F40</f>
        <v>217.17399804496577</v>
      </c>
      <c r="I40" s="6"/>
      <c r="K40" s="2" t="s">
        <v>29</v>
      </c>
      <c r="L40" s="16">
        <f t="shared" si="2"/>
        <v>113</v>
      </c>
      <c r="M40" s="32">
        <f t="shared" si="1"/>
        <v>750</v>
      </c>
    </row>
    <row r="41" spans="1:13" x14ac:dyDescent="0.15">
      <c r="B41" s="24"/>
      <c r="C41" s="25"/>
      <c r="D41" s="25"/>
      <c r="E41" s="26"/>
      <c r="F41" s="8"/>
      <c r="G41" s="8"/>
      <c r="H41" s="8"/>
      <c r="I41" s="8"/>
    </row>
    <row r="42" spans="1:13" ht="12" thickBot="1" x14ac:dyDescent="0.2"/>
    <row r="43" spans="1:13" x14ac:dyDescent="0.15">
      <c r="A43" s="2"/>
      <c r="B43" s="3" t="s">
        <v>3</v>
      </c>
      <c r="C43" s="3"/>
      <c r="D43" s="3"/>
      <c r="E43" s="3"/>
      <c r="F43" s="4" t="s">
        <v>4</v>
      </c>
      <c r="G43" s="3"/>
      <c r="H43" s="5" t="s">
        <v>5</v>
      </c>
      <c r="I43" s="5"/>
    </row>
    <row r="44" spans="1:13" x14ac:dyDescent="0.15">
      <c r="C44" s="6" t="s">
        <v>30</v>
      </c>
      <c r="D44" s="6"/>
      <c r="F44" s="7" t="str">
        <f>F16</f>
        <v>R2～R7の</v>
      </c>
      <c r="H44" s="6" t="str">
        <f>H16</f>
        <v>ｽﾃｯﾌﾟ1×R7ｺｰﾎｰﾄ人口</v>
      </c>
      <c r="I44" s="6"/>
    </row>
    <row r="45" spans="1:13" x14ac:dyDescent="0.15">
      <c r="C45" s="6"/>
      <c r="D45" s="6"/>
      <c r="F45" s="7"/>
      <c r="H45" s="6"/>
      <c r="I45" s="6"/>
    </row>
    <row r="46" spans="1:13" x14ac:dyDescent="0.15">
      <c r="B46" s="8"/>
      <c r="C46" s="9" t="str">
        <f>C17</f>
        <v>R2①</v>
      </c>
      <c r="D46" s="9" t="str">
        <f>D17</f>
        <v>R7②</v>
      </c>
      <c r="E46" s="8"/>
      <c r="F46" s="9" t="s">
        <v>7</v>
      </c>
      <c r="G46" s="8"/>
      <c r="H46" s="10" t="str">
        <f>H17</f>
        <v>＝R12推計ｺｰﾎｰﾄ人口</v>
      </c>
      <c r="I46" s="11"/>
      <c r="K46" s="8"/>
      <c r="L46" s="9" t="s">
        <v>122</v>
      </c>
    </row>
    <row r="47" spans="1:13" ht="10.5" customHeight="1" x14ac:dyDescent="0.15">
      <c r="E47" s="12"/>
      <c r="F47" s="13"/>
      <c r="G47" s="13"/>
      <c r="K47" s="13"/>
      <c r="L47" s="1" t="s">
        <v>32</v>
      </c>
      <c r="M47" s="1" t="s">
        <v>33</v>
      </c>
    </row>
    <row r="48" spans="1:13" x14ac:dyDescent="0.15">
      <c r="B48" s="2" t="s">
        <v>8</v>
      </c>
      <c r="C48" s="14">
        <f>SUM(C49:C70)</f>
        <v>346835</v>
      </c>
      <c r="D48" s="14">
        <f>SUM(D49:D70)</f>
        <v>329818</v>
      </c>
      <c r="E48" s="14"/>
      <c r="F48" s="2"/>
      <c r="G48" s="15"/>
      <c r="H48" s="14"/>
      <c r="I48" s="14"/>
      <c r="J48" s="14"/>
      <c r="K48" s="2" t="s">
        <v>8</v>
      </c>
      <c r="L48" s="14">
        <f>SUM(L49:L70)</f>
        <v>312793</v>
      </c>
      <c r="M48" s="14">
        <f>SUM(M49:M70)</f>
        <v>329818</v>
      </c>
    </row>
    <row r="49" spans="2:13" x14ac:dyDescent="0.15">
      <c r="B49" s="2" t="s">
        <v>9</v>
      </c>
      <c r="C49" s="16">
        <v>11848</v>
      </c>
      <c r="D49" s="16">
        <f>ROUND('推計 (簡易)'!D111,0)</f>
        <v>10913</v>
      </c>
      <c r="E49" s="14"/>
      <c r="K49" s="2" t="s">
        <v>9</v>
      </c>
      <c r="L49" s="16">
        <f>D20</f>
        <v>11640</v>
      </c>
      <c r="M49" s="32">
        <f>D49</f>
        <v>10913</v>
      </c>
    </row>
    <row r="50" spans="2:13" x14ac:dyDescent="0.15">
      <c r="B50" s="2" t="s">
        <v>10</v>
      </c>
      <c r="C50" s="16">
        <v>13606</v>
      </c>
      <c r="D50" s="16">
        <f>ROUND('推計 (簡易)'!D112,0)</f>
        <v>12208</v>
      </c>
      <c r="E50" s="14"/>
      <c r="F50" s="17">
        <f t="shared" ref="F50:F67" si="4">D50/C49</f>
        <v>1.0303848750844025</v>
      </c>
      <c r="H50" s="18">
        <f>D49*F50</f>
        <v>11244.590141796085</v>
      </c>
      <c r="I50" s="6"/>
      <c r="K50" s="2" t="s">
        <v>10</v>
      </c>
      <c r="L50" s="16">
        <f t="shared" ref="L50:L69" si="5">D21</f>
        <v>13118</v>
      </c>
      <c r="M50" s="32">
        <f t="shared" ref="M50:M69" si="6">D50</f>
        <v>12208</v>
      </c>
    </row>
    <row r="51" spans="2:13" x14ac:dyDescent="0.15">
      <c r="B51" s="2" t="s">
        <v>11</v>
      </c>
      <c r="C51" s="16">
        <v>14269</v>
      </c>
      <c r="D51" s="16">
        <f>ROUND('推計 (簡易)'!D113,0)</f>
        <v>13781</v>
      </c>
      <c r="E51" s="14"/>
      <c r="F51" s="17">
        <f t="shared" si="4"/>
        <v>1.012861972659121</v>
      </c>
      <c r="H51" s="18">
        <f>D50*F51</f>
        <v>12365.01896222255</v>
      </c>
      <c r="I51" s="6"/>
      <c r="K51" s="2" t="s">
        <v>11</v>
      </c>
      <c r="L51" s="16">
        <f t="shared" si="5"/>
        <v>14735</v>
      </c>
      <c r="M51" s="32">
        <f t="shared" si="6"/>
        <v>13781</v>
      </c>
    </row>
    <row r="52" spans="2:13" x14ac:dyDescent="0.15">
      <c r="B52" s="2" t="s">
        <v>12</v>
      </c>
      <c r="C52" s="16">
        <v>14394</v>
      </c>
      <c r="D52" s="16">
        <f>ROUND('推計 (簡易)'!D114,0)</f>
        <v>13672</v>
      </c>
      <c r="E52" s="14"/>
      <c r="F52" s="17">
        <f t="shared" si="4"/>
        <v>0.95816104842665917</v>
      </c>
      <c r="H52" s="18">
        <f t="shared" ref="H52:H68" si="7">D51*F52</f>
        <v>13204.41740836779</v>
      </c>
      <c r="I52" s="6"/>
      <c r="K52" s="2" t="s">
        <v>12</v>
      </c>
      <c r="L52" s="16">
        <f t="shared" si="5"/>
        <v>15378</v>
      </c>
      <c r="M52" s="32">
        <f t="shared" si="6"/>
        <v>13672</v>
      </c>
    </row>
    <row r="53" spans="2:13" x14ac:dyDescent="0.15">
      <c r="B53" s="2" t="s">
        <v>13</v>
      </c>
      <c r="C53" s="16">
        <v>12309</v>
      </c>
      <c r="D53" s="16">
        <f>ROUND('推計 (簡易)'!D115,0)</f>
        <v>11863</v>
      </c>
      <c r="E53" s="14"/>
      <c r="F53" s="31">
        <f t="shared" si="4"/>
        <v>0.82416284563012365</v>
      </c>
      <c r="H53" s="18">
        <f t="shared" si="7"/>
        <v>11267.954425455051</v>
      </c>
      <c r="I53" s="6"/>
      <c r="K53" s="2" t="s">
        <v>13</v>
      </c>
      <c r="L53" s="16">
        <f t="shared" si="5"/>
        <v>13452</v>
      </c>
      <c r="M53" s="32">
        <f t="shared" si="6"/>
        <v>11863</v>
      </c>
    </row>
    <row r="54" spans="2:13" x14ac:dyDescent="0.15">
      <c r="B54" s="2" t="s">
        <v>14</v>
      </c>
      <c r="C54" s="16">
        <v>13125</v>
      </c>
      <c r="D54" s="16">
        <f>ROUND('推計 (簡易)'!D116,0)</f>
        <v>12928</v>
      </c>
      <c r="E54" s="46"/>
      <c r="F54" s="47">
        <f t="shared" si="4"/>
        <v>1.0502884068567715</v>
      </c>
      <c r="G54" s="49"/>
      <c r="H54" s="50">
        <f t="shared" si="7"/>
        <v>12459.57137054188</v>
      </c>
      <c r="I54" s="51"/>
      <c r="K54" s="2" t="s">
        <v>14</v>
      </c>
      <c r="L54" s="16">
        <f t="shared" si="5"/>
        <v>14717</v>
      </c>
      <c r="M54" s="32">
        <f t="shared" si="6"/>
        <v>12928</v>
      </c>
    </row>
    <row r="55" spans="2:13" x14ac:dyDescent="0.15">
      <c r="B55" s="2" t="s">
        <v>15</v>
      </c>
      <c r="C55" s="16">
        <v>15015</v>
      </c>
      <c r="D55" s="16">
        <f>ROUND('推計 (簡易)'!D117,0)</f>
        <v>13754</v>
      </c>
      <c r="E55" s="46"/>
      <c r="F55" s="48">
        <f t="shared" si="4"/>
        <v>1.0479238095238095</v>
      </c>
      <c r="G55" s="52"/>
      <c r="H55" s="53">
        <f t="shared" si="7"/>
        <v>13547.559009523809</v>
      </c>
      <c r="I55" s="54"/>
      <c r="K55" s="2" t="s">
        <v>15</v>
      </c>
      <c r="L55" s="16">
        <f t="shared" si="5"/>
        <v>14951</v>
      </c>
      <c r="M55" s="32">
        <f t="shared" si="6"/>
        <v>13754</v>
      </c>
    </row>
    <row r="56" spans="2:13" x14ac:dyDescent="0.15">
      <c r="B56" s="2" t="s">
        <v>16</v>
      </c>
      <c r="C56" s="16">
        <v>17374</v>
      </c>
      <c r="D56" s="16">
        <f>ROUND('推計 (簡易)'!D118,0)</f>
        <v>15412</v>
      </c>
      <c r="E56" s="46"/>
      <c r="F56" s="47">
        <f t="shared" si="4"/>
        <v>1.0264402264402264</v>
      </c>
      <c r="G56" s="49"/>
      <c r="H56" s="50">
        <f t="shared" si="7"/>
        <v>14117.658874458873</v>
      </c>
      <c r="I56" s="51"/>
      <c r="K56" s="2" t="s">
        <v>16</v>
      </c>
      <c r="L56" s="16">
        <f t="shared" si="5"/>
        <v>16439</v>
      </c>
      <c r="M56" s="32">
        <f t="shared" si="6"/>
        <v>15412</v>
      </c>
    </row>
    <row r="57" spans="2:13" x14ac:dyDescent="0.15">
      <c r="B57" s="2" t="s">
        <v>17</v>
      </c>
      <c r="C57" s="16">
        <v>19802</v>
      </c>
      <c r="D57" s="16">
        <f>ROUND('推計 (簡易)'!D119,0)</f>
        <v>17574</v>
      </c>
      <c r="E57" s="46"/>
      <c r="F57" s="47">
        <f t="shared" si="4"/>
        <v>1.0115114538966272</v>
      </c>
      <c r="G57" s="49"/>
      <c r="H57" s="50">
        <f t="shared" si="7"/>
        <v>15589.414527454819</v>
      </c>
      <c r="I57" s="51"/>
      <c r="K57" s="2" t="s">
        <v>17</v>
      </c>
      <c r="L57" s="16">
        <f t="shared" si="5"/>
        <v>18711</v>
      </c>
      <c r="M57" s="32">
        <f t="shared" si="6"/>
        <v>17574</v>
      </c>
    </row>
    <row r="58" spans="2:13" x14ac:dyDescent="0.15">
      <c r="B58" s="2" t="s">
        <v>18</v>
      </c>
      <c r="C58" s="16">
        <v>22040</v>
      </c>
      <c r="D58" s="16">
        <f>ROUND('推計 (簡易)'!D120,0)</f>
        <v>19859</v>
      </c>
      <c r="E58" s="46"/>
      <c r="F58" s="47">
        <f t="shared" si="4"/>
        <v>1.0028784971215028</v>
      </c>
      <c r="G58" s="49"/>
      <c r="H58" s="50">
        <f t="shared" si="7"/>
        <v>17624.586708413291</v>
      </c>
      <c r="I58" s="51"/>
      <c r="K58" s="2" t="s">
        <v>18</v>
      </c>
      <c r="L58" s="16">
        <f t="shared" si="5"/>
        <v>21635</v>
      </c>
      <c r="M58" s="32">
        <f t="shared" si="6"/>
        <v>19859</v>
      </c>
    </row>
    <row r="59" spans="2:13" x14ac:dyDescent="0.15">
      <c r="B59" s="2" t="s">
        <v>19</v>
      </c>
      <c r="C59" s="16">
        <v>19203</v>
      </c>
      <c r="D59" s="16">
        <f>ROUND('推計 (簡易)'!D121,0)</f>
        <v>21926</v>
      </c>
      <c r="E59" s="14"/>
      <c r="F59" s="17">
        <f t="shared" si="4"/>
        <v>0.9948275862068966</v>
      </c>
      <c r="H59" s="18">
        <f t="shared" si="7"/>
        <v>19756.281034482759</v>
      </c>
      <c r="I59" s="6"/>
      <c r="K59" s="2" t="s">
        <v>19</v>
      </c>
      <c r="L59" s="16">
        <f t="shared" si="5"/>
        <v>23204</v>
      </c>
      <c r="M59" s="32">
        <f t="shared" si="6"/>
        <v>21926</v>
      </c>
    </row>
    <row r="60" spans="2:13" x14ac:dyDescent="0.15">
      <c r="B60" s="2" t="s">
        <v>20</v>
      </c>
      <c r="C60" s="16">
        <v>20129</v>
      </c>
      <c r="D60" s="16">
        <f>ROUND('推計 (簡易)'!D122,0)</f>
        <v>19051</v>
      </c>
      <c r="E60" s="14"/>
      <c r="F60" s="17">
        <f t="shared" si="4"/>
        <v>0.99208457011925222</v>
      </c>
      <c r="H60" s="18">
        <f t="shared" si="7"/>
        <v>21752.446284434725</v>
      </c>
      <c r="I60" s="6"/>
      <c r="K60" s="2" t="s">
        <v>20</v>
      </c>
      <c r="L60" s="16">
        <f t="shared" si="5"/>
        <v>19234</v>
      </c>
      <c r="M60" s="32">
        <f t="shared" si="6"/>
        <v>19051</v>
      </c>
    </row>
    <row r="61" spans="2:13" x14ac:dyDescent="0.15">
      <c r="B61" s="2" t="s">
        <v>21</v>
      </c>
      <c r="C61" s="16">
        <v>22015</v>
      </c>
      <c r="D61" s="16">
        <f>ROUND('推計 (簡易)'!D123,0)</f>
        <v>19924</v>
      </c>
      <c r="E61" s="14"/>
      <c r="F61" s="17">
        <f t="shared" si="4"/>
        <v>0.98981568880719362</v>
      </c>
      <c r="H61" s="18">
        <f t="shared" si="7"/>
        <v>18856.978687465846</v>
      </c>
      <c r="I61" s="6"/>
      <c r="K61" s="2" t="s">
        <v>21</v>
      </c>
      <c r="L61" s="16">
        <f t="shared" si="5"/>
        <v>19235</v>
      </c>
      <c r="M61" s="32">
        <f t="shared" si="6"/>
        <v>19924</v>
      </c>
    </row>
    <row r="62" spans="2:13" x14ac:dyDescent="0.15">
      <c r="B62" s="2" t="s">
        <v>22</v>
      </c>
      <c r="C62" s="16">
        <v>25324</v>
      </c>
      <c r="D62" s="16">
        <f>ROUND('推計 (簡易)'!D124,0)</f>
        <v>21535</v>
      </c>
      <c r="E62" s="14"/>
      <c r="F62" s="17">
        <f t="shared" si="4"/>
        <v>0.97819668407903704</v>
      </c>
      <c r="H62" s="18">
        <f t="shared" si="7"/>
        <v>19489.590733590732</v>
      </c>
      <c r="I62" s="6"/>
      <c r="K62" s="2" t="s">
        <v>22</v>
      </c>
      <c r="L62" s="16">
        <f t="shared" si="5"/>
        <v>20969</v>
      </c>
      <c r="M62" s="32">
        <f t="shared" si="6"/>
        <v>21535</v>
      </c>
    </row>
    <row r="63" spans="2:13" x14ac:dyDescent="0.15">
      <c r="B63" s="2" t="s">
        <v>23</v>
      </c>
      <c r="C63" s="16">
        <v>28646</v>
      </c>
      <c r="D63" s="16">
        <f>ROUND('推計 (簡易)'!D125,0)</f>
        <v>24535</v>
      </c>
      <c r="E63" s="14"/>
      <c r="F63" s="17">
        <f t="shared" si="4"/>
        <v>0.96884378455220344</v>
      </c>
      <c r="H63" s="18">
        <f t="shared" si="7"/>
        <v>20864.050900331702</v>
      </c>
      <c r="I63" s="6"/>
      <c r="K63" s="2" t="s">
        <v>23</v>
      </c>
      <c r="L63" s="16">
        <f t="shared" si="5"/>
        <v>23273</v>
      </c>
      <c r="M63" s="32">
        <f t="shared" si="6"/>
        <v>24535</v>
      </c>
    </row>
    <row r="64" spans="2:13" x14ac:dyDescent="0.15">
      <c r="B64" s="2" t="s">
        <v>24</v>
      </c>
      <c r="C64" s="16">
        <v>22011</v>
      </c>
      <c r="D64" s="16">
        <f>ROUND('推計 (簡易)'!D126,0)</f>
        <v>26917</v>
      </c>
      <c r="E64" s="14"/>
      <c r="F64" s="17">
        <f t="shared" si="4"/>
        <v>0.93964253298889899</v>
      </c>
      <c r="H64" s="18">
        <f t="shared" si="7"/>
        <v>23054.129546882636</v>
      </c>
      <c r="I64" s="6"/>
      <c r="K64" s="2" t="s">
        <v>24</v>
      </c>
      <c r="L64" s="16">
        <f t="shared" si="5"/>
        <v>23579</v>
      </c>
      <c r="M64" s="32">
        <f t="shared" si="6"/>
        <v>26917</v>
      </c>
    </row>
    <row r="65" spans="1:13" x14ac:dyDescent="0.15">
      <c r="B65" s="2" t="s">
        <v>25</v>
      </c>
      <c r="C65" s="16">
        <v>20421</v>
      </c>
      <c r="D65" s="16">
        <f>ROUND('推計 (簡易)'!D127,0)</f>
        <v>19795</v>
      </c>
      <c r="E65" s="14"/>
      <c r="F65" s="17">
        <f t="shared" si="4"/>
        <v>0.89932306573985732</v>
      </c>
      <c r="H65" s="18">
        <f t="shared" si="7"/>
        <v>24207.078960519739</v>
      </c>
      <c r="I65" s="6"/>
      <c r="K65" s="2" t="s">
        <v>25</v>
      </c>
      <c r="L65" s="16">
        <f t="shared" si="5"/>
        <v>13655</v>
      </c>
      <c r="M65" s="32">
        <f t="shared" si="6"/>
        <v>19795</v>
      </c>
    </row>
    <row r="66" spans="1:13" x14ac:dyDescent="0.15">
      <c r="B66" s="2" t="s">
        <v>26</v>
      </c>
      <c r="C66" s="16">
        <v>18857</v>
      </c>
      <c r="D66" s="16">
        <f>ROUND('推計 (簡易)'!D128,0)</f>
        <v>16457</v>
      </c>
      <c r="E66" s="14"/>
      <c r="F66" s="17">
        <f t="shared" si="4"/>
        <v>0.80588609764458152</v>
      </c>
      <c r="H66" s="18">
        <f t="shared" si="7"/>
        <v>15952.515302874492</v>
      </c>
      <c r="I66" s="6"/>
      <c r="K66" s="2" t="s">
        <v>26</v>
      </c>
      <c r="L66" s="16">
        <f t="shared" si="5"/>
        <v>8841</v>
      </c>
      <c r="M66" s="32">
        <f t="shared" si="6"/>
        <v>16457</v>
      </c>
    </row>
    <row r="67" spans="1:13" x14ac:dyDescent="0.15">
      <c r="B67" s="2" t="s">
        <v>27</v>
      </c>
      <c r="C67" s="16">
        <v>11640</v>
      </c>
      <c r="D67" s="16">
        <f>ROUND('推計 (簡易)'!D129,0)</f>
        <v>11899</v>
      </c>
      <c r="E67" s="14"/>
      <c r="F67" s="17">
        <f t="shared" si="4"/>
        <v>0.63101235615421325</v>
      </c>
      <c r="H67" s="18">
        <f t="shared" si="7"/>
        <v>10384.570345229888</v>
      </c>
      <c r="I67" s="6"/>
      <c r="K67" s="2" t="s">
        <v>27</v>
      </c>
      <c r="L67" s="16">
        <f t="shared" si="5"/>
        <v>4664</v>
      </c>
      <c r="M67" s="32">
        <f t="shared" si="6"/>
        <v>11899</v>
      </c>
    </row>
    <row r="68" spans="1:13" x14ac:dyDescent="0.15">
      <c r="B68" s="2" t="s">
        <v>28</v>
      </c>
      <c r="C68" s="16">
        <v>4057</v>
      </c>
      <c r="D68" s="16">
        <f>ROUND('推計 (簡易)'!D130,0)</f>
        <v>4818</v>
      </c>
      <c r="E68" s="14"/>
      <c r="F68" s="17">
        <f>D68/C67</f>
        <v>0.41391752577319585</v>
      </c>
      <c r="H68" s="18">
        <f t="shared" si="7"/>
        <v>4925.2046391752574</v>
      </c>
      <c r="I68" s="6"/>
      <c r="K68" s="2" t="s">
        <v>28</v>
      </c>
      <c r="L68" s="16">
        <f t="shared" si="5"/>
        <v>1200</v>
      </c>
      <c r="M68" s="32">
        <f t="shared" si="6"/>
        <v>4818</v>
      </c>
    </row>
    <row r="69" spans="1:13" x14ac:dyDescent="0.15">
      <c r="B69" s="2" t="s">
        <v>29</v>
      </c>
      <c r="C69" s="16">
        <v>750</v>
      </c>
      <c r="D69" s="16">
        <f>ROUND('推計 (簡易)'!D131,0)</f>
        <v>997</v>
      </c>
      <c r="E69" s="14"/>
      <c r="F69" s="17">
        <f>D69/(C68+C69)</f>
        <v>0.20740586644476805</v>
      </c>
      <c r="H69" s="18">
        <f>(D68+D69)*F69</f>
        <v>1206.0651133763263</v>
      </c>
      <c r="I69" s="6"/>
      <c r="K69" s="2" t="s">
        <v>29</v>
      </c>
      <c r="L69" s="16">
        <f t="shared" si="5"/>
        <v>163</v>
      </c>
      <c r="M69" s="32">
        <f t="shared" si="6"/>
        <v>997</v>
      </c>
    </row>
    <row r="70" spans="1:13" x14ac:dyDescent="0.15">
      <c r="B70" s="24"/>
      <c r="C70" s="25"/>
      <c r="D70" s="25"/>
      <c r="E70" s="26"/>
      <c r="F70" s="8"/>
      <c r="G70" s="8"/>
      <c r="H70" s="8"/>
      <c r="I70" s="8"/>
    </row>
    <row r="71" spans="1:13" x14ac:dyDescent="0.15">
      <c r="B71" s="1" t="s">
        <v>108</v>
      </c>
    </row>
    <row r="73" spans="1:13" x14ac:dyDescent="0.15">
      <c r="A73" s="1" t="s">
        <v>44</v>
      </c>
    </row>
    <row r="75" spans="1:13" x14ac:dyDescent="0.15">
      <c r="A75" s="1" t="s">
        <v>31</v>
      </c>
    </row>
    <row r="85" spans="1:8" x14ac:dyDescent="0.15">
      <c r="B85" s="44" t="s">
        <v>113</v>
      </c>
    </row>
    <row r="86" spans="1:8" x14ac:dyDescent="0.15">
      <c r="B86" s="1" t="s">
        <v>112</v>
      </c>
    </row>
    <row r="87" spans="1:8" x14ac:dyDescent="0.15">
      <c r="A87" s="1" t="s">
        <v>109</v>
      </c>
      <c r="B87" s="32">
        <f>SUM(C52:C58)</f>
        <v>114059</v>
      </c>
      <c r="C87" s="32"/>
    </row>
    <row r="89" spans="1:8" x14ac:dyDescent="0.15">
      <c r="A89" s="1" t="s">
        <v>36</v>
      </c>
      <c r="B89" s="1" t="s">
        <v>112</v>
      </c>
      <c r="C89" s="1" t="s">
        <v>110</v>
      </c>
    </row>
    <row r="90" spans="1:8" x14ac:dyDescent="0.15">
      <c r="B90" s="44" t="s">
        <v>114</v>
      </c>
      <c r="C90" s="1" t="s">
        <v>32</v>
      </c>
      <c r="D90" s="1" t="s">
        <v>33</v>
      </c>
    </row>
    <row r="91" spans="1:8" x14ac:dyDescent="0.15">
      <c r="A91" s="44" t="s">
        <v>115</v>
      </c>
      <c r="B91" s="32">
        <f>SUM(D52:D58)</f>
        <v>105062</v>
      </c>
      <c r="C91" s="32">
        <f>D20</f>
        <v>11640</v>
      </c>
      <c r="D91" s="32">
        <f>D49</f>
        <v>10913</v>
      </c>
    </row>
    <row r="92" spans="1:8" x14ac:dyDescent="0.15">
      <c r="A92" s="44" t="s">
        <v>132</v>
      </c>
      <c r="C92" s="1">
        <f>C91/B91</f>
        <v>0.11079172298261979</v>
      </c>
      <c r="D92" s="1">
        <f>D91/B91</f>
        <v>0.10387199939083588</v>
      </c>
    </row>
    <row r="93" spans="1:8" x14ac:dyDescent="0.15">
      <c r="A93" s="1" t="s">
        <v>129</v>
      </c>
    </row>
    <row r="95" spans="1:8" x14ac:dyDescent="0.15">
      <c r="A95" s="1" t="s">
        <v>40</v>
      </c>
      <c r="B95" s="44" t="s">
        <v>114</v>
      </c>
      <c r="C95" s="1" t="s">
        <v>110</v>
      </c>
      <c r="H95" s="33"/>
    </row>
    <row r="96" spans="1:8" x14ac:dyDescent="0.15">
      <c r="A96" s="1" t="s">
        <v>117</v>
      </c>
      <c r="B96" s="1" t="s">
        <v>112</v>
      </c>
      <c r="C96" s="1" t="s">
        <v>32</v>
      </c>
      <c r="D96" s="1" t="s">
        <v>33</v>
      </c>
      <c r="H96" s="33"/>
    </row>
    <row r="97" spans="1:13" x14ac:dyDescent="0.15">
      <c r="B97" s="32">
        <f>SUM(H52:H58)</f>
        <v>97811.162324215518</v>
      </c>
      <c r="C97" s="33">
        <f>B97*C92</f>
        <v>10836.667200832542</v>
      </c>
      <c r="D97" s="33">
        <f>B97*D92</f>
        <v>10159.840993357864</v>
      </c>
      <c r="H97" s="33"/>
    </row>
    <row r="98" spans="1:13" x14ac:dyDescent="0.15">
      <c r="B98" s="33"/>
      <c r="C98" s="1" t="s">
        <v>131</v>
      </c>
      <c r="H98" s="33"/>
    </row>
    <row r="99" spans="1:13" x14ac:dyDescent="0.15">
      <c r="A99" s="1" t="s">
        <v>34</v>
      </c>
    </row>
    <row r="102" spans="1:13" x14ac:dyDescent="0.15">
      <c r="E102" s="14"/>
    </row>
    <row r="103" spans="1:13" ht="5.25" customHeight="1" x14ac:dyDescent="0.15">
      <c r="E103" s="14"/>
    </row>
    <row r="104" spans="1:13" x14ac:dyDescent="0.15">
      <c r="E104" s="14"/>
    </row>
    <row r="105" spans="1:13" x14ac:dyDescent="0.15">
      <c r="E105" s="14"/>
    </row>
    <row r="106" spans="1:13" x14ac:dyDescent="0.15">
      <c r="A106" s="1" t="s">
        <v>128</v>
      </c>
      <c r="E106" s="14"/>
    </row>
    <row r="107" spans="1:13" ht="12" thickBot="1" x14ac:dyDescent="0.2"/>
    <row r="108" spans="1:13" x14ac:dyDescent="0.15">
      <c r="A108" s="27"/>
      <c r="B108" s="28" t="s">
        <v>35</v>
      </c>
      <c r="C108" s="29" t="s">
        <v>32</v>
      </c>
      <c r="D108" s="29" t="s">
        <v>33</v>
      </c>
      <c r="K108" s="8"/>
      <c r="L108" s="9" t="s">
        <v>130</v>
      </c>
    </row>
    <row r="109" spans="1:13" x14ac:dyDescent="0.15">
      <c r="A109" s="15" t="s">
        <v>8</v>
      </c>
      <c r="B109" s="14">
        <f>SUM(B111:B131)</f>
        <v>611801.29021480167</v>
      </c>
      <c r="C109" s="14">
        <f t="shared" ref="C109:D109" si="8">SUM(C111:C131)</f>
        <v>299771.76624484576</v>
      </c>
      <c r="D109" s="14">
        <f t="shared" si="8"/>
        <v>312029.52396995609</v>
      </c>
      <c r="K109" s="13"/>
      <c r="L109" s="1" t="s">
        <v>32</v>
      </c>
      <c r="M109" s="1" t="s">
        <v>33</v>
      </c>
    </row>
    <row r="110" spans="1:13" x14ac:dyDescent="0.15">
      <c r="A110" s="15"/>
      <c r="B110" s="14"/>
      <c r="C110" s="14"/>
      <c r="D110" s="14"/>
      <c r="K110" s="2" t="s">
        <v>8</v>
      </c>
      <c r="L110" s="14">
        <f>SUM(L111:L132)</f>
        <v>299771.76624484576</v>
      </c>
      <c r="M110" s="14">
        <f>SUM(M111:M132)</f>
        <v>312029.52396995609</v>
      </c>
    </row>
    <row r="111" spans="1:13" x14ac:dyDescent="0.15">
      <c r="A111" s="15" t="s">
        <v>9</v>
      </c>
      <c r="B111" s="14">
        <f>SUM(C111:D111)</f>
        <v>20996.508194190406</v>
      </c>
      <c r="C111" s="14">
        <f>C97</f>
        <v>10836.667200832542</v>
      </c>
      <c r="D111" s="14">
        <f>D97</f>
        <v>10159.840993357864</v>
      </c>
      <c r="K111" s="2" t="s">
        <v>9</v>
      </c>
      <c r="L111" s="16">
        <f>C111</f>
        <v>10836.667200832542</v>
      </c>
      <c r="M111" s="32">
        <f>D111</f>
        <v>10159.840993357864</v>
      </c>
    </row>
    <row r="112" spans="1:13" x14ac:dyDescent="0.15">
      <c r="A112" s="15" t="s">
        <v>10</v>
      </c>
      <c r="B112" s="14">
        <f t="shared" ref="B112:B131" si="9">SUM(C112:D112)</f>
        <v>23327.641498921985</v>
      </c>
      <c r="C112" s="14">
        <f t="shared" ref="C112:C131" si="10">H21</f>
        <v>12083.051357125902</v>
      </c>
      <c r="D112" s="14">
        <f t="shared" ref="D112:D131" si="11">H50</f>
        <v>11244.590141796085</v>
      </c>
      <c r="K112" s="2" t="s">
        <v>10</v>
      </c>
      <c r="L112" s="16">
        <f t="shared" ref="L112:M131" si="12">C112</f>
        <v>12083.051357125902</v>
      </c>
      <c r="M112" s="32">
        <f t="shared" si="12"/>
        <v>11244.590141796085</v>
      </c>
    </row>
    <row r="113" spans="1:13" x14ac:dyDescent="0.15">
      <c r="A113" s="15" t="s">
        <v>11</v>
      </c>
      <c r="B113" s="14">
        <f t="shared" si="9"/>
        <v>25647.072834276423</v>
      </c>
      <c r="C113" s="14">
        <f t="shared" si="10"/>
        <v>13282.053872053873</v>
      </c>
      <c r="D113" s="14">
        <f t="shared" si="11"/>
        <v>12365.01896222255</v>
      </c>
      <c r="K113" s="2" t="s">
        <v>11</v>
      </c>
      <c r="L113" s="16">
        <f t="shared" si="12"/>
        <v>13282.053872053873</v>
      </c>
      <c r="M113" s="32">
        <f t="shared" si="12"/>
        <v>12365.01896222255</v>
      </c>
    </row>
    <row r="114" spans="1:13" x14ac:dyDescent="0.15">
      <c r="A114" s="15" t="s">
        <v>12</v>
      </c>
      <c r="B114" s="14">
        <f t="shared" si="9"/>
        <v>28387.667877410942</v>
      </c>
      <c r="C114" s="14">
        <f t="shared" si="10"/>
        <v>15183.250469043152</v>
      </c>
      <c r="D114" s="14">
        <f t="shared" si="11"/>
        <v>13204.41740836779</v>
      </c>
      <c r="K114" s="2" t="s">
        <v>12</v>
      </c>
      <c r="L114" s="16">
        <f t="shared" si="12"/>
        <v>15183.250469043152</v>
      </c>
      <c r="M114" s="32">
        <f t="shared" si="12"/>
        <v>13204.41740836779</v>
      </c>
    </row>
    <row r="115" spans="1:13" x14ac:dyDescent="0.15">
      <c r="A115" s="15" t="s">
        <v>13</v>
      </c>
      <c r="B115" s="14">
        <f t="shared" si="9"/>
        <v>24064.246396257971</v>
      </c>
      <c r="C115" s="14">
        <f t="shared" si="10"/>
        <v>12796.29197080292</v>
      </c>
      <c r="D115" s="14">
        <f t="shared" si="11"/>
        <v>11267.954425455051</v>
      </c>
      <c r="K115" s="2" t="s">
        <v>13</v>
      </c>
      <c r="L115" s="16">
        <f t="shared" si="12"/>
        <v>12796.29197080292</v>
      </c>
      <c r="M115" s="32">
        <f t="shared" si="12"/>
        <v>11267.954425455051</v>
      </c>
    </row>
    <row r="116" spans="1:13" x14ac:dyDescent="0.15">
      <c r="A116" s="15" t="s">
        <v>14</v>
      </c>
      <c r="B116" s="14">
        <f t="shared" si="9"/>
        <v>26765.018584935984</v>
      </c>
      <c r="C116" s="14">
        <f t="shared" si="10"/>
        <v>14305.447214394106</v>
      </c>
      <c r="D116" s="14">
        <f t="shared" si="11"/>
        <v>12459.57137054188</v>
      </c>
      <c r="K116" s="2" t="s">
        <v>14</v>
      </c>
      <c r="L116" s="16">
        <f t="shared" si="12"/>
        <v>14305.447214394106</v>
      </c>
      <c r="M116" s="32">
        <f t="shared" si="12"/>
        <v>12459.57137054188</v>
      </c>
    </row>
    <row r="117" spans="1:13" x14ac:dyDescent="0.15">
      <c r="A117" s="15" t="s">
        <v>15</v>
      </c>
      <c r="B117" s="14">
        <f t="shared" si="9"/>
        <v>29051.636447517041</v>
      </c>
      <c r="C117" s="14">
        <f t="shared" si="10"/>
        <v>15504.077437993234</v>
      </c>
      <c r="D117" s="14">
        <f t="shared" si="11"/>
        <v>13547.559009523809</v>
      </c>
      <c r="K117" s="2" t="s">
        <v>15</v>
      </c>
      <c r="L117" s="16">
        <f t="shared" si="12"/>
        <v>15504.077437993234</v>
      </c>
      <c r="M117" s="32">
        <f t="shared" si="12"/>
        <v>13547.559009523809</v>
      </c>
    </row>
    <row r="118" spans="1:13" x14ac:dyDescent="0.15">
      <c r="A118" s="15" t="s">
        <v>16</v>
      </c>
      <c r="B118" s="14">
        <f t="shared" si="9"/>
        <v>29628.165563844206</v>
      </c>
      <c r="C118" s="14">
        <f t="shared" si="10"/>
        <v>15510.506689385333</v>
      </c>
      <c r="D118" s="14">
        <f t="shared" si="11"/>
        <v>14117.658874458873</v>
      </c>
      <c r="K118" s="2" t="s">
        <v>16</v>
      </c>
      <c r="L118" s="16">
        <f t="shared" si="12"/>
        <v>15510.506689385333</v>
      </c>
      <c r="M118" s="32">
        <f t="shared" si="12"/>
        <v>14117.658874458873</v>
      </c>
    </row>
    <row r="119" spans="1:13" x14ac:dyDescent="0.15">
      <c r="A119" s="15" t="s">
        <v>17</v>
      </c>
      <c r="B119" s="14">
        <f t="shared" si="9"/>
        <v>32458.457469211971</v>
      </c>
      <c r="C119" s="14">
        <f t="shared" si="10"/>
        <v>16869.042941757154</v>
      </c>
      <c r="D119" s="14">
        <f t="shared" si="11"/>
        <v>15589.414527454819</v>
      </c>
      <c r="K119" s="2" t="s">
        <v>17</v>
      </c>
      <c r="L119" s="16">
        <f t="shared" si="12"/>
        <v>16869.042941757154</v>
      </c>
      <c r="M119" s="32">
        <f t="shared" si="12"/>
        <v>15589.414527454819</v>
      </c>
    </row>
    <row r="120" spans="1:13" x14ac:dyDescent="0.15">
      <c r="A120" s="15" t="s">
        <v>18</v>
      </c>
      <c r="B120" s="14">
        <f t="shared" si="9"/>
        <v>36652.200574453243</v>
      </c>
      <c r="C120" s="14">
        <f t="shared" si="10"/>
        <v>19027.613866039952</v>
      </c>
      <c r="D120" s="14">
        <f t="shared" si="11"/>
        <v>17624.586708413291</v>
      </c>
      <c r="K120" s="2" t="s">
        <v>18</v>
      </c>
      <c r="L120" s="16">
        <f t="shared" si="12"/>
        <v>19027.613866039952</v>
      </c>
      <c r="M120" s="32">
        <f t="shared" si="12"/>
        <v>17624.586708413291</v>
      </c>
    </row>
    <row r="121" spans="1:13" x14ac:dyDescent="0.15">
      <c r="A121" s="15" t="s">
        <v>19</v>
      </c>
      <c r="B121" s="14">
        <f t="shared" si="9"/>
        <v>41305.840615526715</v>
      </c>
      <c r="C121" s="14">
        <f t="shared" si="10"/>
        <v>21549.559581043955</v>
      </c>
      <c r="D121" s="14">
        <f t="shared" si="11"/>
        <v>19756.281034482759</v>
      </c>
      <c r="K121" s="2" t="s">
        <v>19</v>
      </c>
      <c r="L121" s="16">
        <f t="shared" si="12"/>
        <v>21549.559581043955</v>
      </c>
      <c r="M121" s="32">
        <f t="shared" si="12"/>
        <v>19756.281034482759</v>
      </c>
    </row>
    <row r="122" spans="1:13" x14ac:dyDescent="0.15">
      <c r="A122" s="15" t="s">
        <v>20</v>
      </c>
      <c r="B122" s="14">
        <f t="shared" si="9"/>
        <v>44477.928029941118</v>
      </c>
      <c r="C122" s="14">
        <f t="shared" si="10"/>
        <v>22725.481745506389</v>
      </c>
      <c r="D122" s="14">
        <f t="shared" si="11"/>
        <v>21752.446284434725</v>
      </c>
      <c r="K122" s="2" t="s">
        <v>20</v>
      </c>
      <c r="L122" s="16">
        <f t="shared" si="12"/>
        <v>22725.481745506389</v>
      </c>
      <c r="M122" s="32">
        <f t="shared" si="12"/>
        <v>21752.446284434725</v>
      </c>
    </row>
    <row r="123" spans="1:13" x14ac:dyDescent="0.15">
      <c r="A123" s="15" t="s">
        <v>21</v>
      </c>
      <c r="B123" s="14">
        <f t="shared" si="9"/>
        <v>37552.516107244512</v>
      </c>
      <c r="C123" s="14">
        <f t="shared" si="10"/>
        <v>18695.537419778666</v>
      </c>
      <c r="D123" s="14">
        <f t="shared" si="11"/>
        <v>18856.978687465846</v>
      </c>
      <c r="K123" s="2" t="s">
        <v>21</v>
      </c>
      <c r="L123" s="16">
        <f t="shared" si="12"/>
        <v>18695.537419778666</v>
      </c>
      <c r="M123" s="32">
        <f t="shared" si="12"/>
        <v>18856.978687465846</v>
      </c>
    </row>
    <row r="124" spans="1:13" x14ac:dyDescent="0.15">
      <c r="A124" s="15" t="s">
        <v>22</v>
      </c>
      <c r="B124" s="14">
        <f t="shared" si="9"/>
        <v>37779.107579371353</v>
      </c>
      <c r="C124" s="14">
        <f t="shared" si="10"/>
        <v>18289.516845780621</v>
      </c>
      <c r="D124" s="14">
        <f t="shared" si="11"/>
        <v>19489.590733590732</v>
      </c>
      <c r="K124" s="2" t="s">
        <v>22</v>
      </c>
      <c r="L124" s="16">
        <f t="shared" si="12"/>
        <v>18289.516845780621</v>
      </c>
      <c r="M124" s="32">
        <f t="shared" si="12"/>
        <v>19489.590733590732</v>
      </c>
    </row>
    <row r="125" spans="1:13" x14ac:dyDescent="0.15">
      <c r="A125" s="15" t="s">
        <v>23</v>
      </c>
      <c r="B125" s="14">
        <f t="shared" si="9"/>
        <v>40247.279124504559</v>
      </c>
      <c r="C125" s="14">
        <f t="shared" si="10"/>
        <v>19383.228224172857</v>
      </c>
      <c r="D125" s="14">
        <f t="shared" si="11"/>
        <v>20864.050900331702</v>
      </c>
      <c r="K125" s="2" t="s">
        <v>23</v>
      </c>
      <c r="L125" s="16">
        <f t="shared" si="12"/>
        <v>19383.228224172857</v>
      </c>
      <c r="M125" s="32">
        <f t="shared" si="12"/>
        <v>20864.050900331702</v>
      </c>
    </row>
    <row r="126" spans="1:13" x14ac:dyDescent="0.15">
      <c r="A126" s="15" t="s">
        <v>24</v>
      </c>
      <c r="B126" s="14">
        <f t="shared" si="9"/>
        <v>43301.115747672215</v>
      </c>
      <c r="C126" s="14">
        <f t="shared" si="10"/>
        <v>20246.986200789579</v>
      </c>
      <c r="D126" s="14">
        <f t="shared" si="11"/>
        <v>23054.129546882636</v>
      </c>
      <c r="K126" s="2" t="s">
        <v>24</v>
      </c>
      <c r="L126" s="16">
        <f t="shared" si="12"/>
        <v>20246.986200789579</v>
      </c>
      <c r="M126" s="32">
        <f t="shared" si="12"/>
        <v>23054.129546882636</v>
      </c>
    </row>
    <row r="127" spans="1:13" x14ac:dyDescent="0.15">
      <c r="A127" s="15" t="s">
        <v>25</v>
      </c>
      <c r="B127" s="14">
        <f t="shared" si="9"/>
        <v>42872.078670664669</v>
      </c>
      <c r="C127" s="14">
        <f t="shared" si="10"/>
        <v>18664.99971014493</v>
      </c>
      <c r="D127" s="14">
        <f t="shared" si="11"/>
        <v>24207.078960519739</v>
      </c>
      <c r="K127" s="2" t="s">
        <v>25</v>
      </c>
      <c r="L127" s="16">
        <f t="shared" si="12"/>
        <v>18664.99971014493</v>
      </c>
      <c r="M127" s="32">
        <f t="shared" si="12"/>
        <v>24207.078960519739</v>
      </c>
    </row>
    <row r="128" spans="1:13" x14ac:dyDescent="0.15">
      <c r="A128" s="15" t="s">
        <v>26</v>
      </c>
      <c r="B128" s="14">
        <f t="shared" si="9"/>
        <v>25013.146869971461</v>
      </c>
      <c r="C128" s="14">
        <f t="shared" si="10"/>
        <v>9060.6315670969689</v>
      </c>
      <c r="D128" s="14">
        <f t="shared" si="11"/>
        <v>15952.515302874492</v>
      </c>
      <c r="K128" s="2" t="s">
        <v>26</v>
      </c>
      <c r="L128" s="16">
        <f t="shared" si="12"/>
        <v>9060.6315670969689</v>
      </c>
      <c r="M128" s="32">
        <f t="shared" si="12"/>
        <v>15952.515302874492</v>
      </c>
    </row>
    <row r="129" spans="1:13" x14ac:dyDescent="0.15">
      <c r="A129" s="15" t="s">
        <v>27</v>
      </c>
      <c r="B129" s="14">
        <f t="shared" si="9"/>
        <v>14553.453572406108</v>
      </c>
      <c r="C129" s="14">
        <f t="shared" si="10"/>
        <v>4168.8832271762203</v>
      </c>
      <c r="D129" s="14">
        <f t="shared" si="11"/>
        <v>10384.570345229888</v>
      </c>
      <c r="K129" s="2" t="s">
        <v>27</v>
      </c>
      <c r="L129" s="16">
        <f t="shared" si="12"/>
        <v>4168.8832271762203</v>
      </c>
      <c r="M129" s="32">
        <f t="shared" si="12"/>
        <v>10384.570345229888</v>
      </c>
    </row>
    <row r="130" spans="1:13" x14ac:dyDescent="0.15">
      <c r="A130" s="15" t="s">
        <v>28</v>
      </c>
      <c r="B130" s="14">
        <f t="shared" si="9"/>
        <v>6296.9693450576106</v>
      </c>
      <c r="C130" s="14">
        <f t="shared" si="10"/>
        <v>1371.7647058823529</v>
      </c>
      <c r="D130" s="14">
        <f t="shared" si="11"/>
        <v>4925.2046391752574</v>
      </c>
      <c r="K130" s="2" t="s">
        <v>28</v>
      </c>
      <c r="L130" s="16">
        <f t="shared" si="12"/>
        <v>1371.7647058823529</v>
      </c>
      <c r="M130" s="32">
        <f t="shared" si="12"/>
        <v>4925.2046391752574</v>
      </c>
    </row>
    <row r="131" spans="1:13" x14ac:dyDescent="0.15">
      <c r="A131" s="15" t="s">
        <v>29</v>
      </c>
      <c r="B131" s="14">
        <f t="shared" si="9"/>
        <v>1423.2391114212921</v>
      </c>
      <c r="C131" s="14">
        <f t="shared" si="10"/>
        <v>217.17399804496577</v>
      </c>
      <c r="D131" s="14">
        <f t="shared" si="11"/>
        <v>1206.0651133763263</v>
      </c>
      <c r="K131" s="2" t="s">
        <v>29</v>
      </c>
      <c r="L131" s="16">
        <f t="shared" si="12"/>
        <v>217.17399804496577</v>
      </c>
      <c r="M131" s="32">
        <f t="shared" si="12"/>
        <v>1206.0651133763263</v>
      </c>
    </row>
  </sheetData>
  <phoneticPr fontId="1"/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51"/>
  <sheetViews>
    <sheetView zoomScaleNormal="100" workbookViewId="0">
      <selection activeCell="L75" sqref="L75"/>
    </sheetView>
  </sheetViews>
  <sheetFormatPr defaultRowHeight="13.5" x14ac:dyDescent="0.15"/>
  <cols>
    <col min="2" max="2" width="5" bestFit="1" customWidth="1"/>
    <col min="3" max="3" width="2.375" bestFit="1" customWidth="1"/>
    <col min="4" max="4" width="11.25" customWidth="1"/>
    <col min="5" max="5" width="5" bestFit="1" customWidth="1"/>
    <col min="7" max="12" width="10" customWidth="1"/>
    <col min="13" max="13" width="7.375" customWidth="1"/>
    <col min="15" max="15" width="5" bestFit="1" customWidth="1"/>
    <col min="16" max="16" width="2.375" bestFit="1" customWidth="1"/>
    <col min="17" max="17" width="12.625" customWidth="1"/>
    <col min="18" max="18" width="5" bestFit="1" customWidth="1"/>
    <col min="20" max="25" width="10" customWidth="1"/>
    <col min="26" max="26" width="6.25" customWidth="1"/>
  </cols>
  <sheetData>
    <row r="1" spans="1:25" x14ac:dyDescent="0.15">
      <c r="A1" s="34" t="s">
        <v>47</v>
      </c>
      <c r="B1" s="34"/>
      <c r="C1" s="34"/>
      <c r="D1" s="34"/>
      <c r="E1" s="34"/>
      <c r="F1" s="43"/>
      <c r="G1" s="36" t="s">
        <v>49</v>
      </c>
      <c r="L1" s="34"/>
      <c r="M1" s="34"/>
      <c r="N1" s="34" t="s">
        <v>102</v>
      </c>
      <c r="O1" s="34"/>
      <c r="P1" s="34"/>
      <c r="Q1" s="34"/>
      <c r="R1" s="34"/>
      <c r="S1" s="43"/>
      <c r="T1" s="36" t="s">
        <v>49</v>
      </c>
    </row>
    <row r="2" spans="1:25" x14ac:dyDescent="0.15">
      <c r="A2" s="34" t="s">
        <v>48</v>
      </c>
      <c r="B2" s="34"/>
      <c r="C2" s="34"/>
      <c r="D2" s="34"/>
      <c r="E2" s="34"/>
      <c r="F2" s="35" t="s">
        <v>50</v>
      </c>
      <c r="G2" s="42" t="s">
        <v>105</v>
      </c>
      <c r="H2" s="42" t="s">
        <v>105</v>
      </c>
      <c r="I2" s="42"/>
      <c r="J2" s="42" t="s">
        <v>106</v>
      </c>
      <c r="K2" s="42" t="s">
        <v>106</v>
      </c>
      <c r="L2" s="34"/>
      <c r="M2" s="34"/>
      <c r="N2" s="34" t="s">
        <v>48</v>
      </c>
      <c r="O2" s="34"/>
      <c r="P2" s="34"/>
      <c r="Q2" s="34"/>
      <c r="R2" s="34"/>
      <c r="S2" s="35" t="s">
        <v>50</v>
      </c>
      <c r="T2" s="42" t="s">
        <v>105</v>
      </c>
      <c r="U2" s="42" t="s">
        <v>105</v>
      </c>
      <c r="V2" s="42"/>
      <c r="W2" s="42" t="s">
        <v>106</v>
      </c>
      <c r="X2" s="42" t="s">
        <v>106</v>
      </c>
      <c r="Y2" s="42"/>
    </row>
    <row r="3" spans="1:25" x14ac:dyDescent="0.15">
      <c r="A3" s="34"/>
      <c r="B3" s="34"/>
      <c r="C3" s="34"/>
      <c r="D3" s="34"/>
      <c r="E3" s="34"/>
      <c r="F3" s="35" t="s">
        <v>51</v>
      </c>
      <c r="G3" s="36" t="s">
        <v>52</v>
      </c>
      <c r="J3" s="42" t="s">
        <v>52</v>
      </c>
      <c r="K3" s="42" t="s">
        <v>52</v>
      </c>
      <c r="L3" s="34"/>
      <c r="M3" s="34"/>
      <c r="N3" s="34"/>
      <c r="O3" s="34"/>
      <c r="P3" s="34"/>
      <c r="Q3" s="34"/>
      <c r="R3" s="34"/>
      <c r="S3" s="35" t="s">
        <v>51</v>
      </c>
      <c r="T3" s="42" t="s">
        <v>52</v>
      </c>
      <c r="U3" s="42" t="s">
        <v>52</v>
      </c>
      <c r="W3" s="42" t="s">
        <v>52</v>
      </c>
      <c r="X3" s="42" t="s">
        <v>52</v>
      </c>
    </row>
    <row r="4" spans="1:25" x14ac:dyDescent="0.15">
      <c r="A4" s="34"/>
      <c r="B4" s="34"/>
      <c r="C4" s="34"/>
      <c r="D4" s="34"/>
      <c r="E4" s="34"/>
      <c r="F4" s="35" t="s">
        <v>53</v>
      </c>
      <c r="G4" s="42" t="s">
        <v>54</v>
      </c>
      <c r="H4" s="42" t="s">
        <v>103</v>
      </c>
      <c r="I4" s="42" t="s">
        <v>107</v>
      </c>
      <c r="J4" s="42" t="s">
        <v>54</v>
      </c>
      <c r="K4" s="42" t="s">
        <v>103</v>
      </c>
      <c r="L4" s="42" t="s">
        <v>107</v>
      </c>
      <c r="M4" s="34"/>
      <c r="N4" s="34"/>
      <c r="O4" s="34"/>
      <c r="P4" s="34"/>
      <c r="Q4" s="34"/>
      <c r="R4" s="34"/>
      <c r="S4" s="35" t="s">
        <v>53</v>
      </c>
      <c r="T4" s="42" t="s">
        <v>54</v>
      </c>
      <c r="U4" s="42" t="s">
        <v>103</v>
      </c>
      <c r="V4" s="42" t="s">
        <v>107</v>
      </c>
      <c r="W4" s="42" t="s">
        <v>54</v>
      </c>
      <c r="X4" s="42" t="s">
        <v>103</v>
      </c>
      <c r="Y4" s="42" t="s">
        <v>107</v>
      </c>
    </row>
    <row r="5" spans="1:25" x14ac:dyDescent="0.15">
      <c r="A5" s="37" t="s">
        <v>55</v>
      </c>
      <c r="B5" s="37" t="s">
        <v>45</v>
      </c>
      <c r="C5" s="37" t="s">
        <v>56</v>
      </c>
      <c r="D5" s="37" t="s">
        <v>57</v>
      </c>
      <c r="E5" s="38" t="s">
        <v>58</v>
      </c>
      <c r="F5" s="39"/>
      <c r="G5" s="40">
        <v>61349581</v>
      </c>
      <c r="H5" s="40">
        <v>324291</v>
      </c>
      <c r="I5" s="40">
        <f>G5-H5</f>
        <v>61025290</v>
      </c>
      <c r="J5" s="40">
        <v>64796518</v>
      </c>
      <c r="K5" s="40">
        <v>346835</v>
      </c>
      <c r="L5" s="40">
        <f>J5-K5</f>
        <v>64449683</v>
      </c>
      <c r="M5" s="34"/>
      <c r="N5" s="37" t="s">
        <v>55</v>
      </c>
      <c r="O5" s="37" t="s">
        <v>45</v>
      </c>
      <c r="P5" s="37" t="s">
        <v>56</v>
      </c>
      <c r="Q5" s="37" t="s">
        <v>57</v>
      </c>
      <c r="R5" s="38" t="s">
        <v>58</v>
      </c>
      <c r="S5" s="39"/>
      <c r="T5" s="40">
        <v>61841738</v>
      </c>
      <c r="U5" s="40">
        <v>333112</v>
      </c>
      <c r="V5" s="40">
        <f>T5-U5</f>
        <v>61508626</v>
      </c>
      <c r="W5" s="40">
        <v>65253007</v>
      </c>
      <c r="X5" s="40">
        <v>361240</v>
      </c>
      <c r="Y5" s="40">
        <f>W5-X5</f>
        <v>64891767</v>
      </c>
    </row>
    <row r="6" spans="1:25" x14ac:dyDescent="0.15">
      <c r="A6" s="37" t="s">
        <v>55</v>
      </c>
      <c r="B6" s="37" t="s">
        <v>45</v>
      </c>
      <c r="C6" s="37" t="s">
        <v>56</v>
      </c>
      <c r="D6" s="37" t="s">
        <v>59</v>
      </c>
      <c r="E6" s="38" t="s">
        <v>58</v>
      </c>
      <c r="F6" s="39"/>
      <c r="G6" s="40">
        <v>2324576</v>
      </c>
      <c r="H6" s="40">
        <v>12637</v>
      </c>
      <c r="I6" s="40">
        <f t="shared" ref="I6:I26" si="0">G6-H6</f>
        <v>2311939</v>
      </c>
      <c r="J6" s="40">
        <v>2216784</v>
      </c>
      <c r="K6" s="40">
        <v>11848</v>
      </c>
      <c r="L6" s="40">
        <f t="shared" ref="L6:L26" si="1">J6-K6</f>
        <v>2204936</v>
      </c>
      <c r="M6" s="34"/>
      <c r="N6" s="37" t="s">
        <v>55</v>
      </c>
      <c r="O6" s="37" t="s">
        <v>45</v>
      </c>
      <c r="P6" s="37" t="s">
        <v>56</v>
      </c>
      <c r="Q6" s="37" t="s">
        <v>59</v>
      </c>
      <c r="R6" s="38" t="s">
        <v>58</v>
      </c>
      <c r="S6" s="39"/>
      <c r="T6" s="40">
        <v>2563489</v>
      </c>
      <c r="U6" s="40">
        <v>14019</v>
      </c>
      <c r="V6" s="40">
        <f t="shared" ref="V6:V26" si="2">T6-U6</f>
        <v>2549470</v>
      </c>
      <c r="W6" s="40">
        <v>2447667</v>
      </c>
      <c r="X6" s="40">
        <v>13205</v>
      </c>
      <c r="Y6" s="40">
        <f t="shared" ref="Y6:Y26" si="3">W6-X6</f>
        <v>2434462</v>
      </c>
    </row>
    <row r="7" spans="1:25" x14ac:dyDescent="0.15">
      <c r="A7" s="37" t="s">
        <v>55</v>
      </c>
      <c r="B7" s="37" t="s">
        <v>45</v>
      </c>
      <c r="C7" s="37" t="s">
        <v>56</v>
      </c>
      <c r="D7" s="37" t="s">
        <v>60</v>
      </c>
      <c r="E7" s="38" t="s">
        <v>58</v>
      </c>
      <c r="F7" s="39"/>
      <c r="G7" s="40">
        <v>2619882</v>
      </c>
      <c r="H7" s="40">
        <v>14553</v>
      </c>
      <c r="I7" s="40">
        <f t="shared" si="0"/>
        <v>2605329</v>
      </c>
      <c r="J7" s="40">
        <v>2494293</v>
      </c>
      <c r="K7" s="40">
        <v>13606</v>
      </c>
      <c r="L7" s="40">
        <f t="shared" si="1"/>
        <v>2480687</v>
      </c>
      <c r="M7" s="34"/>
      <c r="N7" s="37" t="s">
        <v>55</v>
      </c>
      <c r="O7" s="37" t="s">
        <v>45</v>
      </c>
      <c r="P7" s="37" t="s">
        <v>56</v>
      </c>
      <c r="Q7" s="37" t="s">
        <v>60</v>
      </c>
      <c r="R7" s="38" t="s">
        <v>58</v>
      </c>
      <c r="S7" s="39"/>
      <c r="T7" s="40">
        <v>2725058</v>
      </c>
      <c r="U7" s="40">
        <v>14740</v>
      </c>
      <c r="V7" s="40">
        <f t="shared" si="2"/>
        <v>2710318</v>
      </c>
      <c r="W7" s="40">
        <v>2594839</v>
      </c>
      <c r="X7" s="40">
        <v>14088</v>
      </c>
      <c r="Y7" s="40">
        <f t="shared" si="3"/>
        <v>2580751</v>
      </c>
    </row>
    <row r="8" spans="1:25" x14ac:dyDescent="0.15">
      <c r="A8" s="37" t="s">
        <v>55</v>
      </c>
      <c r="B8" s="37" t="s">
        <v>45</v>
      </c>
      <c r="C8" s="37" t="s">
        <v>56</v>
      </c>
      <c r="D8" s="37" t="s">
        <v>61</v>
      </c>
      <c r="E8" s="38" t="s">
        <v>58</v>
      </c>
      <c r="F8" s="39"/>
      <c r="G8" s="40">
        <v>2755578</v>
      </c>
      <c r="H8" s="40">
        <v>14924</v>
      </c>
      <c r="I8" s="40">
        <f t="shared" si="0"/>
        <v>2740654</v>
      </c>
      <c r="J8" s="40">
        <v>2620489</v>
      </c>
      <c r="K8" s="40">
        <v>14269</v>
      </c>
      <c r="L8" s="40">
        <f t="shared" si="1"/>
        <v>2606220</v>
      </c>
      <c r="M8" s="34"/>
      <c r="N8" s="37" t="s">
        <v>55</v>
      </c>
      <c r="O8" s="37" t="s">
        <v>45</v>
      </c>
      <c r="P8" s="37" t="s">
        <v>56</v>
      </c>
      <c r="Q8" s="37" t="s">
        <v>61</v>
      </c>
      <c r="R8" s="38" t="s">
        <v>58</v>
      </c>
      <c r="S8" s="39"/>
      <c r="T8" s="40">
        <v>2878556</v>
      </c>
      <c r="U8" s="40">
        <v>15689</v>
      </c>
      <c r="V8" s="40">
        <f t="shared" si="2"/>
        <v>2862867</v>
      </c>
      <c r="W8" s="40">
        <v>2741033</v>
      </c>
      <c r="X8" s="40">
        <v>15022</v>
      </c>
      <c r="Y8" s="40">
        <f t="shared" si="3"/>
        <v>2726011</v>
      </c>
    </row>
    <row r="9" spans="1:25" x14ac:dyDescent="0.15">
      <c r="A9" s="37" t="s">
        <v>55</v>
      </c>
      <c r="B9" s="37" t="s">
        <v>45</v>
      </c>
      <c r="C9" s="37" t="s">
        <v>56</v>
      </c>
      <c r="D9" s="37" t="s">
        <v>62</v>
      </c>
      <c r="E9" s="38" t="s">
        <v>58</v>
      </c>
      <c r="F9" s="39"/>
      <c r="G9" s="40">
        <v>2927618</v>
      </c>
      <c r="H9" s="40">
        <v>16166</v>
      </c>
      <c r="I9" s="40">
        <f t="shared" si="0"/>
        <v>2911452</v>
      </c>
      <c r="J9" s="40">
        <v>2778688</v>
      </c>
      <c r="K9" s="40">
        <v>14394</v>
      </c>
      <c r="L9" s="40">
        <f t="shared" si="1"/>
        <v>2764294</v>
      </c>
      <c r="M9" s="34"/>
      <c r="N9" s="37" t="s">
        <v>55</v>
      </c>
      <c r="O9" s="37" t="s">
        <v>45</v>
      </c>
      <c r="P9" s="37" t="s">
        <v>56</v>
      </c>
      <c r="Q9" s="37" t="s">
        <v>62</v>
      </c>
      <c r="R9" s="38" t="s">
        <v>58</v>
      </c>
      <c r="S9" s="39"/>
      <c r="T9" s="40">
        <v>3113384</v>
      </c>
      <c r="U9" s="40">
        <v>16631</v>
      </c>
      <c r="V9" s="40">
        <f t="shared" si="2"/>
        <v>3096753</v>
      </c>
      <c r="W9" s="40">
        <v>2945817</v>
      </c>
      <c r="X9" s="40">
        <v>14935</v>
      </c>
      <c r="Y9" s="40">
        <f t="shared" si="3"/>
        <v>2930882</v>
      </c>
    </row>
    <row r="10" spans="1:25" x14ac:dyDescent="0.15">
      <c r="A10" s="37" t="s">
        <v>55</v>
      </c>
      <c r="B10" s="37" t="s">
        <v>45</v>
      </c>
      <c r="C10" s="37" t="s">
        <v>56</v>
      </c>
      <c r="D10" s="37" t="s">
        <v>63</v>
      </c>
      <c r="E10" s="38" t="s">
        <v>58</v>
      </c>
      <c r="F10" s="39"/>
      <c r="G10" s="40">
        <v>3233994</v>
      </c>
      <c r="H10" s="40">
        <v>13839</v>
      </c>
      <c r="I10" s="40">
        <f t="shared" si="0"/>
        <v>3220155</v>
      </c>
      <c r="J10" s="40">
        <v>3085965</v>
      </c>
      <c r="K10" s="40">
        <v>12309</v>
      </c>
      <c r="L10" s="40">
        <f t="shared" si="1"/>
        <v>3073656</v>
      </c>
      <c r="M10" s="34"/>
      <c r="N10" s="37" t="s">
        <v>55</v>
      </c>
      <c r="O10" s="37" t="s">
        <v>45</v>
      </c>
      <c r="P10" s="37" t="s">
        <v>56</v>
      </c>
      <c r="Q10" s="37" t="s">
        <v>63</v>
      </c>
      <c r="R10" s="38" t="s">
        <v>58</v>
      </c>
      <c r="S10" s="39"/>
      <c r="T10" s="40">
        <v>3144746</v>
      </c>
      <c r="U10" s="40">
        <v>13345</v>
      </c>
      <c r="V10" s="40">
        <f t="shared" si="2"/>
        <v>3131401</v>
      </c>
      <c r="W10" s="40">
        <v>2988284</v>
      </c>
      <c r="X10" s="40">
        <v>12497</v>
      </c>
      <c r="Y10" s="40">
        <f t="shared" si="3"/>
        <v>2975787</v>
      </c>
    </row>
    <row r="11" spans="1:25" x14ac:dyDescent="0.15">
      <c r="A11" s="37" t="s">
        <v>55</v>
      </c>
      <c r="B11" s="37" t="s">
        <v>45</v>
      </c>
      <c r="C11" s="37" t="s">
        <v>56</v>
      </c>
      <c r="D11" s="37" t="s">
        <v>64</v>
      </c>
      <c r="E11" s="38" t="s">
        <v>58</v>
      </c>
      <c r="F11" s="39"/>
      <c r="G11" s="40">
        <v>3279149</v>
      </c>
      <c r="H11" s="40">
        <v>14192</v>
      </c>
      <c r="I11" s="40">
        <f t="shared" si="0"/>
        <v>3264957</v>
      </c>
      <c r="J11" s="40">
        <v>3105002</v>
      </c>
      <c r="K11" s="40">
        <v>13125</v>
      </c>
      <c r="L11" s="40">
        <f t="shared" si="1"/>
        <v>3091877</v>
      </c>
      <c r="M11" s="34"/>
      <c r="N11" s="37" t="s">
        <v>55</v>
      </c>
      <c r="O11" s="37" t="s">
        <v>45</v>
      </c>
      <c r="P11" s="37" t="s">
        <v>56</v>
      </c>
      <c r="Q11" s="37" t="s">
        <v>64</v>
      </c>
      <c r="R11" s="38" t="s">
        <v>58</v>
      </c>
      <c r="S11" s="39"/>
      <c r="T11" s="40">
        <v>3344195</v>
      </c>
      <c r="U11" s="40">
        <v>15042</v>
      </c>
      <c r="V11" s="40">
        <f t="shared" si="2"/>
        <v>3329153</v>
      </c>
      <c r="W11" s="40">
        <v>3211410</v>
      </c>
      <c r="X11" s="40">
        <v>14328</v>
      </c>
      <c r="Y11" s="40">
        <f t="shared" si="3"/>
        <v>3197082</v>
      </c>
    </row>
    <row r="12" spans="1:25" x14ac:dyDescent="0.15">
      <c r="A12" s="37" t="s">
        <v>55</v>
      </c>
      <c r="B12" s="37" t="s">
        <v>45</v>
      </c>
      <c r="C12" s="37" t="s">
        <v>56</v>
      </c>
      <c r="D12" s="37" t="s">
        <v>65</v>
      </c>
      <c r="E12" s="38" t="s">
        <v>58</v>
      </c>
      <c r="F12" s="39"/>
      <c r="G12" s="40">
        <v>3431250</v>
      </c>
      <c r="H12" s="40">
        <v>15846</v>
      </c>
      <c r="I12" s="40">
        <f t="shared" si="0"/>
        <v>3415404</v>
      </c>
      <c r="J12" s="40">
        <v>3282523</v>
      </c>
      <c r="K12" s="40">
        <v>15015</v>
      </c>
      <c r="L12" s="40">
        <f t="shared" si="1"/>
        <v>3267508</v>
      </c>
      <c r="M12" s="34"/>
      <c r="N12" s="37" t="s">
        <v>55</v>
      </c>
      <c r="O12" s="37" t="s">
        <v>45</v>
      </c>
      <c r="P12" s="37" t="s">
        <v>56</v>
      </c>
      <c r="Q12" s="37" t="s">
        <v>65</v>
      </c>
      <c r="R12" s="38" t="s">
        <v>58</v>
      </c>
      <c r="S12" s="39"/>
      <c r="T12" s="40">
        <v>3753997</v>
      </c>
      <c r="U12" s="40">
        <v>17576</v>
      </c>
      <c r="V12" s="40">
        <f t="shared" si="2"/>
        <v>3736421</v>
      </c>
      <c r="W12" s="40">
        <v>3653355</v>
      </c>
      <c r="X12" s="40">
        <v>16926</v>
      </c>
      <c r="Y12" s="40">
        <f t="shared" si="3"/>
        <v>3636429</v>
      </c>
    </row>
    <row r="13" spans="1:25" x14ac:dyDescent="0.15">
      <c r="A13" s="37" t="s">
        <v>55</v>
      </c>
      <c r="B13" s="37" t="s">
        <v>45</v>
      </c>
      <c r="C13" s="37" t="s">
        <v>56</v>
      </c>
      <c r="D13" s="37" t="s">
        <v>66</v>
      </c>
      <c r="E13" s="38" t="s">
        <v>58</v>
      </c>
      <c r="F13" s="39"/>
      <c r="G13" s="40">
        <v>3805952</v>
      </c>
      <c r="H13" s="40">
        <v>18234</v>
      </c>
      <c r="I13" s="40">
        <f t="shared" si="0"/>
        <v>3787718</v>
      </c>
      <c r="J13" s="40">
        <v>3692423</v>
      </c>
      <c r="K13" s="40">
        <v>17374</v>
      </c>
      <c r="L13" s="40">
        <f t="shared" si="1"/>
        <v>3675049</v>
      </c>
      <c r="M13" s="34"/>
      <c r="N13" s="37" t="s">
        <v>55</v>
      </c>
      <c r="O13" s="37" t="s">
        <v>45</v>
      </c>
      <c r="P13" s="37" t="s">
        <v>56</v>
      </c>
      <c r="Q13" s="37" t="s">
        <v>66</v>
      </c>
      <c r="R13" s="38" t="s">
        <v>58</v>
      </c>
      <c r="S13" s="39"/>
      <c r="T13" s="40">
        <v>4267690</v>
      </c>
      <c r="U13" s="40">
        <v>20733</v>
      </c>
      <c r="V13" s="40">
        <f t="shared" si="2"/>
        <v>4246957</v>
      </c>
      <c r="W13" s="40">
        <v>4155316</v>
      </c>
      <c r="X13" s="40">
        <v>19577</v>
      </c>
      <c r="Y13" s="40">
        <f t="shared" si="3"/>
        <v>4135739</v>
      </c>
    </row>
    <row r="14" spans="1:25" x14ac:dyDescent="0.15">
      <c r="A14" s="37" t="s">
        <v>55</v>
      </c>
      <c r="B14" s="37" t="s">
        <v>45</v>
      </c>
      <c r="C14" s="37" t="s">
        <v>56</v>
      </c>
      <c r="D14" s="37" t="s">
        <v>67</v>
      </c>
      <c r="E14" s="38" t="s">
        <v>58</v>
      </c>
      <c r="F14" s="39"/>
      <c r="G14" s="40">
        <v>4298675</v>
      </c>
      <c r="H14" s="40">
        <v>21275</v>
      </c>
      <c r="I14" s="40">
        <f t="shared" si="0"/>
        <v>4277400</v>
      </c>
      <c r="J14" s="40">
        <v>4177569</v>
      </c>
      <c r="K14" s="40">
        <v>19802</v>
      </c>
      <c r="L14" s="40">
        <f t="shared" si="1"/>
        <v>4157767</v>
      </c>
      <c r="M14" s="34"/>
      <c r="N14" s="37" t="s">
        <v>55</v>
      </c>
      <c r="O14" s="37" t="s">
        <v>45</v>
      </c>
      <c r="P14" s="37" t="s">
        <v>56</v>
      </c>
      <c r="Q14" s="37" t="s">
        <v>67</v>
      </c>
      <c r="R14" s="38" t="s">
        <v>58</v>
      </c>
      <c r="S14" s="39"/>
      <c r="T14" s="40">
        <v>4986232</v>
      </c>
      <c r="U14" s="40">
        <v>22908</v>
      </c>
      <c r="V14" s="40">
        <f t="shared" si="2"/>
        <v>4963324</v>
      </c>
      <c r="W14" s="40">
        <v>4864105</v>
      </c>
      <c r="X14" s="40">
        <v>21977</v>
      </c>
      <c r="Y14" s="40">
        <f t="shared" si="3"/>
        <v>4842128</v>
      </c>
    </row>
    <row r="15" spans="1:25" x14ac:dyDescent="0.15">
      <c r="A15" s="37" t="s">
        <v>55</v>
      </c>
      <c r="B15" s="37" t="s">
        <v>45</v>
      </c>
      <c r="C15" s="37" t="s">
        <v>56</v>
      </c>
      <c r="D15" s="37" t="s">
        <v>68</v>
      </c>
      <c r="E15" s="38" t="s">
        <v>58</v>
      </c>
      <c r="F15" s="39"/>
      <c r="G15" s="40">
        <v>4993896</v>
      </c>
      <c r="H15" s="40">
        <v>23296</v>
      </c>
      <c r="I15" s="40">
        <f t="shared" si="0"/>
        <v>4970600</v>
      </c>
      <c r="J15" s="40">
        <v>4874558</v>
      </c>
      <c r="K15" s="40">
        <v>22040</v>
      </c>
      <c r="L15" s="40">
        <f t="shared" si="1"/>
        <v>4852518</v>
      </c>
      <c r="M15" s="34"/>
      <c r="N15" s="37" t="s">
        <v>55</v>
      </c>
      <c r="O15" s="37" t="s">
        <v>45</v>
      </c>
      <c r="P15" s="37" t="s">
        <v>56</v>
      </c>
      <c r="Q15" s="37" t="s">
        <v>68</v>
      </c>
      <c r="R15" s="38" t="s">
        <v>58</v>
      </c>
      <c r="S15" s="39"/>
      <c r="T15" s="40">
        <v>4416303</v>
      </c>
      <c r="U15" s="40">
        <v>19717</v>
      </c>
      <c r="V15" s="40">
        <f t="shared" si="2"/>
        <v>4396586</v>
      </c>
      <c r="W15" s="40">
        <v>4346382</v>
      </c>
      <c r="X15" s="40">
        <v>19303</v>
      </c>
      <c r="Y15" s="40">
        <f t="shared" si="3"/>
        <v>4327079</v>
      </c>
    </row>
    <row r="16" spans="1:25" x14ac:dyDescent="0.15">
      <c r="A16" s="37" t="s">
        <v>55</v>
      </c>
      <c r="B16" s="37" t="s">
        <v>45</v>
      </c>
      <c r="C16" s="37" t="s">
        <v>56</v>
      </c>
      <c r="D16" s="37" t="s">
        <v>69</v>
      </c>
      <c r="E16" s="38" t="s">
        <v>58</v>
      </c>
      <c r="F16" s="39"/>
      <c r="G16" s="40">
        <v>4394401</v>
      </c>
      <c r="H16" s="40">
        <v>19639</v>
      </c>
      <c r="I16" s="40">
        <f t="shared" si="0"/>
        <v>4374762</v>
      </c>
      <c r="J16" s="40">
        <v>4343678</v>
      </c>
      <c r="K16" s="40">
        <v>19203</v>
      </c>
      <c r="L16" s="40">
        <f t="shared" si="1"/>
        <v>4324475</v>
      </c>
      <c r="M16" s="34"/>
      <c r="N16" s="37" t="s">
        <v>55</v>
      </c>
      <c r="O16" s="37" t="s">
        <v>45</v>
      </c>
      <c r="P16" s="37" t="s">
        <v>56</v>
      </c>
      <c r="Q16" s="37" t="s">
        <v>69</v>
      </c>
      <c r="R16" s="38" t="s">
        <v>58</v>
      </c>
      <c r="S16" s="39"/>
      <c r="T16" s="40">
        <v>4023896</v>
      </c>
      <c r="U16" s="40">
        <v>20206</v>
      </c>
      <c r="V16" s="40">
        <f t="shared" si="2"/>
        <v>4003690</v>
      </c>
      <c r="W16" s="40">
        <v>3996589</v>
      </c>
      <c r="X16" s="40">
        <v>20290</v>
      </c>
      <c r="Y16" s="40">
        <f t="shared" si="3"/>
        <v>3976299</v>
      </c>
    </row>
    <row r="17" spans="1:25" x14ac:dyDescent="0.15">
      <c r="A17" s="37" t="s">
        <v>55</v>
      </c>
      <c r="B17" s="37" t="s">
        <v>45</v>
      </c>
      <c r="C17" s="37" t="s">
        <v>56</v>
      </c>
      <c r="D17" s="37" t="s">
        <v>70</v>
      </c>
      <c r="E17" s="38" t="s">
        <v>58</v>
      </c>
      <c r="F17" s="39"/>
      <c r="G17" s="40">
        <v>3966900</v>
      </c>
      <c r="H17" s="40">
        <v>19789</v>
      </c>
      <c r="I17" s="40">
        <f t="shared" si="0"/>
        <v>3947111</v>
      </c>
      <c r="J17" s="40">
        <v>3973232</v>
      </c>
      <c r="K17" s="40">
        <v>20129</v>
      </c>
      <c r="L17" s="40">
        <f t="shared" si="1"/>
        <v>3953103</v>
      </c>
      <c r="M17" s="34"/>
      <c r="N17" s="37" t="s">
        <v>55</v>
      </c>
      <c r="O17" s="37" t="s">
        <v>45</v>
      </c>
      <c r="P17" s="37" t="s">
        <v>56</v>
      </c>
      <c r="Q17" s="37" t="s">
        <v>70</v>
      </c>
      <c r="R17" s="38" t="s">
        <v>58</v>
      </c>
      <c r="S17" s="39"/>
      <c r="T17" s="40">
        <v>3776904</v>
      </c>
      <c r="U17" s="40">
        <v>22688</v>
      </c>
      <c r="V17" s="40">
        <f t="shared" si="2"/>
        <v>3754216</v>
      </c>
      <c r="W17" s="40">
        <v>3815470</v>
      </c>
      <c r="X17" s="40">
        <v>22242</v>
      </c>
      <c r="Y17" s="40">
        <f t="shared" si="3"/>
        <v>3793228</v>
      </c>
    </row>
    <row r="18" spans="1:25" x14ac:dyDescent="0.15">
      <c r="A18" s="37" t="s">
        <v>55</v>
      </c>
      <c r="B18" s="37" t="s">
        <v>45</v>
      </c>
      <c r="C18" s="37" t="s">
        <v>56</v>
      </c>
      <c r="D18" s="37" t="s">
        <v>71</v>
      </c>
      <c r="E18" s="38" t="s">
        <v>58</v>
      </c>
      <c r="F18" s="39"/>
      <c r="G18" s="40">
        <v>3676742</v>
      </c>
      <c r="H18" s="40">
        <v>22053</v>
      </c>
      <c r="I18" s="40">
        <f t="shared" si="0"/>
        <v>3654689</v>
      </c>
      <c r="J18" s="40">
        <v>3765650</v>
      </c>
      <c r="K18" s="40">
        <v>22015</v>
      </c>
      <c r="L18" s="40">
        <f t="shared" si="1"/>
        <v>3743635</v>
      </c>
      <c r="M18" s="34"/>
      <c r="N18" s="37" t="s">
        <v>55</v>
      </c>
      <c r="O18" s="37" t="s">
        <v>45</v>
      </c>
      <c r="P18" s="37" t="s">
        <v>56</v>
      </c>
      <c r="Q18" s="37" t="s">
        <v>71</v>
      </c>
      <c r="R18" s="38" t="s">
        <v>58</v>
      </c>
      <c r="S18" s="39"/>
      <c r="T18" s="40">
        <v>4208760</v>
      </c>
      <c r="U18" s="40">
        <v>26478</v>
      </c>
      <c r="V18" s="40">
        <f t="shared" si="2"/>
        <v>4182282</v>
      </c>
      <c r="W18" s="40">
        <v>4341262</v>
      </c>
      <c r="X18" s="40">
        <v>25888</v>
      </c>
      <c r="Y18" s="40">
        <f t="shared" si="3"/>
        <v>4315374</v>
      </c>
    </row>
    <row r="19" spans="1:25" x14ac:dyDescent="0.15">
      <c r="A19" s="37" t="s">
        <v>55</v>
      </c>
      <c r="B19" s="37" t="s">
        <v>45</v>
      </c>
      <c r="C19" s="37" t="s">
        <v>56</v>
      </c>
      <c r="D19" s="37" t="s">
        <v>72</v>
      </c>
      <c r="E19" s="38" t="s">
        <v>58</v>
      </c>
      <c r="F19" s="39"/>
      <c r="G19" s="40">
        <v>3999342</v>
      </c>
      <c r="H19" s="40">
        <v>25177</v>
      </c>
      <c r="I19" s="40">
        <f t="shared" si="0"/>
        <v>3974165</v>
      </c>
      <c r="J19" s="40">
        <v>4236932</v>
      </c>
      <c r="K19" s="40">
        <v>25324</v>
      </c>
      <c r="L19" s="40">
        <f t="shared" si="1"/>
        <v>4211608</v>
      </c>
      <c r="M19" s="34"/>
      <c r="N19" s="37" t="s">
        <v>55</v>
      </c>
      <c r="O19" s="37" t="s">
        <v>45</v>
      </c>
      <c r="P19" s="37" t="s">
        <v>56</v>
      </c>
      <c r="Q19" s="37" t="s">
        <v>72</v>
      </c>
      <c r="R19" s="38" t="s">
        <v>58</v>
      </c>
      <c r="S19" s="39"/>
      <c r="T19" s="40">
        <v>4718369</v>
      </c>
      <c r="U19" s="40">
        <v>29320</v>
      </c>
      <c r="V19" s="40">
        <f t="shared" si="2"/>
        <v>4689049</v>
      </c>
      <c r="W19" s="40">
        <v>5028557</v>
      </c>
      <c r="X19" s="40">
        <v>29567</v>
      </c>
      <c r="Y19" s="40">
        <f t="shared" si="3"/>
        <v>4998990</v>
      </c>
    </row>
    <row r="20" spans="1:25" x14ac:dyDescent="0.15">
      <c r="A20" s="37" t="s">
        <v>55</v>
      </c>
      <c r="B20" s="37" t="s">
        <v>45</v>
      </c>
      <c r="C20" s="37" t="s">
        <v>56</v>
      </c>
      <c r="D20" s="37" t="s">
        <v>73</v>
      </c>
      <c r="E20" s="38" t="s">
        <v>58</v>
      </c>
      <c r="F20" s="39"/>
      <c r="G20" s="40">
        <v>4336923</v>
      </c>
      <c r="H20" s="40">
        <v>27103</v>
      </c>
      <c r="I20" s="40">
        <f t="shared" si="0"/>
        <v>4309820</v>
      </c>
      <c r="J20" s="40">
        <v>4851627</v>
      </c>
      <c r="K20" s="40">
        <v>28646</v>
      </c>
      <c r="L20" s="40">
        <f t="shared" si="1"/>
        <v>4822981</v>
      </c>
      <c r="M20" s="34"/>
      <c r="N20" s="37" t="s">
        <v>55</v>
      </c>
      <c r="O20" s="37" t="s">
        <v>45</v>
      </c>
      <c r="P20" s="37" t="s">
        <v>56</v>
      </c>
      <c r="Q20" s="37" t="s">
        <v>73</v>
      </c>
      <c r="R20" s="38" t="s">
        <v>58</v>
      </c>
      <c r="S20" s="39"/>
      <c r="T20" s="40">
        <v>3619673</v>
      </c>
      <c r="U20" s="40">
        <v>19828</v>
      </c>
      <c r="V20" s="40">
        <f t="shared" si="2"/>
        <v>3599845</v>
      </c>
      <c r="W20" s="40">
        <v>4151908</v>
      </c>
      <c r="X20" s="40">
        <v>23425</v>
      </c>
      <c r="Y20" s="40">
        <f t="shared" si="3"/>
        <v>4128483</v>
      </c>
    </row>
    <row r="21" spans="1:25" x14ac:dyDescent="0.15">
      <c r="A21" s="37" t="s">
        <v>55</v>
      </c>
      <c r="B21" s="37" t="s">
        <v>45</v>
      </c>
      <c r="C21" s="37" t="s">
        <v>56</v>
      </c>
      <c r="D21" s="37" t="s">
        <v>74</v>
      </c>
      <c r="E21" s="38" t="s">
        <v>58</v>
      </c>
      <c r="F21" s="39"/>
      <c r="G21" s="40">
        <v>3146183</v>
      </c>
      <c r="H21" s="40">
        <v>17250</v>
      </c>
      <c r="I21" s="40">
        <f t="shared" si="0"/>
        <v>3128933</v>
      </c>
      <c r="J21" s="40">
        <v>3918442</v>
      </c>
      <c r="K21" s="40">
        <v>22011</v>
      </c>
      <c r="L21" s="40">
        <f t="shared" si="1"/>
        <v>3896431</v>
      </c>
      <c r="M21" s="34"/>
      <c r="N21" s="37" t="s">
        <v>55</v>
      </c>
      <c r="O21" s="37" t="s">
        <v>45</v>
      </c>
      <c r="P21" s="37" t="s">
        <v>56</v>
      </c>
      <c r="Q21" s="37" t="s">
        <v>74</v>
      </c>
      <c r="R21" s="38" t="s">
        <v>58</v>
      </c>
      <c r="S21" s="39"/>
      <c r="T21" s="40">
        <v>2814373</v>
      </c>
      <c r="U21" s="40">
        <v>16832</v>
      </c>
      <c r="V21" s="40">
        <f t="shared" si="2"/>
        <v>2797541</v>
      </c>
      <c r="W21" s="40">
        <v>3524343</v>
      </c>
      <c r="X21" s="40">
        <v>22707</v>
      </c>
      <c r="Y21" s="40">
        <f t="shared" si="3"/>
        <v>3501636</v>
      </c>
    </row>
    <row r="22" spans="1:25" x14ac:dyDescent="0.15">
      <c r="A22" s="37" t="s">
        <v>55</v>
      </c>
      <c r="B22" s="37" t="s">
        <v>45</v>
      </c>
      <c r="C22" s="37" t="s">
        <v>56</v>
      </c>
      <c r="D22" s="37" t="s">
        <v>75</v>
      </c>
      <c r="E22" s="38" t="s">
        <v>58</v>
      </c>
      <c r="F22" s="39"/>
      <c r="G22" s="40">
        <v>2231780</v>
      </c>
      <c r="H22" s="40">
        <v>13324</v>
      </c>
      <c r="I22" s="40">
        <f t="shared" si="0"/>
        <v>2218456</v>
      </c>
      <c r="J22" s="40">
        <v>3172005</v>
      </c>
      <c r="K22" s="40">
        <v>20421</v>
      </c>
      <c r="L22" s="40">
        <f t="shared" si="1"/>
        <v>3151584</v>
      </c>
      <c r="M22" s="34"/>
      <c r="N22" s="37" t="s">
        <v>55</v>
      </c>
      <c r="O22" s="37" t="s">
        <v>45</v>
      </c>
      <c r="P22" s="37" t="s">
        <v>56</v>
      </c>
      <c r="Q22" s="37" t="s">
        <v>75</v>
      </c>
      <c r="R22" s="38" t="s">
        <v>58</v>
      </c>
      <c r="S22" s="39"/>
      <c r="T22" s="40">
        <v>2012729</v>
      </c>
      <c r="U22" s="40">
        <v>14906</v>
      </c>
      <c r="V22" s="40">
        <f t="shared" si="2"/>
        <v>1997823</v>
      </c>
      <c r="W22" s="40">
        <v>2997231</v>
      </c>
      <c r="X22" s="40">
        <v>23399</v>
      </c>
      <c r="Y22" s="40">
        <f t="shared" si="3"/>
        <v>2973832</v>
      </c>
    </row>
    <row r="23" spans="1:25" x14ac:dyDescent="0.15">
      <c r="A23" s="37" t="s">
        <v>55</v>
      </c>
      <c r="B23" s="37" t="s">
        <v>45</v>
      </c>
      <c r="C23" s="37" t="s">
        <v>56</v>
      </c>
      <c r="D23" s="37" t="s">
        <v>76</v>
      </c>
      <c r="E23" s="38" t="s">
        <v>58</v>
      </c>
      <c r="F23" s="39"/>
      <c r="G23" s="40">
        <v>1324348</v>
      </c>
      <c r="H23" s="40">
        <v>9891</v>
      </c>
      <c r="I23" s="40">
        <f t="shared" si="0"/>
        <v>1314457</v>
      </c>
      <c r="J23" s="40">
        <v>2417712</v>
      </c>
      <c r="K23" s="40">
        <v>18857</v>
      </c>
      <c r="L23" s="40">
        <f t="shared" si="1"/>
        <v>2398855</v>
      </c>
      <c r="M23" s="34"/>
      <c r="N23" s="37" t="s">
        <v>55</v>
      </c>
      <c r="O23" s="37" t="s">
        <v>45</v>
      </c>
      <c r="P23" s="37" t="s">
        <v>56</v>
      </c>
      <c r="Q23" s="37" t="s">
        <v>76</v>
      </c>
      <c r="R23" s="38" t="s">
        <v>58</v>
      </c>
      <c r="S23" s="39"/>
      <c r="T23" s="40">
        <v>1065789</v>
      </c>
      <c r="U23" s="40">
        <v>8652</v>
      </c>
      <c r="V23" s="40">
        <f t="shared" si="2"/>
        <v>1057137</v>
      </c>
      <c r="W23" s="40">
        <v>2077454</v>
      </c>
      <c r="X23" s="40">
        <v>18446</v>
      </c>
      <c r="Y23" s="40">
        <f t="shared" si="3"/>
        <v>2059008</v>
      </c>
    </row>
    <row r="24" spans="1:25" x14ac:dyDescent="0.15">
      <c r="A24" s="37" t="s">
        <v>55</v>
      </c>
      <c r="B24" s="37" t="s">
        <v>45</v>
      </c>
      <c r="C24" s="37" t="s">
        <v>56</v>
      </c>
      <c r="D24" s="37" t="s">
        <v>77</v>
      </c>
      <c r="E24" s="38" t="s">
        <v>58</v>
      </c>
      <c r="F24" s="39"/>
      <c r="G24" s="40">
        <v>499112</v>
      </c>
      <c r="H24" s="40">
        <v>4080</v>
      </c>
      <c r="I24" s="40">
        <f t="shared" si="0"/>
        <v>495032</v>
      </c>
      <c r="J24" s="40">
        <v>1311578</v>
      </c>
      <c r="K24" s="40">
        <v>11640</v>
      </c>
      <c r="L24" s="40">
        <f t="shared" si="1"/>
        <v>1299938</v>
      </c>
      <c r="M24" s="34"/>
      <c r="N24" s="37" t="s">
        <v>55</v>
      </c>
      <c r="O24" s="37" t="s">
        <v>45</v>
      </c>
      <c r="P24" s="37" t="s">
        <v>56</v>
      </c>
      <c r="Q24" s="37" t="s">
        <v>77</v>
      </c>
      <c r="R24" s="38" t="s">
        <v>58</v>
      </c>
      <c r="S24" s="39"/>
      <c r="T24" s="40">
        <v>335642</v>
      </c>
      <c r="U24" s="40">
        <v>3093</v>
      </c>
      <c r="V24" s="40">
        <f t="shared" si="2"/>
        <v>332549</v>
      </c>
      <c r="W24" s="40">
        <v>1021417</v>
      </c>
      <c r="X24" s="40">
        <v>9802</v>
      </c>
      <c r="Y24" s="40">
        <f t="shared" si="3"/>
        <v>1011615</v>
      </c>
    </row>
    <row r="25" spans="1:25" x14ac:dyDescent="0.15">
      <c r="A25" s="37" t="s">
        <v>55</v>
      </c>
      <c r="B25" s="37" t="s">
        <v>45</v>
      </c>
      <c r="C25" s="37" t="s">
        <v>56</v>
      </c>
      <c r="D25" s="37" t="s">
        <v>78</v>
      </c>
      <c r="E25" s="38" t="s">
        <v>58</v>
      </c>
      <c r="F25" s="39"/>
      <c r="G25" s="40">
        <v>93447</v>
      </c>
      <c r="H25" s="40">
        <v>910</v>
      </c>
      <c r="I25" s="40">
        <f t="shared" si="0"/>
        <v>92537</v>
      </c>
      <c r="J25" s="40">
        <v>406861</v>
      </c>
      <c r="K25" s="40">
        <v>4057</v>
      </c>
      <c r="L25" s="40">
        <f t="shared" si="1"/>
        <v>402804</v>
      </c>
      <c r="M25" s="34"/>
      <c r="N25" s="37" t="s">
        <v>55</v>
      </c>
      <c r="O25" s="37" t="s">
        <v>45</v>
      </c>
      <c r="P25" s="37" t="s">
        <v>56</v>
      </c>
      <c r="Q25" s="37" t="s">
        <v>78</v>
      </c>
      <c r="R25" s="38" t="s">
        <v>58</v>
      </c>
      <c r="S25" s="39"/>
      <c r="T25" s="40">
        <v>63556</v>
      </c>
      <c r="U25" s="40">
        <v>615</v>
      </c>
      <c r="V25" s="40">
        <f t="shared" si="2"/>
        <v>62941</v>
      </c>
      <c r="W25" s="40">
        <v>297111</v>
      </c>
      <c r="X25" s="40">
        <v>3088</v>
      </c>
      <c r="Y25" s="40">
        <f t="shared" si="3"/>
        <v>294023</v>
      </c>
    </row>
    <row r="26" spans="1:25" ht="24" x14ac:dyDescent="0.15">
      <c r="A26" s="37" t="s">
        <v>55</v>
      </c>
      <c r="B26" s="37" t="s">
        <v>45</v>
      </c>
      <c r="C26" s="37" t="s">
        <v>56</v>
      </c>
      <c r="D26" s="37" t="s">
        <v>87</v>
      </c>
      <c r="E26" s="38" t="s">
        <v>58</v>
      </c>
      <c r="F26" s="39"/>
      <c r="G26" s="40">
        <v>9833</v>
      </c>
      <c r="H26" s="40">
        <v>113</v>
      </c>
      <c r="I26" s="40">
        <f t="shared" si="0"/>
        <v>9720</v>
      </c>
      <c r="J26" s="40">
        <v>70507</v>
      </c>
      <c r="K26" s="40">
        <v>750</v>
      </c>
      <c r="L26" s="40">
        <f t="shared" si="1"/>
        <v>69757</v>
      </c>
      <c r="M26" s="34"/>
      <c r="N26" s="37" t="s">
        <v>55</v>
      </c>
      <c r="O26" s="37" t="s">
        <v>45</v>
      </c>
      <c r="P26" s="37" t="s">
        <v>56</v>
      </c>
      <c r="Q26" s="37" t="s">
        <v>87</v>
      </c>
      <c r="R26" s="38" t="s">
        <v>58</v>
      </c>
      <c r="S26" s="39"/>
      <c r="T26" s="40">
        <v>8397</v>
      </c>
      <c r="U26" s="40">
        <v>94</v>
      </c>
      <c r="V26" s="40">
        <f t="shared" si="2"/>
        <v>8303</v>
      </c>
      <c r="W26" s="40">
        <v>53457</v>
      </c>
      <c r="X26" s="40">
        <v>528</v>
      </c>
      <c r="Y26" s="40">
        <f t="shared" si="3"/>
        <v>52929</v>
      </c>
    </row>
    <row r="27" spans="1:25" x14ac:dyDescent="0.15">
      <c r="A27" s="37"/>
      <c r="B27" s="37"/>
      <c r="C27" s="37"/>
      <c r="D27" s="37"/>
      <c r="E27" s="38"/>
      <c r="F27" s="39"/>
      <c r="G27" s="40"/>
      <c r="H27" s="40"/>
      <c r="I27" s="40"/>
      <c r="J27" s="40"/>
      <c r="K27" s="40"/>
      <c r="L27" s="34"/>
      <c r="M27" s="34"/>
      <c r="N27" s="37"/>
      <c r="O27" s="37"/>
      <c r="P27" s="37"/>
      <c r="Q27" s="37"/>
      <c r="R27" s="38"/>
      <c r="S27" s="39"/>
      <c r="T27" s="40"/>
      <c r="U27" s="40"/>
      <c r="V27" s="40"/>
      <c r="W27" s="40"/>
      <c r="X27" s="40"/>
      <c r="Y27" s="40"/>
    </row>
    <row r="28" spans="1:25" ht="24" hidden="1" x14ac:dyDescent="0.15">
      <c r="A28" s="37" t="s">
        <v>55</v>
      </c>
      <c r="B28" s="37" t="s">
        <v>45</v>
      </c>
      <c r="C28" s="37" t="s">
        <v>56</v>
      </c>
      <c r="D28" s="37" t="s">
        <v>79</v>
      </c>
      <c r="E28" s="38" t="s">
        <v>58</v>
      </c>
      <c r="F28" s="39"/>
      <c r="G28" s="40">
        <v>9117</v>
      </c>
      <c r="H28" s="40">
        <v>105</v>
      </c>
      <c r="I28" s="40"/>
      <c r="J28" s="40">
        <v>64689</v>
      </c>
      <c r="K28" s="40">
        <v>694</v>
      </c>
      <c r="L28" s="34"/>
      <c r="M28" s="34"/>
      <c r="N28" s="37" t="s">
        <v>55</v>
      </c>
      <c r="O28" s="37" t="s">
        <v>45</v>
      </c>
      <c r="P28" s="37" t="s">
        <v>56</v>
      </c>
      <c r="Q28" s="37" t="s">
        <v>79</v>
      </c>
      <c r="R28" s="38" t="s">
        <v>58</v>
      </c>
      <c r="S28" s="39"/>
      <c r="T28" s="40">
        <v>8004</v>
      </c>
      <c r="U28" s="40">
        <v>91</v>
      </c>
      <c r="V28" s="40"/>
      <c r="W28" s="40">
        <v>49933</v>
      </c>
      <c r="X28" s="40">
        <v>494</v>
      </c>
      <c r="Y28" s="40"/>
    </row>
    <row r="29" spans="1:25" ht="24" hidden="1" x14ac:dyDescent="0.15">
      <c r="A29" s="37" t="s">
        <v>55</v>
      </c>
      <c r="B29" s="37" t="s">
        <v>45</v>
      </c>
      <c r="C29" s="37" t="s">
        <v>56</v>
      </c>
      <c r="D29" s="37" t="s">
        <v>80</v>
      </c>
      <c r="E29" s="38" t="s">
        <v>58</v>
      </c>
      <c r="F29" s="39"/>
      <c r="G29" s="40">
        <v>715</v>
      </c>
      <c r="H29" s="40">
        <v>8</v>
      </c>
      <c r="I29" s="40"/>
      <c r="J29" s="40">
        <v>5678</v>
      </c>
      <c r="K29" s="40">
        <v>55</v>
      </c>
      <c r="L29" s="34"/>
      <c r="M29" s="34"/>
      <c r="N29" s="37" t="s">
        <v>55</v>
      </c>
      <c r="O29" s="37" t="s">
        <v>45</v>
      </c>
      <c r="P29" s="37" t="s">
        <v>56</v>
      </c>
      <c r="Q29" s="37" t="s">
        <v>80</v>
      </c>
      <c r="R29" s="38" t="s">
        <v>58</v>
      </c>
      <c r="S29" s="39"/>
      <c r="T29" s="40">
        <v>384</v>
      </c>
      <c r="U29" s="40">
        <v>3</v>
      </c>
      <c r="V29" s="40"/>
      <c r="W29" s="40">
        <v>3387</v>
      </c>
      <c r="X29" s="40">
        <v>31</v>
      </c>
      <c r="Y29" s="40"/>
    </row>
    <row r="30" spans="1:25" hidden="1" x14ac:dyDescent="0.15">
      <c r="A30" s="37" t="s">
        <v>55</v>
      </c>
      <c r="B30" s="37" t="s">
        <v>45</v>
      </c>
      <c r="C30" s="37" t="s">
        <v>56</v>
      </c>
      <c r="D30" s="37" t="s">
        <v>81</v>
      </c>
      <c r="E30" s="38" t="s">
        <v>58</v>
      </c>
      <c r="F30" s="39"/>
      <c r="G30" s="40">
        <v>1</v>
      </c>
      <c r="H30" s="40" t="s">
        <v>104</v>
      </c>
      <c r="I30" s="40"/>
      <c r="J30" s="40">
        <v>140</v>
      </c>
      <c r="K30" s="40">
        <v>1</v>
      </c>
      <c r="L30" s="34"/>
      <c r="M30" s="34"/>
      <c r="N30" s="37" t="s">
        <v>55</v>
      </c>
      <c r="O30" s="37" t="s">
        <v>45</v>
      </c>
      <c r="P30" s="37" t="s">
        <v>56</v>
      </c>
      <c r="Q30" s="37" t="s">
        <v>81</v>
      </c>
      <c r="R30" s="38" t="s">
        <v>58</v>
      </c>
      <c r="S30" s="39"/>
      <c r="T30" s="40">
        <v>9</v>
      </c>
      <c r="U30" s="40" t="s">
        <v>104</v>
      </c>
      <c r="V30" s="40"/>
      <c r="W30" s="40">
        <v>137</v>
      </c>
      <c r="X30" s="40">
        <v>3</v>
      </c>
      <c r="Y30" s="40"/>
    </row>
    <row r="31" spans="1:25" hidden="1" x14ac:dyDescent="0.15">
      <c r="A31" s="37"/>
      <c r="B31" s="37"/>
      <c r="C31" s="37"/>
      <c r="D31" s="37"/>
      <c r="E31" s="38"/>
      <c r="F31" s="39"/>
      <c r="G31" s="40"/>
      <c r="H31" s="40"/>
      <c r="I31" s="40"/>
      <c r="J31" s="40"/>
      <c r="K31" s="40"/>
      <c r="L31" s="34"/>
      <c r="M31" s="34"/>
      <c r="N31" s="37"/>
      <c r="O31" s="37"/>
      <c r="P31" s="37"/>
      <c r="Q31" s="37"/>
      <c r="R31" s="38"/>
      <c r="S31" s="39"/>
      <c r="T31" s="40"/>
      <c r="U31" s="40"/>
      <c r="V31" s="40"/>
      <c r="W31" s="40"/>
      <c r="X31" s="40"/>
      <c r="Y31" s="40"/>
    </row>
    <row r="32" spans="1:25" ht="24" hidden="1" x14ac:dyDescent="0.15">
      <c r="A32" s="37" t="s">
        <v>55</v>
      </c>
      <c r="B32" s="37" t="s">
        <v>45</v>
      </c>
      <c r="C32" s="37" t="s">
        <v>56</v>
      </c>
      <c r="D32" s="37" t="s">
        <v>82</v>
      </c>
      <c r="E32" s="38" t="s">
        <v>58</v>
      </c>
      <c r="F32" s="39"/>
      <c r="G32" s="40">
        <v>7700036</v>
      </c>
      <c r="H32" s="40">
        <v>42114</v>
      </c>
      <c r="I32" s="40"/>
      <c r="J32" s="40">
        <v>7331566</v>
      </c>
      <c r="K32" s="40">
        <v>39723</v>
      </c>
      <c r="L32" s="34"/>
      <c r="M32" s="34"/>
      <c r="N32" s="37" t="s">
        <v>55</v>
      </c>
      <c r="O32" s="37" t="s">
        <v>45</v>
      </c>
      <c r="P32" s="37" t="s">
        <v>56</v>
      </c>
      <c r="Q32" s="37" t="s">
        <v>82</v>
      </c>
      <c r="R32" s="38" t="s">
        <v>58</v>
      </c>
      <c r="S32" s="39"/>
      <c r="T32" s="40">
        <v>8167103</v>
      </c>
      <c r="U32" s="40">
        <v>44448</v>
      </c>
      <c r="V32" s="40"/>
      <c r="W32" s="40">
        <v>7783539</v>
      </c>
      <c r="X32" s="40">
        <v>42315</v>
      </c>
      <c r="Y32" s="40"/>
    </row>
    <row r="33" spans="1:25" ht="24" hidden="1" x14ac:dyDescent="0.15">
      <c r="A33" s="37" t="s">
        <v>55</v>
      </c>
      <c r="B33" s="37" t="s">
        <v>45</v>
      </c>
      <c r="C33" s="37" t="s">
        <v>56</v>
      </c>
      <c r="D33" s="37" t="s">
        <v>83</v>
      </c>
      <c r="E33" s="38" t="s">
        <v>58</v>
      </c>
      <c r="F33" s="39"/>
      <c r="G33" s="40">
        <v>38008577</v>
      </c>
      <c r="H33" s="40">
        <v>184329</v>
      </c>
      <c r="I33" s="40"/>
      <c r="J33" s="40">
        <v>37079288</v>
      </c>
      <c r="K33" s="40">
        <v>175406</v>
      </c>
      <c r="L33" s="34"/>
      <c r="M33" s="34"/>
      <c r="N33" s="37" t="s">
        <v>55</v>
      </c>
      <c r="O33" s="37" t="s">
        <v>45</v>
      </c>
      <c r="P33" s="37" t="s">
        <v>56</v>
      </c>
      <c r="Q33" s="37" t="s">
        <v>83</v>
      </c>
      <c r="R33" s="38" t="s">
        <v>58</v>
      </c>
      <c r="S33" s="39"/>
      <c r="T33" s="40">
        <v>39036107</v>
      </c>
      <c r="U33" s="40">
        <v>195324</v>
      </c>
      <c r="V33" s="40"/>
      <c r="W33" s="40">
        <v>38317990</v>
      </c>
      <c r="X33" s="40">
        <v>187963</v>
      </c>
      <c r="Y33" s="40"/>
    </row>
    <row r="34" spans="1:25" ht="24" hidden="1" x14ac:dyDescent="0.15">
      <c r="A34" s="37" t="s">
        <v>55</v>
      </c>
      <c r="B34" s="37" t="s">
        <v>45</v>
      </c>
      <c r="C34" s="37" t="s">
        <v>56</v>
      </c>
      <c r="D34" s="37" t="s">
        <v>84</v>
      </c>
      <c r="E34" s="38" t="s">
        <v>58</v>
      </c>
      <c r="F34" s="39"/>
      <c r="G34" s="40">
        <v>15640968</v>
      </c>
      <c r="H34" s="40">
        <v>97848</v>
      </c>
      <c r="I34" s="40"/>
      <c r="J34" s="40">
        <v>20385664</v>
      </c>
      <c r="K34" s="40">
        <v>131706</v>
      </c>
      <c r="L34" s="34"/>
      <c r="M34" s="34"/>
      <c r="N34" s="37" t="s">
        <v>55</v>
      </c>
      <c r="O34" s="37" t="s">
        <v>45</v>
      </c>
      <c r="P34" s="37" t="s">
        <v>56</v>
      </c>
      <c r="Q34" s="37" t="s">
        <v>84</v>
      </c>
      <c r="R34" s="38" t="s">
        <v>58</v>
      </c>
      <c r="S34" s="39"/>
      <c r="T34" s="40">
        <v>14638528</v>
      </c>
      <c r="U34" s="40">
        <v>93340</v>
      </c>
      <c r="V34" s="40"/>
      <c r="W34" s="40">
        <v>19151478</v>
      </c>
      <c r="X34" s="40">
        <v>130962</v>
      </c>
      <c r="Y34" s="40"/>
    </row>
    <row r="35" spans="1:25" ht="24" hidden="1" x14ac:dyDescent="0.15">
      <c r="A35" s="37" t="s">
        <v>55</v>
      </c>
      <c r="B35" s="37" t="s">
        <v>45</v>
      </c>
      <c r="C35" s="37" t="s">
        <v>56</v>
      </c>
      <c r="D35" s="37" t="s">
        <v>85</v>
      </c>
      <c r="E35" s="38" t="s">
        <v>58</v>
      </c>
      <c r="F35" s="39"/>
      <c r="G35" s="40">
        <v>7304703</v>
      </c>
      <c r="H35" s="40">
        <v>45568</v>
      </c>
      <c r="I35" s="40"/>
      <c r="J35" s="40">
        <v>11297105</v>
      </c>
      <c r="K35" s="40">
        <v>77736</v>
      </c>
      <c r="L35" s="34"/>
      <c r="M35" s="34"/>
      <c r="N35" s="37" t="s">
        <v>55</v>
      </c>
      <c r="O35" s="37" t="s">
        <v>45</v>
      </c>
      <c r="P35" s="37" t="s">
        <v>56</v>
      </c>
      <c r="Q35" s="37" t="s">
        <v>85</v>
      </c>
      <c r="R35" s="38" t="s">
        <v>58</v>
      </c>
      <c r="S35" s="39"/>
      <c r="T35" s="40">
        <v>6300486</v>
      </c>
      <c r="U35" s="40">
        <v>44192</v>
      </c>
      <c r="V35" s="40"/>
      <c r="W35" s="40">
        <v>9971013</v>
      </c>
      <c r="X35" s="40">
        <v>77970</v>
      </c>
      <c r="Y35" s="40"/>
    </row>
    <row r="36" spans="1:25" ht="24" hidden="1" x14ac:dyDescent="0.15">
      <c r="A36" s="37" t="s">
        <v>55</v>
      </c>
      <c r="B36" s="37" t="s">
        <v>45</v>
      </c>
      <c r="C36" s="37" t="s">
        <v>56</v>
      </c>
      <c r="D36" s="37" t="s">
        <v>86</v>
      </c>
      <c r="E36" s="38" t="s">
        <v>58</v>
      </c>
      <c r="F36" s="39"/>
      <c r="G36" s="40">
        <v>1926740</v>
      </c>
      <c r="H36" s="40">
        <v>14994</v>
      </c>
      <c r="I36" s="40"/>
      <c r="J36" s="40">
        <v>4206658</v>
      </c>
      <c r="K36" s="40">
        <v>35304</v>
      </c>
      <c r="L36" s="34"/>
      <c r="M36" s="34"/>
      <c r="N36" s="37" t="s">
        <v>55</v>
      </c>
      <c r="O36" s="37" t="s">
        <v>45</v>
      </c>
      <c r="P36" s="37" t="s">
        <v>56</v>
      </c>
      <c r="Q36" s="37" t="s">
        <v>86</v>
      </c>
      <c r="R36" s="38" t="s">
        <v>58</v>
      </c>
      <c r="S36" s="39"/>
      <c r="T36" s="40">
        <v>1473384</v>
      </c>
      <c r="U36" s="40">
        <v>12454</v>
      </c>
      <c r="V36" s="40"/>
      <c r="W36" s="40">
        <v>3449439</v>
      </c>
      <c r="X36" s="40">
        <v>31864</v>
      </c>
      <c r="Y36" s="40"/>
    </row>
    <row r="37" spans="1:25" ht="24" hidden="1" x14ac:dyDescent="0.15">
      <c r="A37" s="37" t="s">
        <v>55</v>
      </c>
      <c r="B37" s="37" t="s">
        <v>45</v>
      </c>
      <c r="C37" s="37" t="s">
        <v>56</v>
      </c>
      <c r="D37" s="37" t="s">
        <v>88</v>
      </c>
      <c r="E37" s="38" t="s">
        <v>58</v>
      </c>
      <c r="F37" s="39"/>
      <c r="G37" s="40">
        <v>39080301</v>
      </c>
      <c r="H37" s="40">
        <v>193340</v>
      </c>
      <c r="I37" s="40"/>
      <c r="J37" s="40">
        <v>38537532</v>
      </c>
      <c r="K37" s="40">
        <v>186336</v>
      </c>
      <c r="L37" s="34"/>
      <c r="M37" s="34"/>
      <c r="N37" s="37" t="s">
        <v>55</v>
      </c>
      <c r="O37" s="37" t="s">
        <v>45</v>
      </c>
      <c r="P37" s="37" t="s">
        <v>56</v>
      </c>
      <c r="Q37" s="37" t="s">
        <v>88</v>
      </c>
      <c r="R37" s="38" t="s">
        <v>58</v>
      </c>
      <c r="S37" s="39"/>
      <c r="T37" s="40">
        <v>40641092</v>
      </c>
      <c r="U37" s="40">
        <v>208013</v>
      </c>
      <c r="V37" s="40"/>
      <c r="W37" s="40">
        <v>40400730</v>
      </c>
      <c r="X37" s="40">
        <v>202595</v>
      </c>
      <c r="Y37" s="40"/>
    </row>
    <row r="38" spans="1:25" ht="36" hidden="1" x14ac:dyDescent="0.15">
      <c r="A38" s="37" t="s">
        <v>89</v>
      </c>
      <c r="B38" s="37" t="s">
        <v>45</v>
      </c>
      <c r="C38" s="37" t="s">
        <v>56</v>
      </c>
      <c r="D38" s="37" t="s">
        <v>90</v>
      </c>
      <c r="E38" s="38" t="s">
        <v>91</v>
      </c>
      <c r="F38" s="39"/>
      <c r="G38" s="41">
        <v>12.551080000000001</v>
      </c>
      <c r="H38" s="41">
        <v>12.98648</v>
      </c>
      <c r="I38" s="41"/>
      <c r="J38" s="41">
        <v>11.31475</v>
      </c>
      <c r="K38" s="41">
        <v>11.452999999999999</v>
      </c>
      <c r="L38" s="34"/>
      <c r="M38" s="34"/>
      <c r="N38" s="37" t="s">
        <v>89</v>
      </c>
      <c r="O38" s="37" t="s">
        <v>45</v>
      </c>
      <c r="P38" s="37" t="s">
        <v>56</v>
      </c>
      <c r="Q38" s="37" t="s">
        <v>90</v>
      </c>
      <c r="R38" s="38" t="s">
        <v>91</v>
      </c>
      <c r="S38" s="39"/>
      <c r="T38" s="41">
        <v>13.20646</v>
      </c>
      <c r="U38" s="41">
        <v>13.343260000000001</v>
      </c>
      <c r="V38" s="41"/>
      <c r="W38" s="41">
        <v>11.92825</v>
      </c>
      <c r="X38" s="41">
        <v>11.71382</v>
      </c>
      <c r="Y38" s="41"/>
    </row>
    <row r="39" spans="1:25" ht="36" hidden="1" x14ac:dyDescent="0.15">
      <c r="A39" s="37" t="s">
        <v>89</v>
      </c>
      <c r="B39" s="37" t="s">
        <v>45</v>
      </c>
      <c r="C39" s="37" t="s">
        <v>56</v>
      </c>
      <c r="D39" s="37" t="s">
        <v>92</v>
      </c>
      <c r="E39" s="38" t="s">
        <v>91</v>
      </c>
      <c r="F39" s="39"/>
      <c r="G39" s="41">
        <v>61.954090000000001</v>
      </c>
      <c r="H39" s="41">
        <v>56.840620000000001</v>
      </c>
      <c r="I39" s="41"/>
      <c r="J39" s="41">
        <v>57.224200000000003</v>
      </c>
      <c r="K39" s="41">
        <v>50.573329999999999</v>
      </c>
      <c r="L39" s="34"/>
      <c r="M39" s="34"/>
      <c r="N39" s="37" t="s">
        <v>89</v>
      </c>
      <c r="O39" s="37" t="s">
        <v>45</v>
      </c>
      <c r="P39" s="37" t="s">
        <v>56</v>
      </c>
      <c r="Q39" s="37" t="s">
        <v>92</v>
      </c>
      <c r="R39" s="38" t="s">
        <v>91</v>
      </c>
      <c r="S39" s="39"/>
      <c r="T39" s="41">
        <v>63.122590000000002</v>
      </c>
      <c r="U39" s="41">
        <v>58.636130000000001</v>
      </c>
      <c r="V39" s="41"/>
      <c r="W39" s="41">
        <v>58.722180000000002</v>
      </c>
      <c r="X39" s="41">
        <v>52.032719999999998</v>
      </c>
      <c r="Y39" s="41"/>
    </row>
    <row r="40" spans="1:25" ht="36" hidden="1" x14ac:dyDescent="0.15">
      <c r="A40" s="37" t="s">
        <v>89</v>
      </c>
      <c r="B40" s="37" t="s">
        <v>45</v>
      </c>
      <c r="C40" s="37" t="s">
        <v>56</v>
      </c>
      <c r="D40" s="37" t="s">
        <v>93</v>
      </c>
      <c r="E40" s="38" t="s">
        <v>91</v>
      </c>
      <c r="F40" s="39"/>
      <c r="G40" s="41">
        <v>25.494820000000001</v>
      </c>
      <c r="H40" s="41">
        <v>30.172899999999998</v>
      </c>
      <c r="I40" s="41"/>
      <c r="J40" s="41">
        <v>31.46105</v>
      </c>
      <c r="K40" s="41">
        <v>37.973680000000002</v>
      </c>
      <c r="L40" s="34"/>
      <c r="M40" s="34"/>
      <c r="N40" s="37" t="s">
        <v>89</v>
      </c>
      <c r="O40" s="37" t="s">
        <v>45</v>
      </c>
      <c r="P40" s="37" t="s">
        <v>56</v>
      </c>
      <c r="Q40" s="37" t="s">
        <v>93</v>
      </c>
      <c r="R40" s="38" t="s">
        <v>91</v>
      </c>
      <c r="S40" s="39"/>
      <c r="T40" s="41">
        <v>23.670950000000001</v>
      </c>
      <c r="U40" s="41">
        <v>28.020610000000001</v>
      </c>
      <c r="V40" s="41"/>
      <c r="W40" s="41">
        <v>29.34957</v>
      </c>
      <c r="X40" s="41">
        <v>36.253459999999997</v>
      </c>
      <c r="Y40" s="41"/>
    </row>
    <row r="41" spans="1:25" ht="36" hidden="1" x14ac:dyDescent="0.15">
      <c r="A41" s="37" t="s">
        <v>89</v>
      </c>
      <c r="B41" s="37" t="s">
        <v>45</v>
      </c>
      <c r="C41" s="37" t="s">
        <v>56</v>
      </c>
      <c r="D41" s="37" t="s">
        <v>94</v>
      </c>
      <c r="E41" s="38" t="s">
        <v>91</v>
      </c>
      <c r="F41" s="39"/>
      <c r="G41" s="41">
        <v>31.487919999999999</v>
      </c>
      <c r="H41" s="41">
        <v>36.973269999999999</v>
      </c>
      <c r="I41" s="41"/>
      <c r="J41" s="41">
        <v>37.272550000000003</v>
      </c>
      <c r="K41" s="41">
        <v>44.321069999999999</v>
      </c>
      <c r="L41" s="34"/>
      <c r="M41" s="34"/>
      <c r="N41" s="37" t="s">
        <v>89</v>
      </c>
      <c r="O41" s="37" t="s">
        <v>45</v>
      </c>
      <c r="P41" s="37" t="s">
        <v>56</v>
      </c>
      <c r="Q41" s="37" t="s">
        <v>94</v>
      </c>
      <c r="R41" s="38" t="s">
        <v>91</v>
      </c>
      <c r="S41" s="39"/>
      <c r="T41" s="41">
        <v>30.476649999999999</v>
      </c>
      <c r="U41" s="41">
        <v>35.969279999999998</v>
      </c>
      <c r="V41" s="41"/>
      <c r="W41" s="41">
        <v>36.002540000000003</v>
      </c>
      <c r="X41" s="41">
        <v>43.419890000000002</v>
      </c>
      <c r="Y41" s="41"/>
    </row>
    <row r="42" spans="1:25" ht="36" hidden="1" x14ac:dyDescent="0.15">
      <c r="A42" s="37" t="s">
        <v>89</v>
      </c>
      <c r="B42" s="37" t="s">
        <v>45</v>
      </c>
      <c r="C42" s="37" t="s">
        <v>56</v>
      </c>
      <c r="D42" s="37" t="s">
        <v>95</v>
      </c>
      <c r="E42" s="38" t="s">
        <v>91</v>
      </c>
      <c r="F42" s="39"/>
      <c r="G42" s="41">
        <v>11.906689999999999</v>
      </c>
      <c r="H42" s="41">
        <v>14.05158</v>
      </c>
      <c r="I42" s="41"/>
      <c r="J42" s="41">
        <v>17.434740000000001</v>
      </c>
      <c r="K42" s="41">
        <v>22.412960000000002</v>
      </c>
      <c r="L42" s="34"/>
      <c r="M42" s="34"/>
      <c r="N42" s="37" t="s">
        <v>89</v>
      </c>
      <c r="O42" s="37" t="s">
        <v>45</v>
      </c>
      <c r="P42" s="37" t="s">
        <v>56</v>
      </c>
      <c r="Q42" s="37" t="s">
        <v>95</v>
      </c>
      <c r="R42" s="38" t="s">
        <v>91</v>
      </c>
      <c r="S42" s="39"/>
      <c r="T42" s="41">
        <v>10.188079999999999</v>
      </c>
      <c r="U42" s="41">
        <v>13.26641</v>
      </c>
      <c r="V42" s="41"/>
      <c r="W42" s="41">
        <v>15.28054</v>
      </c>
      <c r="X42" s="41">
        <v>21.58399</v>
      </c>
      <c r="Y42" s="41"/>
    </row>
    <row r="43" spans="1:25" ht="36" hidden="1" x14ac:dyDescent="0.15">
      <c r="A43" s="37" t="s">
        <v>89</v>
      </c>
      <c r="B43" s="37" t="s">
        <v>45</v>
      </c>
      <c r="C43" s="37" t="s">
        <v>56</v>
      </c>
      <c r="D43" s="37" t="s">
        <v>96</v>
      </c>
      <c r="E43" s="38" t="s">
        <v>91</v>
      </c>
      <c r="F43" s="39"/>
      <c r="G43" s="41">
        <v>3.14059</v>
      </c>
      <c r="H43" s="41">
        <v>4.6236300000000004</v>
      </c>
      <c r="I43" s="41"/>
      <c r="J43" s="41">
        <v>6.4921100000000003</v>
      </c>
      <c r="K43" s="41">
        <v>10.178900000000001</v>
      </c>
      <c r="L43" s="34"/>
      <c r="M43" s="34"/>
      <c r="N43" s="37" t="s">
        <v>89</v>
      </c>
      <c r="O43" s="37" t="s">
        <v>45</v>
      </c>
      <c r="P43" s="37" t="s">
        <v>56</v>
      </c>
      <c r="Q43" s="37" t="s">
        <v>96</v>
      </c>
      <c r="R43" s="38" t="s">
        <v>91</v>
      </c>
      <c r="S43" s="39"/>
      <c r="T43" s="41">
        <v>2.3825099999999999</v>
      </c>
      <c r="U43" s="41">
        <v>3.73868</v>
      </c>
      <c r="V43" s="41"/>
      <c r="W43" s="41">
        <v>5.2862499999999999</v>
      </c>
      <c r="X43" s="41">
        <v>8.8207299999999993</v>
      </c>
      <c r="Y43" s="41"/>
    </row>
    <row r="44" spans="1:25" ht="36" hidden="1" x14ac:dyDescent="0.15">
      <c r="A44" s="37" t="s">
        <v>89</v>
      </c>
      <c r="B44" s="37" t="s">
        <v>45</v>
      </c>
      <c r="C44" s="37" t="s">
        <v>56</v>
      </c>
      <c r="D44" s="37" t="s">
        <v>97</v>
      </c>
      <c r="E44" s="38" t="s">
        <v>91</v>
      </c>
      <c r="F44" s="39"/>
      <c r="G44" s="41">
        <v>1.6029999999999999E-2</v>
      </c>
      <c r="H44" s="41">
        <v>3.4849999999999999E-2</v>
      </c>
      <c r="I44" s="41"/>
      <c r="J44" s="41">
        <v>0.10881</v>
      </c>
      <c r="K44" s="41">
        <v>0.21623999999999999</v>
      </c>
      <c r="L44" s="34"/>
      <c r="M44" s="34"/>
      <c r="N44" s="37" t="s">
        <v>89</v>
      </c>
      <c r="O44" s="37" t="s">
        <v>45</v>
      </c>
      <c r="P44" s="37" t="s">
        <v>56</v>
      </c>
      <c r="Q44" s="37" t="s">
        <v>97</v>
      </c>
      <c r="R44" s="38" t="s">
        <v>91</v>
      </c>
      <c r="S44" s="39"/>
      <c r="T44" s="41">
        <v>1.358E-2</v>
      </c>
      <c r="U44" s="41">
        <v>2.8219999999999999E-2</v>
      </c>
      <c r="V44" s="41"/>
      <c r="W44" s="41">
        <v>8.1920000000000007E-2</v>
      </c>
      <c r="X44" s="41">
        <v>0.14616000000000001</v>
      </c>
      <c r="Y44" s="41"/>
    </row>
    <row r="45" spans="1:25" ht="36" hidden="1" x14ac:dyDescent="0.15">
      <c r="A45" s="37" t="s">
        <v>89</v>
      </c>
      <c r="B45" s="37" t="s">
        <v>45</v>
      </c>
      <c r="C45" s="37" t="s">
        <v>56</v>
      </c>
      <c r="D45" s="37" t="s">
        <v>98</v>
      </c>
      <c r="E45" s="38" t="s">
        <v>91</v>
      </c>
      <c r="F45" s="39"/>
      <c r="G45" s="41">
        <v>63.701009999999997</v>
      </c>
      <c r="H45" s="41">
        <v>59.619289999999999</v>
      </c>
      <c r="I45" s="41"/>
      <c r="J45" s="41">
        <v>59.474699999999999</v>
      </c>
      <c r="K45" s="41">
        <v>53.724679999999999</v>
      </c>
      <c r="L45" s="34"/>
      <c r="M45" s="34"/>
      <c r="N45" s="37" t="s">
        <v>89</v>
      </c>
      <c r="O45" s="37" t="s">
        <v>45</v>
      </c>
      <c r="P45" s="37" t="s">
        <v>56</v>
      </c>
      <c r="Q45" s="37" t="s">
        <v>98</v>
      </c>
      <c r="R45" s="38" t="s">
        <v>91</v>
      </c>
      <c r="S45" s="39"/>
      <c r="T45" s="41">
        <v>65.7179</v>
      </c>
      <c r="U45" s="41">
        <v>62.445360000000001</v>
      </c>
      <c r="V45" s="41"/>
      <c r="W45" s="41">
        <v>61.913969999999999</v>
      </c>
      <c r="X45" s="41">
        <v>56.083210000000001</v>
      </c>
      <c r="Y45" s="41"/>
    </row>
    <row r="46" spans="1:25" hidden="1" x14ac:dyDescent="0.15">
      <c r="A46" s="37" t="s">
        <v>99</v>
      </c>
      <c r="B46" s="37"/>
      <c r="C46" s="37"/>
      <c r="D46" s="37"/>
      <c r="E46" s="38" t="s">
        <v>100</v>
      </c>
      <c r="F46" s="39"/>
      <c r="G46" s="41">
        <v>45.965179999999997</v>
      </c>
      <c r="H46" s="41">
        <v>47.814860000000003</v>
      </c>
      <c r="I46" s="41"/>
      <c r="J46" s="41">
        <v>49.20196</v>
      </c>
      <c r="K46" s="41">
        <v>52.297829999999998</v>
      </c>
      <c r="L46" s="34"/>
      <c r="M46" s="34"/>
      <c r="N46" s="37" t="s">
        <v>99</v>
      </c>
      <c r="O46" s="37"/>
      <c r="P46" s="37"/>
      <c r="Q46" s="37"/>
      <c r="R46" s="38" t="s">
        <v>100</v>
      </c>
      <c r="S46" s="39"/>
      <c r="T46" s="41">
        <v>44.795169999999999</v>
      </c>
      <c r="U46" s="41">
        <v>47.080550000000002</v>
      </c>
      <c r="V46" s="41"/>
      <c r="W46" s="41">
        <v>47.896450000000002</v>
      </c>
      <c r="X46" s="41">
        <v>51.527709999999999</v>
      </c>
      <c r="Y46" s="41"/>
    </row>
    <row r="47" spans="1:25" ht="24" hidden="1" x14ac:dyDescent="0.15">
      <c r="A47" s="37" t="s">
        <v>101</v>
      </c>
      <c r="B47" s="37"/>
      <c r="C47" s="37"/>
      <c r="D47" s="37"/>
      <c r="E47" s="38" t="s">
        <v>100</v>
      </c>
      <c r="F47" s="39"/>
      <c r="G47" s="41">
        <v>47.02364</v>
      </c>
      <c r="H47" s="41">
        <v>49.34984</v>
      </c>
      <c r="I47" s="41"/>
      <c r="J47" s="41">
        <v>50.075090000000003</v>
      </c>
      <c r="K47" s="41">
        <v>55.108420000000002</v>
      </c>
      <c r="L47" s="34"/>
      <c r="M47" s="34"/>
      <c r="N47" s="37" t="s">
        <v>101</v>
      </c>
      <c r="O47" s="37"/>
      <c r="P47" s="37"/>
      <c r="Q47" s="37"/>
      <c r="R47" s="38" t="s">
        <v>100</v>
      </c>
      <c r="S47" s="39"/>
      <c r="T47" s="41">
        <v>45.15108</v>
      </c>
      <c r="U47" s="41">
        <v>48.856699999999996</v>
      </c>
      <c r="V47" s="41"/>
      <c r="W47" s="41">
        <v>48.310650000000003</v>
      </c>
      <c r="X47" s="41">
        <v>54.631360000000001</v>
      </c>
      <c r="Y47" s="41"/>
    </row>
    <row r="48" spans="1:25" x14ac:dyDescent="0.15">
      <c r="A48" s="34"/>
      <c r="B48" s="34"/>
      <c r="C48" s="34"/>
      <c r="D48" s="34"/>
      <c r="E48" s="34"/>
      <c r="F48" s="34"/>
      <c r="G48" s="34"/>
      <c r="J48" s="34"/>
      <c r="K48" s="34"/>
      <c r="L48" s="34"/>
      <c r="M48" s="34"/>
      <c r="N48" s="34"/>
      <c r="O48" s="34"/>
      <c r="P48" s="34"/>
      <c r="Q48" s="34"/>
      <c r="R48" s="34"/>
      <c r="S48" s="34"/>
      <c r="T48" s="34"/>
    </row>
    <row r="49" spans="1:20" x14ac:dyDescent="0.15">
      <c r="A49" s="34"/>
      <c r="B49" s="34"/>
      <c r="C49" s="34"/>
      <c r="D49" s="34"/>
      <c r="E49" s="34"/>
      <c r="F49" s="34"/>
      <c r="G49" s="34"/>
      <c r="J49" s="34"/>
      <c r="K49" s="34"/>
      <c r="L49" s="34"/>
      <c r="M49" s="34"/>
      <c r="N49" s="34"/>
      <c r="O49" s="34"/>
      <c r="P49" s="34"/>
      <c r="Q49" s="34"/>
      <c r="R49" s="34"/>
      <c r="S49" s="34"/>
      <c r="T49" s="34"/>
    </row>
    <row r="50" spans="1:20" x14ac:dyDescent="0.15">
      <c r="A50" s="34"/>
      <c r="B50" s="34"/>
      <c r="C50" s="34"/>
      <c r="D50" s="34"/>
      <c r="E50" s="34"/>
      <c r="F50" s="34"/>
      <c r="G50" s="34"/>
      <c r="J50" s="34"/>
      <c r="K50" s="34"/>
      <c r="L50" s="34"/>
      <c r="M50" s="34"/>
      <c r="N50" s="34"/>
      <c r="O50" s="34"/>
      <c r="P50" s="34"/>
      <c r="Q50" s="34"/>
      <c r="R50" s="34"/>
      <c r="S50" s="34"/>
      <c r="T50" s="34"/>
    </row>
    <row r="51" spans="1:20" x14ac:dyDescent="0.15">
      <c r="A51" s="34"/>
      <c r="B51" s="34"/>
      <c r="C51" s="34"/>
      <c r="D51" s="34"/>
      <c r="E51" s="34"/>
      <c r="F51" s="34"/>
      <c r="G51" s="34"/>
      <c r="J51" s="34"/>
      <c r="K51" s="34"/>
      <c r="L51" s="34"/>
      <c r="M51" s="34"/>
      <c r="N51" s="34"/>
      <c r="O51" s="34"/>
      <c r="P51" s="34"/>
      <c r="Q51" s="34"/>
      <c r="R51" s="34"/>
      <c r="S51" s="34"/>
      <c r="T51" s="34"/>
    </row>
  </sheetData>
  <phoneticPr fontId="1"/>
  <pageMargins left="0.7" right="0.7" top="0.75" bottom="0.75" header="0.3" footer="0.3"/>
  <pageSetup paperSize="9" scale="80" orientation="portrait" r:id="rId1"/>
  <colBreaks count="1" manualBreakCount="1">
    <brk id="13" max="104857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3</vt:i4>
      </vt:variant>
    </vt:vector>
  </HeadingPairs>
  <TitlesOfParts>
    <vt:vector size="3" baseType="lpstr">
      <vt:lpstr>推計 (簡易)</vt:lpstr>
      <vt:lpstr>推計 (簡易) (R12)</vt:lpstr>
      <vt:lpstr>国調データ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統計調査課</dc:creator>
  <cp:lastModifiedBy>統計調査課</cp:lastModifiedBy>
  <cp:lastPrinted>2023-08-08T02:29:44Z</cp:lastPrinted>
  <dcterms:created xsi:type="dcterms:W3CDTF">2017-02-01T04:35:12Z</dcterms:created>
  <dcterms:modified xsi:type="dcterms:W3CDTF">2023-08-08T02:36:53Z</dcterms:modified>
</cp:coreProperties>
</file>